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Z:\03 VŠE\2022-VSE008 Objekt F\OBJEKT F\VŘ 2025_06\Stavba\"/>
    </mc:Choice>
  </mc:AlternateContent>
  <bookViews>
    <workbookView xWindow="0" yWindow="0" windowWidth="0" windowHeight="0"/>
  </bookViews>
  <sheets>
    <sheet name="Rekapitulace stavby" sheetId="1" r:id="rId1"/>
    <sheet name="1 - Protipožární podhled ..." sheetId="2" r:id="rId2"/>
    <sheet name="2 - Malby" sheetId="3" r:id="rId3"/>
    <sheet name="3 - Podlahy" sheetId="4" r:id="rId4"/>
    <sheet name="6 - Vyčištění budov" sheetId="5" r:id="rId5"/>
    <sheet name="1 (1) - Malby" sheetId="6" r:id="rId6"/>
    <sheet name="3 (1) - Nátěry radiátorů" sheetId="7" r:id="rId7"/>
    <sheet name="4 - Podlahové krytiny" sheetId="8" r:id="rId8"/>
    <sheet name="6 (1) - Vyčištění budov_01" sheetId="9" r:id="rId9"/>
    <sheet name="1 (2) - EPS koncove prvky" sheetId="10" r:id="rId10"/>
    <sheet name="2 (1) - EPS rozvody" sheetId="11" r:id="rId11"/>
    <sheet name="3 (2) - ESI společné pros..." sheetId="12" r:id="rId12"/>
    <sheet name="4 (1) - ESI bunky leve" sheetId="13" r:id="rId13"/>
    <sheet name="5 - ESI Bunky prave" sheetId="14" r:id="rId14"/>
    <sheet name="1 (3) - AST + Koupelny" sheetId="15" r:id="rId15"/>
    <sheet name="2 (2) - Kuchyňka" sheetId="16" r:id="rId16"/>
    <sheet name="3 (3) - Kanalizace" sheetId="17" r:id="rId17"/>
    <sheet name="4 (2) - Vzduchotechnika" sheetId="18" r:id="rId18"/>
    <sheet name="5 (1) - Elektromontáže" sheetId="19" r:id="rId19"/>
    <sheet name="6 (2) - Vodovod a zařizov..." sheetId="20" r:id="rId20"/>
    <sheet name="7 - Stavební přípomoci" sheetId="21" r:id="rId21"/>
    <sheet name="8 - PBŘ" sheetId="22" r:id="rId22"/>
    <sheet name="5 (2) - Nábytek" sheetId="23" r:id="rId23"/>
    <sheet name="VRN - Ostatní a vedlejší ..." sheetId="24" r:id="rId24"/>
    <sheet name="Pokyny pro vyplnění" sheetId="25" r:id="rId25"/>
  </sheets>
  <definedNames>
    <definedName name="_xlnm.Print_Area" localSheetId="0">'Rekapitulace stavby'!$D$4:$AO$36,'Rekapitulace stavby'!$C$42:$AQ$82</definedName>
    <definedName name="_xlnm.Print_Titles" localSheetId="0">'Rekapitulace stavby'!$52:$52</definedName>
    <definedName name="_xlnm._FilterDatabase" localSheetId="1" hidden="1">'1 - Protipožární podhled ...'!$C$89:$K$103</definedName>
    <definedName name="_xlnm.Print_Area" localSheetId="1">'1 - Protipožární podhled ...'!$C$4:$J$41,'1 - Protipožární podhled ...'!$C$47:$J$69,'1 - Protipožární podhled ...'!$C$75:$K$103</definedName>
    <definedName name="_xlnm.Print_Titles" localSheetId="1">'1 - Protipožární podhled ...'!$89:$89</definedName>
    <definedName name="_xlnm._FilterDatabase" localSheetId="2" hidden="1">'2 - Malby'!$C$89:$K$113</definedName>
    <definedName name="_xlnm.Print_Area" localSheetId="2">'2 - Malby'!$C$4:$J$41,'2 - Malby'!$C$47:$J$69,'2 - Malby'!$C$75:$K$113</definedName>
    <definedName name="_xlnm.Print_Titles" localSheetId="2">'2 - Malby'!$89:$89</definedName>
    <definedName name="_xlnm._FilterDatabase" localSheetId="3" hidden="1">'3 - Podlahy'!$C$90:$K$144</definedName>
    <definedName name="_xlnm.Print_Area" localSheetId="3">'3 - Podlahy'!$C$4:$J$41,'3 - Podlahy'!$C$47:$J$70,'3 - Podlahy'!$C$76:$K$144</definedName>
    <definedName name="_xlnm.Print_Titles" localSheetId="3">'3 - Podlahy'!$90:$90</definedName>
    <definedName name="_xlnm._FilterDatabase" localSheetId="4" hidden="1">'6 - Vyčištění budov'!$C$86:$K$91</definedName>
    <definedName name="_xlnm.Print_Area" localSheetId="4">'6 - Vyčištění budov'!$C$4:$J$41,'6 - Vyčištění budov'!$C$47:$J$66,'6 - Vyčištění budov'!$C$72:$K$91</definedName>
    <definedName name="_xlnm.Print_Titles" localSheetId="4">'6 - Vyčištění budov'!$86:$86</definedName>
    <definedName name="_xlnm._FilterDatabase" localSheetId="5" hidden="1">'1 (1) - Malby'!$C$89:$K$115</definedName>
    <definedName name="_xlnm.Print_Area" localSheetId="5">'1 (1) - Malby'!$C$4:$J$41,'1 (1) - Malby'!$C$47:$J$69,'1 (1) - Malby'!$C$75:$K$115</definedName>
    <definedName name="_xlnm.Print_Titles" localSheetId="5">'1 (1) - Malby'!$89:$89</definedName>
    <definedName name="_xlnm._FilterDatabase" localSheetId="6" hidden="1">'3 (1) - Nátěry radiátorů'!$C$86:$K$105</definedName>
    <definedName name="_xlnm.Print_Area" localSheetId="6">'3 (1) - Nátěry radiátorů'!$C$4:$J$41,'3 (1) - Nátěry radiátorů'!$C$47:$J$66,'3 (1) - Nátěry radiátorů'!$C$72:$K$105</definedName>
    <definedName name="_xlnm.Print_Titles" localSheetId="6">'3 (1) - Nátěry radiátorů'!$86:$86</definedName>
    <definedName name="_xlnm._FilterDatabase" localSheetId="7" hidden="1">'4 - Podlahové krytiny'!$C$88:$K$125</definedName>
    <definedName name="_xlnm.Print_Area" localSheetId="7">'4 - Podlahové krytiny'!$C$4:$J$41,'4 - Podlahové krytiny'!$C$47:$J$68,'4 - Podlahové krytiny'!$C$74:$K$125</definedName>
    <definedName name="_xlnm.Print_Titles" localSheetId="7">'4 - Podlahové krytiny'!$88:$88</definedName>
    <definedName name="_xlnm._FilterDatabase" localSheetId="8" hidden="1">'6 (1) - Vyčištění budov_01'!$C$86:$K$91</definedName>
    <definedName name="_xlnm.Print_Area" localSheetId="8">'6 (1) - Vyčištění budov_01'!$C$4:$J$41,'6 (1) - Vyčištění budov_01'!$C$47:$J$66,'6 (1) - Vyčištění budov_01'!$C$72:$K$91</definedName>
    <definedName name="_xlnm.Print_Titles" localSheetId="8">'6 (1) - Vyčištění budov_01'!$86:$86</definedName>
    <definedName name="_xlnm._FilterDatabase" localSheetId="9" hidden="1">'1 (2) - EPS koncove prvky'!$C$89:$K$131</definedName>
    <definedName name="_xlnm.Print_Area" localSheetId="9">'1 (2) - EPS koncove prvky'!$C$4:$J$41,'1 (2) - EPS koncove prvky'!$C$47:$J$69,'1 (2) - EPS koncove prvky'!$C$75:$K$131</definedName>
    <definedName name="_xlnm.Print_Titles" localSheetId="9">'1 (2) - EPS koncove prvky'!$89:$89</definedName>
    <definedName name="_xlnm._FilterDatabase" localSheetId="10" hidden="1">'2 (1) - EPS rozvody'!$C$89:$K$125</definedName>
    <definedName name="_xlnm.Print_Area" localSheetId="10">'2 (1) - EPS rozvody'!$C$4:$J$41,'2 (1) - EPS rozvody'!$C$47:$J$69,'2 (1) - EPS rozvody'!$C$75:$K$125</definedName>
    <definedName name="_xlnm.Print_Titles" localSheetId="10">'2 (1) - EPS rozvody'!$89:$89</definedName>
    <definedName name="_xlnm._FilterDatabase" localSheetId="11" hidden="1">'3 (2) - ESI společné pros...'!$C$90:$K$197</definedName>
    <definedName name="_xlnm.Print_Area" localSheetId="11">'3 (2) - ESI společné pros...'!$C$4:$J$41,'3 (2) - ESI společné pros...'!$C$47:$J$70,'3 (2) - ESI společné pros...'!$C$76:$K$197</definedName>
    <definedName name="_xlnm.Print_Titles" localSheetId="11">'3 (2) - ESI společné pros...'!$90:$90</definedName>
    <definedName name="_xlnm._FilterDatabase" localSheetId="12" hidden="1">'4 (1) - ESI bunky leve'!$C$90:$K$141</definedName>
    <definedName name="_xlnm.Print_Area" localSheetId="12">'4 (1) - ESI bunky leve'!$C$4:$J$41,'4 (1) - ESI bunky leve'!$C$47:$J$70,'4 (1) - ESI bunky leve'!$C$76:$K$141</definedName>
    <definedName name="_xlnm.Print_Titles" localSheetId="12">'4 (1) - ESI bunky leve'!$90:$90</definedName>
    <definedName name="_xlnm._FilterDatabase" localSheetId="13" hidden="1">'5 - ESI Bunky prave'!$C$90:$K$141</definedName>
    <definedName name="_xlnm.Print_Area" localSheetId="13">'5 - ESI Bunky prave'!$C$4:$J$41,'5 - ESI Bunky prave'!$C$47:$J$70,'5 - ESI Bunky prave'!$C$76:$K$141</definedName>
    <definedName name="_xlnm.Print_Titles" localSheetId="13">'5 - ESI Bunky prave'!$90:$90</definedName>
    <definedName name="_xlnm._FilterDatabase" localSheetId="14" hidden="1">'1 (3) - AST + Koupelny'!$C$101:$K$233</definedName>
    <definedName name="_xlnm.Print_Area" localSheetId="14">'1 (3) - AST + Koupelny'!$C$4:$J$41,'1 (3) - AST + Koupelny'!$C$47:$J$81,'1 (3) - AST + Koupelny'!$C$87:$K$233</definedName>
    <definedName name="_xlnm.Print_Titles" localSheetId="14">'1 (3) - AST + Koupelny'!$101:$101</definedName>
    <definedName name="_xlnm._FilterDatabase" localSheetId="15" hidden="1">'2 (2) - Kuchyňka'!$C$96:$K$162</definedName>
    <definedName name="_xlnm.Print_Area" localSheetId="15">'2 (2) - Kuchyňka'!$C$4:$J$41,'2 (2) - Kuchyňka'!$C$47:$J$76,'2 (2) - Kuchyňka'!$C$82:$K$162</definedName>
    <definedName name="_xlnm.Print_Titles" localSheetId="15">'2 (2) - Kuchyňka'!$96:$96</definedName>
    <definedName name="_xlnm._FilterDatabase" localSheetId="16" hidden="1">'3 (3) - Kanalizace'!$C$89:$K$119</definedName>
    <definedName name="_xlnm.Print_Area" localSheetId="16">'3 (3) - Kanalizace'!$C$4:$J$41,'3 (3) - Kanalizace'!$C$47:$J$69,'3 (3) - Kanalizace'!$C$75:$K$119</definedName>
    <definedName name="_xlnm.Print_Titles" localSheetId="16">'3 (3) - Kanalizace'!$89:$89</definedName>
    <definedName name="_xlnm._FilterDatabase" localSheetId="17" hidden="1">'4 (2) - Vzduchotechnika'!$C$87:$K$101</definedName>
    <definedName name="_xlnm.Print_Area" localSheetId="17">'4 (2) - Vzduchotechnika'!$C$4:$J$41,'4 (2) - Vzduchotechnika'!$C$47:$J$67,'4 (2) - Vzduchotechnika'!$C$73:$K$101</definedName>
    <definedName name="_xlnm.Print_Titles" localSheetId="17">'4 (2) - Vzduchotechnika'!$87:$87</definedName>
    <definedName name="_xlnm._FilterDatabase" localSheetId="18" hidden="1">'5 (1) - Elektromontáže'!$C$87:$K$111</definedName>
    <definedName name="_xlnm.Print_Area" localSheetId="18">'5 (1) - Elektromontáže'!$C$4:$J$41,'5 (1) - Elektromontáže'!$C$47:$J$67,'5 (1) - Elektromontáže'!$C$73:$K$111</definedName>
    <definedName name="_xlnm.Print_Titles" localSheetId="18">'5 (1) - Elektromontáže'!$87:$87</definedName>
    <definedName name="_xlnm._FilterDatabase" localSheetId="19" hidden="1">'6 (2) - Vodovod a zařizov...'!$C$90:$K$151</definedName>
    <definedName name="_xlnm.Print_Area" localSheetId="19">'6 (2) - Vodovod a zařizov...'!$C$4:$J$41,'6 (2) - Vodovod a zařizov...'!$C$47:$J$70,'6 (2) - Vodovod a zařizov...'!$C$76:$K$151</definedName>
    <definedName name="_xlnm.Print_Titles" localSheetId="19">'6 (2) - Vodovod a zařizov...'!$90:$90</definedName>
    <definedName name="_xlnm._FilterDatabase" localSheetId="20" hidden="1">'7 - Stavební přípomoci'!$C$91:$K$124</definedName>
    <definedName name="_xlnm.Print_Area" localSheetId="20">'7 - Stavební přípomoci'!$C$4:$J$41,'7 - Stavební přípomoci'!$C$47:$J$71,'7 - Stavební přípomoci'!$C$77:$K$124</definedName>
    <definedName name="_xlnm.Print_Titles" localSheetId="20">'7 - Stavební přípomoci'!$91:$91</definedName>
    <definedName name="_xlnm._FilterDatabase" localSheetId="21" hidden="1">'8 - PBŘ'!$C$88:$K$102</definedName>
    <definedName name="_xlnm.Print_Area" localSheetId="21">'8 - PBŘ'!$C$4:$J$41,'8 - PBŘ'!$C$47:$J$68,'8 - PBŘ'!$C$74:$K$102</definedName>
    <definedName name="_xlnm.Print_Titles" localSheetId="21">'8 - PBŘ'!$88:$88</definedName>
    <definedName name="_xlnm._FilterDatabase" localSheetId="22" hidden="1">'5 (2) - Nábytek'!$C$87:$K$107</definedName>
    <definedName name="_xlnm.Print_Area" localSheetId="22">'5 (2) - Nábytek'!$C$4:$J$41,'5 (2) - Nábytek'!$C$47:$J$67,'5 (2) - Nábytek'!$C$73:$K$107</definedName>
    <definedName name="_xlnm.Print_Titles" localSheetId="22">'5 (2) - Nábytek'!$87:$87</definedName>
    <definedName name="_xlnm._FilterDatabase" localSheetId="23" hidden="1">'VRN - Ostatní a vedlejší ...'!$C$79:$K$88</definedName>
    <definedName name="_xlnm.Print_Area" localSheetId="23">'VRN - Ostatní a vedlejší ...'!$C$4:$J$39,'VRN - Ostatní a vedlejší ...'!$C$45:$J$61,'VRN - Ostatní a vedlejší ...'!$C$67:$K$88</definedName>
    <definedName name="_xlnm.Print_Titles" localSheetId="23">'VRN - Ostatní a vedlejší ...'!$79:$79</definedName>
    <definedName name="_xlnm.Print_Area" localSheetId="24">'Pokyny pro vyplnění'!$B$2:$K$71,'Pokyny pro vyplnění'!$B$74:$K$118,'Pokyny pro vyplnění'!$B$121:$K$161,'Pokyny pro vyplnění'!$B$164:$K$219</definedName>
  </definedNames>
  <calcPr/>
</workbook>
</file>

<file path=xl/calcChain.xml><?xml version="1.0" encoding="utf-8"?>
<calcChain xmlns="http://schemas.openxmlformats.org/spreadsheetml/2006/main">
  <c i="24" l="1" r="J37"/>
  <c r="J36"/>
  <c i="1" r="AY81"/>
  <c i="24" r="J35"/>
  <c i="1" r="AX81"/>
  <c i="24" r="BI88"/>
  <c r="BH88"/>
  <c r="BG88"/>
  <c r="BF88"/>
  <c r="T88"/>
  <c r="R88"/>
  <c r="P88"/>
  <c r="BI87"/>
  <c r="BH87"/>
  <c r="BG87"/>
  <c r="BF87"/>
  <c r="T87"/>
  <c r="R87"/>
  <c r="P87"/>
  <c r="BI86"/>
  <c r="BH86"/>
  <c r="BG86"/>
  <c r="BF86"/>
  <c r="T86"/>
  <c r="R86"/>
  <c r="P86"/>
  <c r="BI85"/>
  <c r="BH85"/>
  <c r="BG85"/>
  <c r="BF85"/>
  <c r="T85"/>
  <c r="R85"/>
  <c r="P85"/>
  <c r="BI84"/>
  <c r="BH84"/>
  <c r="BG84"/>
  <c r="BF84"/>
  <c r="T84"/>
  <c r="R84"/>
  <c r="P84"/>
  <c r="BI82"/>
  <c r="BH82"/>
  <c r="BG82"/>
  <c r="BF82"/>
  <c r="T82"/>
  <c r="R82"/>
  <c r="P82"/>
  <c r="F74"/>
  <c r="E72"/>
  <c r="F52"/>
  <c r="E50"/>
  <c r="J24"/>
  <c r="E24"/>
  <c r="J77"/>
  <c r="J23"/>
  <c r="J21"/>
  <c r="E21"/>
  <c r="J76"/>
  <c r="J20"/>
  <c r="J18"/>
  <c r="E18"/>
  <c r="F55"/>
  <c r="J17"/>
  <c r="J15"/>
  <c r="E15"/>
  <c r="F76"/>
  <c r="J14"/>
  <c r="J12"/>
  <c r="J74"/>
  <c r="E7"/>
  <c r="E48"/>
  <c i="23" r="J39"/>
  <c r="J38"/>
  <c i="1" r="AY80"/>
  <c i="23" r="J37"/>
  <c i="1" r="AX80"/>
  <c i="23"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3"/>
  <c r="BH93"/>
  <c r="BG93"/>
  <c r="BF93"/>
  <c r="T93"/>
  <c r="R93"/>
  <c r="P93"/>
  <c r="BI91"/>
  <c r="BH91"/>
  <c r="BG91"/>
  <c r="BF91"/>
  <c r="T91"/>
  <c r="R91"/>
  <c r="P91"/>
  <c r="F82"/>
  <c r="E80"/>
  <c r="F56"/>
  <c r="E54"/>
  <c r="J26"/>
  <c r="E26"/>
  <c r="J85"/>
  <c r="J25"/>
  <c r="J23"/>
  <c r="E23"/>
  <c r="J84"/>
  <c r="J22"/>
  <c r="J20"/>
  <c r="E20"/>
  <c r="F85"/>
  <c r="J19"/>
  <c r="J17"/>
  <c r="E17"/>
  <c r="F84"/>
  <c r="J16"/>
  <c r="J14"/>
  <c r="J82"/>
  <c r="E7"/>
  <c r="E76"/>
  <c i="22" r="J91"/>
  <c r="J39"/>
  <c r="J38"/>
  <c i="1" r="AY79"/>
  <c i="22" r="J37"/>
  <c i="1" r="AX79"/>
  <c i="22" r="BI101"/>
  <c r="BH101"/>
  <c r="BG101"/>
  <c r="BF101"/>
  <c r="T101"/>
  <c r="T100"/>
  <c r="R101"/>
  <c r="R100"/>
  <c r="P101"/>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BI93"/>
  <c r="BH93"/>
  <c r="BG93"/>
  <c r="BF93"/>
  <c r="T93"/>
  <c r="R93"/>
  <c r="P93"/>
  <c r="J65"/>
  <c r="F83"/>
  <c r="E81"/>
  <c r="F56"/>
  <c r="E54"/>
  <c r="J26"/>
  <c r="E26"/>
  <c r="J59"/>
  <c r="J25"/>
  <c r="J23"/>
  <c r="E23"/>
  <c r="J58"/>
  <c r="J22"/>
  <c r="J20"/>
  <c r="E20"/>
  <c r="F86"/>
  <c r="J19"/>
  <c r="J17"/>
  <c r="E17"/>
  <c r="F58"/>
  <c r="J16"/>
  <c r="J14"/>
  <c r="J83"/>
  <c r="E7"/>
  <c r="E50"/>
  <c i="21" r="J124"/>
  <c r="T123"/>
  <c r="R123"/>
  <c r="P123"/>
  <c r="BK123"/>
  <c r="J123"/>
  <c r="J69"/>
  <c r="J39"/>
  <c r="J38"/>
  <c i="1" r="AY78"/>
  <c i="21" r="J37"/>
  <c i="1" r="AX78"/>
  <c i="21" r="J70"/>
  <c r="BI121"/>
  <c r="BH121"/>
  <c r="BG121"/>
  <c r="BF121"/>
  <c r="T121"/>
  <c r="T120"/>
  <c r="R121"/>
  <c r="R120"/>
  <c r="P121"/>
  <c r="P120"/>
  <c r="BI119"/>
  <c r="BH119"/>
  <c r="BG119"/>
  <c r="BF119"/>
  <c r="T119"/>
  <c r="R119"/>
  <c r="P119"/>
  <c r="BI117"/>
  <c r="BH117"/>
  <c r="BG117"/>
  <c r="BF117"/>
  <c r="T117"/>
  <c r="R117"/>
  <c r="P117"/>
  <c r="BI115"/>
  <c r="BH115"/>
  <c r="BG115"/>
  <c r="BF115"/>
  <c r="T115"/>
  <c r="R115"/>
  <c r="P115"/>
  <c r="BI113"/>
  <c r="BH113"/>
  <c r="BG113"/>
  <c r="BF113"/>
  <c r="T113"/>
  <c r="R113"/>
  <c r="P113"/>
  <c r="BI110"/>
  <c r="BH110"/>
  <c r="BG110"/>
  <c r="BF110"/>
  <c r="T110"/>
  <c r="R110"/>
  <c r="P110"/>
  <c r="BI108"/>
  <c r="BH108"/>
  <c r="BG108"/>
  <c r="BF108"/>
  <c r="T108"/>
  <c r="R108"/>
  <c r="P108"/>
  <c r="BI106"/>
  <c r="BH106"/>
  <c r="BG106"/>
  <c r="BF106"/>
  <c r="T106"/>
  <c r="R106"/>
  <c r="P106"/>
  <c r="BI104"/>
  <c r="BH104"/>
  <c r="BG104"/>
  <c r="BF104"/>
  <c r="T104"/>
  <c r="R104"/>
  <c r="P104"/>
  <c r="BI102"/>
  <c r="BH102"/>
  <c r="BG102"/>
  <c r="BF102"/>
  <c r="T102"/>
  <c r="R102"/>
  <c r="P102"/>
  <c r="BI100"/>
  <c r="BH100"/>
  <c r="BG100"/>
  <c r="BF100"/>
  <c r="T100"/>
  <c r="R100"/>
  <c r="P100"/>
  <c r="BI98"/>
  <c r="BH98"/>
  <c r="BG98"/>
  <c r="BF98"/>
  <c r="T98"/>
  <c r="R98"/>
  <c r="P98"/>
  <c r="BI95"/>
  <c r="BH95"/>
  <c r="BG95"/>
  <c r="BF95"/>
  <c r="T95"/>
  <c r="T94"/>
  <c r="R95"/>
  <c r="R94"/>
  <c r="P95"/>
  <c r="P94"/>
  <c r="F86"/>
  <c r="E84"/>
  <c r="F56"/>
  <c r="E54"/>
  <c r="J26"/>
  <c r="E26"/>
  <c r="J89"/>
  <c r="J25"/>
  <c r="J23"/>
  <c r="E23"/>
  <c r="J88"/>
  <c r="J22"/>
  <c r="J20"/>
  <c r="E20"/>
  <c r="F89"/>
  <c r="J19"/>
  <c r="J17"/>
  <c r="E17"/>
  <c r="F88"/>
  <c r="J16"/>
  <c r="J14"/>
  <c r="J56"/>
  <c r="E7"/>
  <c r="E80"/>
  <c i="20" r="J39"/>
  <c r="J38"/>
  <c i="1" r="AY77"/>
  <c i="20" r="J37"/>
  <c i="1" r="AX77"/>
  <c i="20" r="BI151"/>
  <c r="BH151"/>
  <c r="BG151"/>
  <c r="BF151"/>
  <c r="T151"/>
  <c r="R151"/>
  <c r="P151"/>
  <c r="BI150"/>
  <c r="BH150"/>
  <c r="BG150"/>
  <c r="BF150"/>
  <c r="T150"/>
  <c r="R150"/>
  <c r="P150"/>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BI123"/>
  <c r="BH123"/>
  <c r="BG123"/>
  <c r="BF123"/>
  <c r="T123"/>
  <c r="R123"/>
  <c r="P123"/>
  <c r="BI121"/>
  <c r="BH121"/>
  <c r="BG121"/>
  <c r="BF121"/>
  <c r="T121"/>
  <c r="R121"/>
  <c r="P121"/>
  <c r="BI120"/>
  <c r="BH120"/>
  <c r="BG120"/>
  <c r="BF120"/>
  <c r="T120"/>
  <c r="R120"/>
  <c r="P120"/>
  <c r="BI118"/>
  <c r="BH118"/>
  <c r="BG118"/>
  <c r="BF118"/>
  <c r="T118"/>
  <c r="R118"/>
  <c r="P118"/>
  <c r="BI116"/>
  <c r="BH116"/>
  <c r="BG116"/>
  <c r="BF116"/>
  <c r="T116"/>
  <c r="R116"/>
  <c r="P116"/>
  <c r="BI115"/>
  <c r="BH115"/>
  <c r="BG115"/>
  <c r="BF115"/>
  <c r="T115"/>
  <c r="R115"/>
  <c r="P115"/>
  <c r="BI114"/>
  <c r="BH114"/>
  <c r="BG114"/>
  <c r="BF114"/>
  <c r="T114"/>
  <c r="R114"/>
  <c r="P114"/>
  <c r="BI112"/>
  <c r="BH112"/>
  <c r="BG112"/>
  <c r="BF112"/>
  <c r="T112"/>
  <c r="R112"/>
  <c r="P112"/>
  <c r="BI110"/>
  <c r="BH110"/>
  <c r="BG110"/>
  <c r="BF110"/>
  <c r="T110"/>
  <c r="R110"/>
  <c r="P110"/>
  <c r="BI108"/>
  <c r="BH108"/>
  <c r="BG108"/>
  <c r="BF108"/>
  <c r="T108"/>
  <c r="R108"/>
  <c r="P108"/>
  <c r="BI106"/>
  <c r="BH106"/>
  <c r="BG106"/>
  <c r="BF106"/>
  <c r="T106"/>
  <c r="R106"/>
  <c r="P106"/>
  <c r="BI104"/>
  <c r="BH104"/>
  <c r="BG104"/>
  <c r="BF104"/>
  <c r="T104"/>
  <c r="R104"/>
  <c r="P104"/>
  <c r="BI103"/>
  <c r="BH103"/>
  <c r="BG103"/>
  <c r="BF103"/>
  <c r="T103"/>
  <c r="R103"/>
  <c r="P103"/>
  <c r="BI100"/>
  <c r="BH100"/>
  <c r="BG100"/>
  <c r="BF100"/>
  <c r="T100"/>
  <c r="R100"/>
  <c r="P100"/>
  <c r="BI98"/>
  <c r="BH98"/>
  <c r="BG98"/>
  <c r="BF98"/>
  <c r="T98"/>
  <c r="R98"/>
  <c r="P98"/>
  <c r="BI96"/>
  <c r="BH96"/>
  <c r="BG96"/>
  <c r="BF96"/>
  <c r="T96"/>
  <c r="R96"/>
  <c r="P96"/>
  <c r="BI94"/>
  <c r="BH94"/>
  <c r="BG94"/>
  <c r="BF94"/>
  <c r="T94"/>
  <c r="R94"/>
  <c r="P94"/>
  <c r="F85"/>
  <c r="E83"/>
  <c r="F56"/>
  <c r="E54"/>
  <c r="J26"/>
  <c r="E26"/>
  <c r="J88"/>
  <c r="J25"/>
  <c r="J23"/>
  <c r="E23"/>
  <c r="J87"/>
  <c r="J22"/>
  <c r="J20"/>
  <c r="E20"/>
  <c r="F88"/>
  <c r="J19"/>
  <c r="J17"/>
  <c r="E17"/>
  <c r="F87"/>
  <c r="J16"/>
  <c r="J14"/>
  <c r="J56"/>
  <c r="E7"/>
  <c r="E50"/>
  <c i="19" r="J39"/>
  <c r="J38"/>
  <c i="1" r="AY76"/>
  <c i="19" r="J37"/>
  <c i="1" r="AX76"/>
  <c i="19"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BI93"/>
  <c r="BH93"/>
  <c r="BG93"/>
  <c r="BF93"/>
  <c r="T93"/>
  <c r="R93"/>
  <c r="P93"/>
  <c r="BI92"/>
  <c r="BH92"/>
  <c r="BG92"/>
  <c r="BF92"/>
  <c r="T92"/>
  <c r="R92"/>
  <c r="P92"/>
  <c r="BI91"/>
  <c r="BH91"/>
  <c r="BG91"/>
  <c r="BF91"/>
  <c r="T91"/>
  <c r="R91"/>
  <c r="P91"/>
  <c r="F82"/>
  <c r="E80"/>
  <c r="F56"/>
  <c r="E54"/>
  <c r="J26"/>
  <c r="E26"/>
  <c r="J85"/>
  <c r="J25"/>
  <c r="J23"/>
  <c r="E23"/>
  <c r="J84"/>
  <c r="J22"/>
  <c r="J20"/>
  <c r="E20"/>
  <c r="F85"/>
  <c r="J19"/>
  <c r="J17"/>
  <c r="E17"/>
  <c r="F84"/>
  <c r="J16"/>
  <c r="J14"/>
  <c r="J56"/>
  <c r="E7"/>
  <c r="E50"/>
  <c i="18" r="J39"/>
  <c r="J38"/>
  <c i="1" r="AY75"/>
  <c i="18" r="J37"/>
  <c i="1" r="AX75"/>
  <c i="18"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4"/>
  <c r="BH94"/>
  <c r="BG94"/>
  <c r="BF94"/>
  <c r="T94"/>
  <c r="R94"/>
  <c r="P94"/>
  <c r="BI93"/>
  <c r="BH93"/>
  <c r="BG93"/>
  <c r="BF93"/>
  <c r="T93"/>
  <c r="R93"/>
  <c r="P93"/>
  <c r="BI92"/>
  <c r="BH92"/>
  <c r="BG92"/>
  <c r="BF92"/>
  <c r="T92"/>
  <c r="R92"/>
  <c r="P92"/>
  <c r="BI91"/>
  <c r="BH91"/>
  <c r="BG91"/>
  <c r="BF91"/>
  <c r="T91"/>
  <c r="R91"/>
  <c r="P91"/>
  <c r="F82"/>
  <c r="E80"/>
  <c r="F56"/>
  <c r="E54"/>
  <c r="J26"/>
  <c r="E26"/>
  <c r="J59"/>
  <c r="J25"/>
  <c r="J23"/>
  <c r="E23"/>
  <c r="J58"/>
  <c r="J22"/>
  <c r="J20"/>
  <c r="E20"/>
  <c r="F85"/>
  <c r="J19"/>
  <c r="J17"/>
  <c r="E17"/>
  <c r="F84"/>
  <c r="J16"/>
  <c r="J14"/>
  <c r="J56"/>
  <c r="E7"/>
  <c r="E76"/>
  <c i="17" r="J39"/>
  <c r="J38"/>
  <c i="1" r="AY74"/>
  <c i="17" r="J37"/>
  <c i="1" r="AX74"/>
  <c i="17" r="BI119"/>
  <c r="BH119"/>
  <c r="BG119"/>
  <c r="BF119"/>
  <c r="T119"/>
  <c r="R119"/>
  <c r="P119"/>
  <c r="BI118"/>
  <c r="BH118"/>
  <c r="BG118"/>
  <c r="BF118"/>
  <c r="T118"/>
  <c r="R118"/>
  <c r="P118"/>
  <c r="BI116"/>
  <c r="BH116"/>
  <c r="BG116"/>
  <c r="BF116"/>
  <c r="T116"/>
  <c r="R116"/>
  <c r="P116"/>
  <c r="BI114"/>
  <c r="BH114"/>
  <c r="BG114"/>
  <c r="BF114"/>
  <c r="T114"/>
  <c r="R114"/>
  <c r="P114"/>
  <c r="BI112"/>
  <c r="BH112"/>
  <c r="BG112"/>
  <c r="BF112"/>
  <c r="T112"/>
  <c r="R112"/>
  <c r="P112"/>
  <c r="BI110"/>
  <c r="BH110"/>
  <c r="BG110"/>
  <c r="BF110"/>
  <c r="T110"/>
  <c r="R110"/>
  <c r="P110"/>
  <c r="BI108"/>
  <c r="BH108"/>
  <c r="BG108"/>
  <c r="BF108"/>
  <c r="T108"/>
  <c r="R108"/>
  <c r="P108"/>
  <c r="BI106"/>
  <c r="BH106"/>
  <c r="BG106"/>
  <c r="BF106"/>
  <c r="T106"/>
  <c r="R106"/>
  <c r="P106"/>
  <c r="BI104"/>
  <c r="BH104"/>
  <c r="BG104"/>
  <c r="BF104"/>
  <c r="T104"/>
  <c r="R104"/>
  <c r="P104"/>
  <c r="BI103"/>
  <c r="BH103"/>
  <c r="BG103"/>
  <c r="BF103"/>
  <c r="T103"/>
  <c r="R103"/>
  <c r="P103"/>
  <c r="BI102"/>
  <c r="BH102"/>
  <c r="BG102"/>
  <c r="BF102"/>
  <c r="T102"/>
  <c r="R102"/>
  <c r="P102"/>
  <c r="BI99"/>
  <c r="BH99"/>
  <c r="BG99"/>
  <c r="BF99"/>
  <c r="T99"/>
  <c r="R99"/>
  <c r="P99"/>
  <c r="BI97"/>
  <c r="BH97"/>
  <c r="BG97"/>
  <c r="BF97"/>
  <c r="T97"/>
  <c r="R97"/>
  <c r="P97"/>
  <c r="BI95"/>
  <c r="BH95"/>
  <c r="BG95"/>
  <c r="BF95"/>
  <c r="T95"/>
  <c r="R95"/>
  <c r="P95"/>
  <c r="BI93"/>
  <c r="BH93"/>
  <c r="BG93"/>
  <c r="BF93"/>
  <c r="T93"/>
  <c r="R93"/>
  <c r="P93"/>
  <c r="F84"/>
  <c r="E82"/>
  <c r="F56"/>
  <c r="E54"/>
  <c r="J26"/>
  <c r="E26"/>
  <c r="J87"/>
  <c r="J25"/>
  <c r="J23"/>
  <c r="E23"/>
  <c r="J86"/>
  <c r="J22"/>
  <c r="J20"/>
  <c r="E20"/>
  <c r="F59"/>
  <c r="J19"/>
  <c r="J17"/>
  <c r="E17"/>
  <c r="F86"/>
  <c r="J16"/>
  <c r="J14"/>
  <c r="J84"/>
  <c r="E7"/>
  <c r="E50"/>
  <c i="16" r="J106"/>
  <c r="J39"/>
  <c r="J38"/>
  <c i="1" r="AY73"/>
  <c i="16" r="J37"/>
  <c i="1" r="AX73"/>
  <c i="16" r="BI161"/>
  <c r="BH161"/>
  <c r="BG161"/>
  <c r="BF161"/>
  <c r="T161"/>
  <c r="R161"/>
  <c r="P161"/>
  <c r="BI159"/>
  <c r="BH159"/>
  <c r="BG159"/>
  <c r="BF159"/>
  <c r="T159"/>
  <c r="R159"/>
  <c r="P159"/>
  <c r="BI157"/>
  <c r="BH157"/>
  <c r="BG157"/>
  <c r="BF157"/>
  <c r="T157"/>
  <c r="R157"/>
  <c r="P157"/>
  <c r="BI154"/>
  <c r="BH154"/>
  <c r="BG154"/>
  <c r="BF154"/>
  <c r="T154"/>
  <c r="R154"/>
  <c r="P154"/>
  <c r="BI152"/>
  <c r="BH152"/>
  <c r="BG152"/>
  <c r="BF152"/>
  <c r="T152"/>
  <c r="R152"/>
  <c r="P152"/>
  <c r="BI151"/>
  <c r="BH151"/>
  <c r="BG151"/>
  <c r="BF151"/>
  <c r="T151"/>
  <c r="R151"/>
  <c r="P151"/>
  <c r="BI150"/>
  <c r="BH150"/>
  <c r="BG150"/>
  <c r="BF150"/>
  <c r="T150"/>
  <c r="R150"/>
  <c r="P150"/>
  <c r="BI149"/>
  <c r="BH149"/>
  <c r="BG149"/>
  <c r="BF149"/>
  <c r="T149"/>
  <c r="R149"/>
  <c r="P149"/>
  <c r="BI147"/>
  <c r="BH147"/>
  <c r="BG147"/>
  <c r="BF147"/>
  <c r="T147"/>
  <c r="R147"/>
  <c r="P147"/>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7"/>
  <c r="BH127"/>
  <c r="BG127"/>
  <c r="BF127"/>
  <c r="T127"/>
  <c r="R127"/>
  <c r="P127"/>
  <c r="BI126"/>
  <c r="BH126"/>
  <c r="BG126"/>
  <c r="BF126"/>
  <c r="T126"/>
  <c r="R126"/>
  <c r="P126"/>
  <c r="BI122"/>
  <c r="BH122"/>
  <c r="BG122"/>
  <c r="BF122"/>
  <c r="T122"/>
  <c r="T121"/>
  <c r="R122"/>
  <c r="R121"/>
  <c r="P122"/>
  <c r="P121"/>
  <c r="BI120"/>
  <c r="BH120"/>
  <c r="BG120"/>
  <c r="BF120"/>
  <c r="T120"/>
  <c r="R120"/>
  <c r="P120"/>
  <c r="BI118"/>
  <c r="BH118"/>
  <c r="BG118"/>
  <c r="BF118"/>
  <c r="T118"/>
  <c r="R118"/>
  <c r="P118"/>
  <c r="BI116"/>
  <c r="BH116"/>
  <c r="BG116"/>
  <c r="BF116"/>
  <c r="T116"/>
  <c r="R116"/>
  <c r="P116"/>
  <c r="BI114"/>
  <c r="BH114"/>
  <c r="BG114"/>
  <c r="BF114"/>
  <c r="T114"/>
  <c r="R114"/>
  <c r="P114"/>
  <c r="BI111"/>
  <c r="BH111"/>
  <c r="BG111"/>
  <c r="BF111"/>
  <c r="T111"/>
  <c r="T110"/>
  <c r="R111"/>
  <c r="R110"/>
  <c r="P111"/>
  <c r="P110"/>
  <c r="BI108"/>
  <c r="BH108"/>
  <c r="BG108"/>
  <c r="BF108"/>
  <c r="T108"/>
  <c r="T107"/>
  <c r="R108"/>
  <c r="R107"/>
  <c r="P108"/>
  <c r="P107"/>
  <c r="J66"/>
  <c r="BI104"/>
  <c r="BH104"/>
  <c r="BG104"/>
  <c r="BF104"/>
  <c r="T104"/>
  <c r="R104"/>
  <c r="P104"/>
  <c r="BI102"/>
  <c r="BH102"/>
  <c r="BG102"/>
  <c r="BF102"/>
  <c r="T102"/>
  <c r="R102"/>
  <c r="P102"/>
  <c r="BI100"/>
  <c r="BH100"/>
  <c r="BG100"/>
  <c r="BF100"/>
  <c r="T100"/>
  <c r="R100"/>
  <c r="P100"/>
  <c r="F91"/>
  <c r="E89"/>
  <c r="F56"/>
  <c r="E54"/>
  <c r="J26"/>
  <c r="E26"/>
  <c r="J59"/>
  <c r="J25"/>
  <c r="J23"/>
  <c r="E23"/>
  <c r="J93"/>
  <c r="J22"/>
  <c r="J20"/>
  <c r="E20"/>
  <c r="F59"/>
  <c r="J19"/>
  <c r="J17"/>
  <c r="E17"/>
  <c r="F93"/>
  <c r="J16"/>
  <c r="J14"/>
  <c r="J91"/>
  <c r="E7"/>
  <c r="E50"/>
  <c i="15" r="J39"/>
  <c r="J38"/>
  <c i="1" r="AY72"/>
  <c i="15" r="J37"/>
  <c i="1" r="AX72"/>
  <c i="15" r="BI232"/>
  <c r="BH232"/>
  <c r="BG232"/>
  <c r="BF232"/>
  <c r="T232"/>
  <c r="R232"/>
  <c r="P232"/>
  <c r="BI230"/>
  <c r="BH230"/>
  <c r="BG230"/>
  <c r="BF230"/>
  <c r="T230"/>
  <c r="R230"/>
  <c r="P230"/>
  <c r="BI227"/>
  <c r="BH227"/>
  <c r="BG227"/>
  <c r="BF227"/>
  <c r="T227"/>
  <c r="R227"/>
  <c r="P227"/>
  <c r="BI225"/>
  <c r="BH225"/>
  <c r="BG225"/>
  <c r="BF225"/>
  <c r="T225"/>
  <c r="R225"/>
  <c r="P225"/>
  <c r="BI223"/>
  <c r="BH223"/>
  <c r="BG223"/>
  <c r="BF223"/>
  <c r="T223"/>
  <c r="R223"/>
  <c r="P223"/>
  <c r="BI220"/>
  <c r="BH220"/>
  <c r="BG220"/>
  <c r="BF220"/>
  <c r="T220"/>
  <c r="R220"/>
  <c r="P220"/>
  <c r="BI218"/>
  <c r="BH218"/>
  <c r="BG218"/>
  <c r="BF218"/>
  <c r="T218"/>
  <c r="R218"/>
  <c r="P218"/>
  <c r="BI217"/>
  <c r="BH217"/>
  <c r="BG217"/>
  <c r="BF217"/>
  <c r="T217"/>
  <c r="R217"/>
  <c r="P217"/>
  <c r="BI216"/>
  <c r="BH216"/>
  <c r="BG216"/>
  <c r="BF216"/>
  <c r="T216"/>
  <c r="R216"/>
  <c r="P216"/>
  <c r="BI215"/>
  <c r="BH215"/>
  <c r="BG215"/>
  <c r="BF215"/>
  <c r="T215"/>
  <c r="R215"/>
  <c r="P215"/>
  <c r="BI213"/>
  <c r="BH213"/>
  <c r="BG213"/>
  <c r="BF213"/>
  <c r="T213"/>
  <c r="R213"/>
  <c r="P213"/>
  <c r="BI212"/>
  <c r="BH212"/>
  <c r="BG212"/>
  <c r="BF212"/>
  <c r="T212"/>
  <c r="R212"/>
  <c r="P212"/>
  <c r="BI211"/>
  <c r="BH211"/>
  <c r="BG211"/>
  <c r="BF211"/>
  <c r="T211"/>
  <c r="R211"/>
  <c r="P211"/>
  <c r="BI209"/>
  <c r="BH209"/>
  <c r="BG209"/>
  <c r="BF209"/>
  <c r="T209"/>
  <c r="R209"/>
  <c r="P209"/>
  <c r="BI207"/>
  <c r="BH207"/>
  <c r="BG207"/>
  <c r="BF207"/>
  <c r="T207"/>
  <c r="R207"/>
  <c r="P207"/>
  <c r="BI204"/>
  <c r="BH204"/>
  <c r="BG204"/>
  <c r="BF204"/>
  <c r="T204"/>
  <c r="R204"/>
  <c r="P204"/>
  <c r="BI203"/>
  <c r="BH203"/>
  <c r="BG203"/>
  <c r="BF203"/>
  <c r="T203"/>
  <c r="R203"/>
  <c r="P203"/>
  <c r="BI202"/>
  <c r="BH202"/>
  <c r="BG202"/>
  <c r="BF202"/>
  <c r="T202"/>
  <c r="R202"/>
  <c r="P202"/>
  <c r="BI201"/>
  <c r="BH201"/>
  <c r="BG201"/>
  <c r="BF201"/>
  <c r="T201"/>
  <c r="R201"/>
  <c r="P201"/>
  <c r="BI200"/>
  <c r="BH200"/>
  <c r="BG200"/>
  <c r="BF200"/>
  <c r="T200"/>
  <c r="R200"/>
  <c r="P200"/>
  <c r="BI199"/>
  <c r="BH199"/>
  <c r="BG199"/>
  <c r="BF199"/>
  <c r="T199"/>
  <c r="R199"/>
  <c r="P199"/>
  <c r="BI197"/>
  <c r="BH197"/>
  <c r="BG197"/>
  <c r="BF197"/>
  <c r="T197"/>
  <c r="R197"/>
  <c r="P197"/>
  <c r="BI196"/>
  <c r="BH196"/>
  <c r="BG196"/>
  <c r="BF196"/>
  <c r="T196"/>
  <c r="R196"/>
  <c r="P196"/>
  <c r="BI195"/>
  <c r="BH195"/>
  <c r="BG195"/>
  <c r="BF195"/>
  <c r="T195"/>
  <c r="R195"/>
  <c r="P195"/>
  <c r="BI194"/>
  <c r="BH194"/>
  <c r="BG194"/>
  <c r="BF194"/>
  <c r="T194"/>
  <c r="R194"/>
  <c r="P194"/>
  <c r="BI192"/>
  <c r="BH192"/>
  <c r="BG192"/>
  <c r="BF192"/>
  <c r="T192"/>
  <c r="R192"/>
  <c r="P192"/>
  <c r="BI190"/>
  <c r="BH190"/>
  <c r="BG190"/>
  <c r="BF190"/>
  <c r="T190"/>
  <c r="R190"/>
  <c r="P190"/>
  <c r="BI187"/>
  <c r="BH187"/>
  <c r="BG187"/>
  <c r="BF187"/>
  <c r="T187"/>
  <c r="R187"/>
  <c r="P187"/>
  <c r="BI186"/>
  <c r="BH186"/>
  <c r="BG186"/>
  <c r="BF186"/>
  <c r="T186"/>
  <c r="R186"/>
  <c r="P186"/>
  <c r="BI184"/>
  <c r="BH184"/>
  <c r="BG184"/>
  <c r="BF184"/>
  <c r="T184"/>
  <c r="R184"/>
  <c r="P184"/>
  <c r="BI182"/>
  <c r="BH182"/>
  <c r="BG182"/>
  <c r="BF182"/>
  <c r="T182"/>
  <c r="R182"/>
  <c r="P182"/>
  <c r="BI179"/>
  <c r="BH179"/>
  <c r="BG179"/>
  <c r="BF179"/>
  <c r="T179"/>
  <c r="R179"/>
  <c r="P179"/>
  <c r="BI178"/>
  <c r="BH178"/>
  <c r="BG178"/>
  <c r="BF178"/>
  <c r="T178"/>
  <c r="R178"/>
  <c r="P178"/>
  <c r="BI177"/>
  <c r="BH177"/>
  <c r="BG177"/>
  <c r="BF177"/>
  <c r="T177"/>
  <c r="R177"/>
  <c r="P177"/>
  <c r="BI175"/>
  <c r="BH175"/>
  <c r="BG175"/>
  <c r="BF175"/>
  <c r="T175"/>
  <c r="R175"/>
  <c r="P175"/>
  <c r="BI174"/>
  <c r="BH174"/>
  <c r="BG174"/>
  <c r="BF174"/>
  <c r="T174"/>
  <c r="R174"/>
  <c r="P174"/>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2"/>
  <c r="BH152"/>
  <c r="BG152"/>
  <c r="BF152"/>
  <c r="T152"/>
  <c r="T151"/>
  <c r="R152"/>
  <c r="R151"/>
  <c r="P152"/>
  <c r="P151"/>
  <c r="BI150"/>
  <c r="BH150"/>
  <c r="BG150"/>
  <c r="BF150"/>
  <c r="T150"/>
  <c r="R150"/>
  <c r="P150"/>
  <c r="BI148"/>
  <c r="BH148"/>
  <c r="BG148"/>
  <c r="BF148"/>
  <c r="T148"/>
  <c r="R148"/>
  <c r="P148"/>
  <c r="BI146"/>
  <c r="BH146"/>
  <c r="BG146"/>
  <c r="BF146"/>
  <c r="T146"/>
  <c r="R146"/>
  <c r="P146"/>
  <c r="BI144"/>
  <c r="BH144"/>
  <c r="BG144"/>
  <c r="BF144"/>
  <c r="T144"/>
  <c r="R144"/>
  <c r="P144"/>
  <c r="BI141"/>
  <c r="BH141"/>
  <c r="BG141"/>
  <c r="BF141"/>
  <c r="T141"/>
  <c r="R141"/>
  <c r="P141"/>
  <c r="BI139"/>
  <c r="BH139"/>
  <c r="BG139"/>
  <c r="BF139"/>
  <c r="T139"/>
  <c r="R139"/>
  <c r="P139"/>
  <c r="BI137"/>
  <c r="BH137"/>
  <c r="BG137"/>
  <c r="BF137"/>
  <c r="T137"/>
  <c r="R137"/>
  <c r="P137"/>
  <c r="BI135"/>
  <c r="BH135"/>
  <c r="BG135"/>
  <c r="BF135"/>
  <c r="T135"/>
  <c r="R135"/>
  <c r="P135"/>
  <c r="BI132"/>
  <c r="BH132"/>
  <c r="BG132"/>
  <c r="BF132"/>
  <c r="T132"/>
  <c r="T131"/>
  <c r="R132"/>
  <c r="R131"/>
  <c r="P132"/>
  <c r="P131"/>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3"/>
  <c r="BH123"/>
  <c r="BG123"/>
  <c r="BF123"/>
  <c r="T123"/>
  <c r="R123"/>
  <c r="P123"/>
  <c r="BI121"/>
  <c r="BH121"/>
  <c r="BG121"/>
  <c r="BF121"/>
  <c r="T121"/>
  <c r="R121"/>
  <c r="P121"/>
  <c r="BI119"/>
  <c r="BH119"/>
  <c r="BG119"/>
  <c r="BF119"/>
  <c r="T119"/>
  <c r="R119"/>
  <c r="P119"/>
  <c r="BI116"/>
  <c r="BH116"/>
  <c r="BG116"/>
  <c r="BF116"/>
  <c r="T116"/>
  <c r="R116"/>
  <c r="P116"/>
  <c r="BI114"/>
  <c r="BH114"/>
  <c r="BG114"/>
  <c r="BF114"/>
  <c r="T114"/>
  <c r="R114"/>
  <c r="P114"/>
  <c r="BI112"/>
  <c r="BH112"/>
  <c r="BG112"/>
  <c r="BF112"/>
  <c r="T112"/>
  <c r="R112"/>
  <c r="P112"/>
  <c r="BI109"/>
  <c r="BH109"/>
  <c r="BG109"/>
  <c r="BF109"/>
  <c r="T109"/>
  <c r="R109"/>
  <c r="P109"/>
  <c r="BI107"/>
  <c r="BH107"/>
  <c r="BG107"/>
  <c r="BF107"/>
  <c r="T107"/>
  <c r="R107"/>
  <c r="P107"/>
  <c r="BI105"/>
  <c r="BH105"/>
  <c r="BG105"/>
  <c r="BF105"/>
  <c r="T105"/>
  <c r="R105"/>
  <c r="P105"/>
  <c r="F96"/>
  <c r="E94"/>
  <c r="F56"/>
  <c r="E54"/>
  <c r="J26"/>
  <c r="E26"/>
  <c r="J99"/>
  <c r="J25"/>
  <c r="J23"/>
  <c r="E23"/>
  <c r="J98"/>
  <c r="J22"/>
  <c r="J20"/>
  <c r="E20"/>
  <c r="F59"/>
  <c r="J19"/>
  <c r="J17"/>
  <c r="E17"/>
  <c r="F98"/>
  <c r="J16"/>
  <c r="J14"/>
  <c r="J96"/>
  <c r="E7"/>
  <c r="E90"/>
  <c i="14" r="J39"/>
  <c r="J38"/>
  <c i="1" r="AY70"/>
  <c i="14" r="J37"/>
  <c i="1" r="AX70"/>
  <c i="14" r="BI141"/>
  <c r="BH141"/>
  <c r="BG141"/>
  <c r="BF141"/>
  <c r="T141"/>
  <c r="R141"/>
  <c r="P141"/>
  <c r="BI140"/>
  <c r="BH140"/>
  <c r="BG140"/>
  <c r="BF140"/>
  <c r="T140"/>
  <c r="R140"/>
  <c r="P140"/>
  <c r="BI139"/>
  <c r="BH139"/>
  <c r="BG139"/>
  <c r="BF139"/>
  <c r="T139"/>
  <c r="R139"/>
  <c r="P139"/>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18"/>
  <c r="BH118"/>
  <c r="BG118"/>
  <c r="BF118"/>
  <c r="T118"/>
  <c r="R118"/>
  <c r="P118"/>
  <c r="BI117"/>
  <c r="BH117"/>
  <c r="BG117"/>
  <c r="BF117"/>
  <c r="T117"/>
  <c r="R117"/>
  <c r="P117"/>
  <c r="BI115"/>
  <c r="BH115"/>
  <c r="BG115"/>
  <c r="BF115"/>
  <c r="T115"/>
  <c r="R115"/>
  <c r="P115"/>
  <c r="BI114"/>
  <c r="BH114"/>
  <c r="BG114"/>
  <c r="BF114"/>
  <c r="T114"/>
  <c r="R114"/>
  <c r="P114"/>
  <c r="BI113"/>
  <c r="BH113"/>
  <c r="BG113"/>
  <c r="BF113"/>
  <c r="T113"/>
  <c r="R113"/>
  <c r="P113"/>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7"/>
  <c r="BH97"/>
  <c r="BG97"/>
  <c r="BF97"/>
  <c r="T97"/>
  <c r="R97"/>
  <c r="P97"/>
  <c r="BI96"/>
  <c r="BH96"/>
  <c r="BG96"/>
  <c r="BF96"/>
  <c r="T96"/>
  <c r="R96"/>
  <c r="P96"/>
  <c r="BI95"/>
  <c r="BH95"/>
  <c r="BG95"/>
  <c r="BF95"/>
  <c r="T95"/>
  <c r="R95"/>
  <c r="P95"/>
  <c r="BI94"/>
  <c r="BH94"/>
  <c r="BG94"/>
  <c r="BF94"/>
  <c r="T94"/>
  <c r="R94"/>
  <c r="P94"/>
  <c r="F85"/>
  <c r="E83"/>
  <c r="F56"/>
  <c r="E54"/>
  <c r="J26"/>
  <c r="E26"/>
  <c r="J88"/>
  <c r="J25"/>
  <c r="J23"/>
  <c r="E23"/>
  <c r="J58"/>
  <c r="J22"/>
  <c r="J20"/>
  <c r="E20"/>
  <c r="F59"/>
  <c r="J19"/>
  <c r="J17"/>
  <c r="E17"/>
  <c r="F58"/>
  <c r="J16"/>
  <c r="J14"/>
  <c r="J85"/>
  <c r="E7"/>
  <c r="E79"/>
  <c i="13" r="J39"/>
  <c r="J38"/>
  <c i="1" r="AY69"/>
  <c i="13" r="J37"/>
  <c i="1" r="AX69"/>
  <c i="13" r="BI141"/>
  <c r="BH141"/>
  <c r="BG141"/>
  <c r="BF141"/>
  <c r="T141"/>
  <c r="R141"/>
  <c r="P141"/>
  <c r="BI140"/>
  <c r="BH140"/>
  <c r="BG140"/>
  <c r="BF140"/>
  <c r="T140"/>
  <c r="R140"/>
  <c r="P140"/>
  <c r="BI139"/>
  <c r="BH139"/>
  <c r="BG139"/>
  <c r="BF139"/>
  <c r="T139"/>
  <c r="R139"/>
  <c r="P139"/>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18"/>
  <c r="BH118"/>
  <c r="BG118"/>
  <c r="BF118"/>
  <c r="T118"/>
  <c r="R118"/>
  <c r="P118"/>
  <c r="BI117"/>
  <c r="BH117"/>
  <c r="BG117"/>
  <c r="BF117"/>
  <c r="T117"/>
  <c r="R117"/>
  <c r="P117"/>
  <c r="BI115"/>
  <c r="BH115"/>
  <c r="BG115"/>
  <c r="BF115"/>
  <c r="T115"/>
  <c r="R115"/>
  <c r="P115"/>
  <c r="BI114"/>
  <c r="BH114"/>
  <c r="BG114"/>
  <c r="BF114"/>
  <c r="T114"/>
  <c r="R114"/>
  <c r="P114"/>
  <c r="BI113"/>
  <c r="BH113"/>
  <c r="BG113"/>
  <c r="BF113"/>
  <c r="T113"/>
  <c r="R113"/>
  <c r="P113"/>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7"/>
  <c r="BH97"/>
  <c r="BG97"/>
  <c r="BF97"/>
  <c r="T97"/>
  <c r="R97"/>
  <c r="P97"/>
  <c r="BI96"/>
  <c r="BH96"/>
  <c r="BG96"/>
  <c r="BF96"/>
  <c r="T96"/>
  <c r="R96"/>
  <c r="P96"/>
  <c r="BI95"/>
  <c r="BH95"/>
  <c r="BG95"/>
  <c r="BF95"/>
  <c r="T95"/>
  <c r="R95"/>
  <c r="P95"/>
  <c r="BI94"/>
  <c r="BH94"/>
  <c r="BG94"/>
  <c r="BF94"/>
  <c r="T94"/>
  <c r="R94"/>
  <c r="P94"/>
  <c r="F85"/>
  <c r="E83"/>
  <c r="F56"/>
  <c r="E54"/>
  <c r="J26"/>
  <c r="E26"/>
  <c r="J88"/>
  <c r="J25"/>
  <c r="J23"/>
  <c r="E23"/>
  <c r="J58"/>
  <c r="J22"/>
  <c r="J20"/>
  <c r="E20"/>
  <c r="F88"/>
  <c r="J19"/>
  <c r="J17"/>
  <c r="E17"/>
  <c r="F87"/>
  <c r="J16"/>
  <c r="J14"/>
  <c r="J85"/>
  <c r="E7"/>
  <c r="E79"/>
  <c i="12" r="J39"/>
  <c r="J38"/>
  <c i="1" r="AY68"/>
  <c i="12" r="J37"/>
  <c i="1" r="AX68"/>
  <c i="12" r="BI197"/>
  <c r="BH197"/>
  <c r="BG197"/>
  <c r="BF197"/>
  <c r="T197"/>
  <c r="R197"/>
  <c r="P197"/>
  <c r="BI196"/>
  <c r="BH196"/>
  <c r="BG196"/>
  <c r="BF196"/>
  <c r="T196"/>
  <c r="R196"/>
  <c r="P196"/>
  <c r="BI195"/>
  <c r="BH195"/>
  <c r="BG195"/>
  <c r="BF195"/>
  <c r="T195"/>
  <c r="R195"/>
  <c r="P195"/>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5"/>
  <c r="BH185"/>
  <c r="BG185"/>
  <c r="BF185"/>
  <c r="T185"/>
  <c r="R185"/>
  <c r="P185"/>
  <c r="BI184"/>
  <c r="BH184"/>
  <c r="BG184"/>
  <c r="BF184"/>
  <c r="T184"/>
  <c r="R184"/>
  <c r="P184"/>
  <c r="BI183"/>
  <c r="BH183"/>
  <c r="BG183"/>
  <c r="BF183"/>
  <c r="T183"/>
  <c r="R183"/>
  <c r="P183"/>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5"/>
  <c r="BH95"/>
  <c r="BG95"/>
  <c r="BF95"/>
  <c r="T95"/>
  <c r="R95"/>
  <c r="P95"/>
  <c r="BI94"/>
  <c r="BH94"/>
  <c r="BG94"/>
  <c r="BF94"/>
  <c r="T94"/>
  <c r="R94"/>
  <c r="P94"/>
  <c r="F85"/>
  <c r="E83"/>
  <c r="F56"/>
  <c r="E54"/>
  <c r="J26"/>
  <c r="E26"/>
  <c r="J59"/>
  <c r="J25"/>
  <c r="J23"/>
  <c r="E23"/>
  <c r="J58"/>
  <c r="J22"/>
  <c r="J20"/>
  <c r="E20"/>
  <c r="F88"/>
  <c r="J19"/>
  <c r="J17"/>
  <c r="E17"/>
  <c r="F87"/>
  <c r="J16"/>
  <c r="J14"/>
  <c r="J85"/>
  <c r="E7"/>
  <c r="E50"/>
  <c i="11" r="J39"/>
  <c r="J38"/>
  <c i="1" r="AY67"/>
  <c i="11" r="J37"/>
  <c i="1" r="AX67"/>
  <c i="11" r="BI125"/>
  <c r="BH125"/>
  <c r="BG125"/>
  <c r="BF125"/>
  <c r="T125"/>
  <c r="R125"/>
  <c r="P125"/>
  <c r="BI124"/>
  <c r="BH124"/>
  <c r="BG124"/>
  <c r="BF124"/>
  <c r="T124"/>
  <c r="R124"/>
  <c r="P124"/>
  <c r="BI123"/>
  <c r="BH123"/>
  <c r="BG123"/>
  <c r="BF123"/>
  <c r="T123"/>
  <c r="R123"/>
  <c r="P123"/>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BI93"/>
  <c r="BH93"/>
  <c r="BG93"/>
  <c r="BF93"/>
  <c r="T93"/>
  <c r="R93"/>
  <c r="P93"/>
  <c r="F84"/>
  <c r="E82"/>
  <c r="F56"/>
  <c r="E54"/>
  <c r="J26"/>
  <c r="E26"/>
  <c r="J87"/>
  <c r="J25"/>
  <c r="J23"/>
  <c r="E23"/>
  <c r="J86"/>
  <c r="J22"/>
  <c r="J20"/>
  <c r="E20"/>
  <c r="F59"/>
  <c r="J19"/>
  <c r="J17"/>
  <c r="E17"/>
  <c r="F86"/>
  <c r="J16"/>
  <c r="J14"/>
  <c r="J56"/>
  <c r="E7"/>
  <c r="E78"/>
  <c i="10" r="J39"/>
  <c r="J38"/>
  <c i="1" r="AY66"/>
  <c i="10" r="J37"/>
  <c i="1" r="AX66"/>
  <c i="10" r="BI131"/>
  <c r="BH131"/>
  <c r="BG131"/>
  <c r="BF131"/>
  <c r="T131"/>
  <c r="R131"/>
  <c r="P131"/>
  <c r="BI130"/>
  <c r="BH130"/>
  <c r="BG130"/>
  <c r="BF130"/>
  <c r="T130"/>
  <c r="R130"/>
  <c r="P130"/>
  <c r="BI129"/>
  <c r="BH129"/>
  <c r="BG129"/>
  <c r="BF129"/>
  <c r="T129"/>
  <c r="R129"/>
  <c r="P129"/>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3"/>
  <c r="BH103"/>
  <c r="BG103"/>
  <c r="BF103"/>
  <c r="T103"/>
  <c r="R103"/>
  <c r="P103"/>
  <c r="BI102"/>
  <c r="BH102"/>
  <c r="BG102"/>
  <c r="BF102"/>
  <c r="T102"/>
  <c r="R102"/>
  <c r="P102"/>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BI93"/>
  <c r="BH93"/>
  <c r="BG93"/>
  <c r="BF93"/>
  <c r="T93"/>
  <c r="R93"/>
  <c r="P93"/>
  <c r="F84"/>
  <c r="E82"/>
  <c r="F56"/>
  <c r="E54"/>
  <c r="J26"/>
  <c r="E26"/>
  <c r="J59"/>
  <c r="J25"/>
  <c r="J23"/>
  <c r="E23"/>
  <c r="J58"/>
  <c r="J22"/>
  <c r="J20"/>
  <c r="E20"/>
  <c r="F87"/>
  <c r="J19"/>
  <c r="J17"/>
  <c r="E17"/>
  <c r="F58"/>
  <c r="J16"/>
  <c r="J14"/>
  <c r="J84"/>
  <c r="E7"/>
  <c r="E78"/>
  <c i="9" r="J39"/>
  <c r="J38"/>
  <c i="1" r="AY64"/>
  <c i="9" r="J37"/>
  <c i="1" r="AX64"/>
  <c i="9" r="BI90"/>
  <c r="BH90"/>
  <c r="BG90"/>
  <c r="BF90"/>
  <c r="T90"/>
  <c r="T89"/>
  <c r="T88"/>
  <c r="T87"/>
  <c r="R90"/>
  <c r="R89"/>
  <c r="R88"/>
  <c r="R87"/>
  <c r="P90"/>
  <c r="P89"/>
  <c r="P88"/>
  <c r="P87"/>
  <c i="1" r="AU64"/>
  <c i="9" r="F81"/>
  <c r="E79"/>
  <c r="F56"/>
  <c r="E54"/>
  <c r="J26"/>
  <c r="E26"/>
  <c r="J84"/>
  <c r="J25"/>
  <c r="J23"/>
  <c r="E23"/>
  <c r="J83"/>
  <c r="J22"/>
  <c r="J20"/>
  <c r="E20"/>
  <c r="F84"/>
  <c r="J19"/>
  <c r="J17"/>
  <c r="E17"/>
  <c r="F83"/>
  <c r="J16"/>
  <c r="J14"/>
  <c r="J56"/>
  <c r="E7"/>
  <c r="E75"/>
  <c i="8" r="J39"/>
  <c r="J38"/>
  <c i="1" r="AY63"/>
  <c i="8" r="J37"/>
  <c i="1" r="AX63"/>
  <c i="8" r="BI124"/>
  <c r="BH124"/>
  <c r="BG124"/>
  <c r="BF124"/>
  <c r="T124"/>
  <c r="R124"/>
  <c r="P124"/>
  <c r="BI123"/>
  <c r="BH123"/>
  <c r="BG123"/>
  <c r="BF123"/>
  <c r="T123"/>
  <c r="R123"/>
  <c r="P123"/>
  <c r="BI121"/>
  <c r="BH121"/>
  <c r="BG121"/>
  <c r="BF121"/>
  <c r="T121"/>
  <c r="R121"/>
  <c r="P121"/>
  <c r="BI120"/>
  <c r="BH120"/>
  <c r="BG120"/>
  <c r="BF120"/>
  <c r="T120"/>
  <c r="R120"/>
  <c r="P120"/>
  <c r="BI118"/>
  <c r="BH118"/>
  <c r="BG118"/>
  <c r="BF118"/>
  <c r="T118"/>
  <c r="R118"/>
  <c r="P118"/>
  <c r="BI116"/>
  <c r="BH116"/>
  <c r="BG116"/>
  <c r="BF116"/>
  <c r="T116"/>
  <c r="R116"/>
  <c r="P116"/>
  <c r="BI114"/>
  <c r="BH114"/>
  <c r="BG114"/>
  <c r="BF114"/>
  <c r="T114"/>
  <c r="R114"/>
  <c r="P114"/>
  <c r="BI112"/>
  <c r="BH112"/>
  <c r="BG112"/>
  <c r="BF112"/>
  <c r="T112"/>
  <c r="R112"/>
  <c r="P112"/>
  <c r="BI110"/>
  <c r="BH110"/>
  <c r="BG110"/>
  <c r="BF110"/>
  <c r="T110"/>
  <c r="R110"/>
  <c r="P110"/>
  <c r="BI108"/>
  <c r="BH108"/>
  <c r="BG108"/>
  <c r="BF108"/>
  <c r="T108"/>
  <c r="R108"/>
  <c r="P108"/>
  <c r="BI106"/>
  <c r="BH106"/>
  <c r="BG106"/>
  <c r="BF106"/>
  <c r="T106"/>
  <c r="R106"/>
  <c r="P106"/>
  <c r="BI104"/>
  <c r="BH104"/>
  <c r="BG104"/>
  <c r="BF104"/>
  <c r="T104"/>
  <c r="R104"/>
  <c r="P104"/>
  <c r="BI102"/>
  <c r="BH102"/>
  <c r="BG102"/>
  <c r="BF102"/>
  <c r="T102"/>
  <c r="R102"/>
  <c r="P102"/>
  <c r="BI98"/>
  <c r="BH98"/>
  <c r="BG98"/>
  <c r="BF98"/>
  <c r="T98"/>
  <c r="R98"/>
  <c r="P98"/>
  <c r="BI96"/>
  <c r="BH96"/>
  <c r="BG96"/>
  <c r="BF96"/>
  <c r="T96"/>
  <c r="R96"/>
  <c r="P96"/>
  <c r="BI94"/>
  <c r="BH94"/>
  <c r="BG94"/>
  <c r="BF94"/>
  <c r="T94"/>
  <c r="R94"/>
  <c r="P94"/>
  <c r="BI92"/>
  <c r="BH92"/>
  <c r="BG92"/>
  <c r="BF92"/>
  <c r="T92"/>
  <c r="R92"/>
  <c r="P92"/>
  <c r="F83"/>
  <c r="E81"/>
  <c r="F56"/>
  <c r="E54"/>
  <c r="J26"/>
  <c r="E26"/>
  <c r="J86"/>
  <c r="J25"/>
  <c r="J23"/>
  <c r="E23"/>
  <c r="J58"/>
  <c r="J22"/>
  <c r="J20"/>
  <c r="E20"/>
  <c r="F59"/>
  <c r="J19"/>
  <c r="J17"/>
  <c r="E17"/>
  <c r="F85"/>
  <c r="J16"/>
  <c r="J14"/>
  <c r="J56"/>
  <c r="E7"/>
  <c r="E50"/>
  <c i="7" r="J39"/>
  <c r="J38"/>
  <c i="1" r="AY62"/>
  <c i="7" r="J37"/>
  <c i="1" r="AX62"/>
  <c i="7" r="BI104"/>
  <c r="BH104"/>
  <c r="BG104"/>
  <c r="BF104"/>
  <c r="T104"/>
  <c r="R104"/>
  <c r="P104"/>
  <c r="BI102"/>
  <c r="BH102"/>
  <c r="BG102"/>
  <c r="BF102"/>
  <c r="T102"/>
  <c r="R102"/>
  <c r="P102"/>
  <c r="BI100"/>
  <c r="BH100"/>
  <c r="BG100"/>
  <c r="BF100"/>
  <c r="T100"/>
  <c r="R100"/>
  <c r="P100"/>
  <c r="BI98"/>
  <c r="BH98"/>
  <c r="BG98"/>
  <c r="BF98"/>
  <c r="T98"/>
  <c r="R98"/>
  <c r="P98"/>
  <c r="BI96"/>
  <c r="BH96"/>
  <c r="BG96"/>
  <c r="BF96"/>
  <c r="T96"/>
  <c r="R96"/>
  <c r="P96"/>
  <c r="BI94"/>
  <c r="BH94"/>
  <c r="BG94"/>
  <c r="BF94"/>
  <c r="T94"/>
  <c r="R94"/>
  <c r="P94"/>
  <c r="BI92"/>
  <c r="BH92"/>
  <c r="BG92"/>
  <c r="BF92"/>
  <c r="T92"/>
  <c r="R92"/>
  <c r="P92"/>
  <c r="BI90"/>
  <c r="BH90"/>
  <c r="BG90"/>
  <c r="BF90"/>
  <c r="T90"/>
  <c r="R90"/>
  <c r="P90"/>
  <c r="F81"/>
  <c r="E79"/>
  <c r="F56"/>
  <c r="E54"/>
  <c r="J26"/>
  <c r="E26"/>
  <c r="J84"/>
  <c r="J25"/>
  <c r="J23"/>
  <c r="E23"/>
  <c r="J58"/>
  <c r="J22"/>
  <c r="J20"/>
  <c r="E20"/>
  <c r="F84"/>
  <c r="J19"/>
  <c r="J17"/>
  <c r="E17"/>
  <c r="F83"/>
  <c r="J16"/>
  <c r="J14"/>
  <c r="J81"/>
  <c r="E7"/>
  <c r="E75"/>
  <c i="6" r="J39"/>
  <c r="J38"/>
  <c i="1" r="AY61"/>
  <c i="6" r="J37"/>
  <c i="1" r="AX61"/>
  <c i="6" r="BI114"/>
  <c r="BH114"/>
  <c r="BG114"/>
  <c r="BF114"/>
  <c r="T114"/>
  <c r="R114"/>
  <c r="P114"/>
  <c r="BI112"/>
  <c r="BH112"/>
  <c r="BG112"/>
  <c r="BF112"/>
  <c r="T112"/>
  <c r="R112"/>
  <c r="P112"/>
  <c r="BI110"/>
  <c r="BH110"/>
  <c r="BG110"/>
  <c r="BF110"/>
  <c r="T110"/>
  <c r="R110"/>
  <c r="P110"/>
  <c r="BI106"/>
  <c r="BH106"/>
  <c r="BG106"/>
  <c r="BF106"/>
  <c r="T106"/>
  <c r="R106"/>
  <c r="P106"/>
  <c r="BI104"/>
  <c r="BH104"/>
  <c r="BG104"/>
  <c r="BF104"/>
  <c r="T104"/>
  <c r="R104"/>
  <c r="P104"/>
  <c r="BI102"/>
  <c r="BH102"/>
  <c r="BG102"/>
  <c r="BF102"/>
  <c r="T102"/>
  <c r="R102"/>
  <c r="P102"/>
  <c r="BI100"/>
  <c r="BH100"/>
  <c r="BG100"/>
  <c r="BF100"/>
  <c r="T100"/>
  <c r="R100"/>
  <c r="P100"/>
  <c r="BI97"/>
  <c r="BH97"/>
  <c r="BG97"/>
  <c r="BF97"/>
  <c r="T97"/>
  <c r="R97"/>
  <c r="P97"/>
  <c r="BI95"/>
  <c r="BH95"/>
  <c r="BG95"/>
  <c r="BF95"/>
  <c r="T95"/>
  <c r="R95"/>
  <c r="P95"/>
  <c r="BI93"/>
  <c r="BH93"/>
  <c r="BG93"/>
  <c r="BF93"/>
  <c r="T93"/>
  <c r="R93"/>
  <c r="P93"/>
  <c r="F84"/>
  <c r="E82"/>
  <c r="F56"/>
  <c r="E54"/>
  <c r="J26"/>
  <c r="E26"/>
  <c r="J87"/>
  <c r="J25"/>
  <c r="J23"/>
  <c r="E23"/>
  <c r="J86"/>
  <c r="J22"/>
  <c r="J20"/>
  <c r="E20"/>
  <c r="F59"/>
  <c r="J19"/>
  <c r="J17"/>
  <c r="E17"/>
  <c r="F86"/>
  <c r="J16"/>
  <c r="J14"/>
  <c r="J84"/>
  <c r="E7"/>
  <c r="E78"/>
  <c i="5" r="J39"/>
  <c r="J38"/>
  <c i="1" r="AY59"/>
  <c i="5" r="J37"/>
  <c i="1" r="AX59"/>
  <c i="5" r="BI90"/>
  <c r="BH90"/>
  <c r="BG90"/>
  <c r="BF90"/>
  <c r="T90"/>
  <c r="T89"/>
  <c r="T88"/>
  <c r="T87"/>
  <c r="R90"/>
  <c r="R89"/>
  <c r="R88"/>
  <c r="R87"/>
  <c r="P90"/>
  <c r="P89"/>
  <c r="P88"/>
  <c r="P87"/>
  <c i="1" r="AU59"/>
  <c i="5" r="F81"/>
  <c r="E79"/>
  <c r="F56"/>
  <c r="E54"/>
  <c r="J26"/>
  <c r="E26"/>
  <c r="J59"/>
  <c r="J25"/>
  <c r="J23"/>
  <c r="E23"/>
  <c r="J58"/>
  <c r="J22"/>
  <c r="J20"/>
  <c r="E20"/>
  <c r="F84"/>
  <c r="J19"/>
  <c r="J17"/>
  <c r="E17"/>
  <c r="F83"/>
  <c r="J16"/>
  <c r="J14"/>
  <c r="J56"/>
  <c r="E7"/>
  <c r="E50"/>
  <c i="4" r="J105"/>
  <c r="J39"/>
  <c r="J38"/>
  <c i="1" r="AY58"/>
  <c i="4" r="J37"/>
  <c i="1" r="AX58"/>
  <c i="4" r="BI143"/>
  <c r="BH143"/>
  <c r="BG143"/>
  <c r="BF143"/>
  <c r="T143"/>
  <c r="R143"/>
  <c r="P143"/>
  <c r="BI141"/>
  <c r="BH141"/>
  <c r="BG141"/>
  <c r="BF141"/>
  <c r="T141"/>
  <c r="R141"/>
  <c r="P141"/>
  <c r="BI140"/>
  <c r="BH140"/>
  <c r="BG140"/>
  <c r="BF140"/>
  <c r="T140"/>
  <c r="R140"/>
  <c r="P140"/>
  <c r="BI138"/>
  <c r="BH138"/>
  <c r="BG138"/>
  <c r="BF138"/>
  <c r="T138"/>
  <c r="R138"/>
  <c r="P138"/>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8"/>
  <c r="BH128"/>
  <c r="BG128"/>
  <c r="BF128"/>
  <c r="T128"/>
  <c r="R128"/>
  <c r="P128"/>
  <c r="BI126"/>
  <c r="BH126"/>
  <c r="BG126"/>
  <c r="BF126"/>
  <c r="T126"/>
  <c r="R126"/>
  <c r="P126"/>
  <c r="BI125"/>
  <c r="BH125"/>
  <c r="BG125"/>
  <c r="BF125"/>
  <c r="T125"/>
  <c r="R125"/>
  <c r="P125"/>
  <c r="BI123"/>
  <c r="BH123"/>
  <c r="BG123"/>
  <c r="BF123"/>
  <c r="T123"/>
  <c r="R123"/>
  <c r="P123"/>
  <c r="BI121"/>
  <c r="BH121"/>
  <c r="BG121"/>
  <c r="BF121"/>
  <c r="T121"/>
  <c r="R121"/>
  <c r="P121"/>
  <c r="BI119"/>
  <c r="BH119"/>
  <c r="BG119"/>
  <c r="BF119"/>
  <c r="T119"/>
  <c r="R119"/>
  <c r="P119"/>
  <c r="BI117"/>
  <c r="BH117"/>
  <c r="BG117"/>
  <c r="BF117"/>
  <c r="T117"/>
  <c r="R117"/>
  <c r="P117"/>
  <c r="BI115"/>
  <c r="BH115"/>
  <c r="BG115"/>
  <c r="BF115"/>
  <c r="T115"/>
  <c r="R115"/>
  <c r="P115"/>
  <c r="BI113"/>
  <c r="BH113"/>
  <c r="BG113"/>
  <c r="BF113"/>
  <c r="T113"/>
  <c r="R113"/>
  <c r="P113"/>
  <c r="BI111"/>
  <c r="BH111"/>
  <c r="BG111"/>
  <c r="BF111"/>
  <c r="T111"/>
  <c r="R111"/>
  <c r="P111"/>
  <c r="BI109"/>
  <c r="BH109"/>
  <c r="BG109"/>
  <c r="BF109"/>
  <c r="T109"/>
  <c r="R109"/>
  <c r="P109"/>
  <c r="BI108"/>
  <c r="BH108"/>
  <c r="BG108"/>
  <c r="BF108"/>
  <c r="T108"/>
  <c r="R108"/>
  <c r="P108"/>
  <c r="J67"/>
  <c r="BI103"/>
  <c r="BH103"/>
  <c r="BG103"/>
  <c r="BF103"/>
  <c r="T103"/>
  <c r="R103"/>
  <c r="P103"/>
  <c r="BI101"/>
  <c r="BH101"/>
  <c r="BG101"/>
  <c r="BF101"/>
  <c r="T101"/>
  <c r="R101"/>
  <c r="P101"/>
  <c r="BI99"/>
  <c r="BH99"/>
  <c r="BG99"/>
  <c r="BF99"/>
  <c r="T99"/>
  <c r="R99"/>
  <c r="P99"/>
  <c r="BI97"/>
  <c r="BH97"/>
  <c r="BG97"/>
  <c r="BF97"/>
  <c r="T97"/>
  <c r="R97"/>
  <c r="P97"/>
  <c r="BI94"/>
  <c r="BH94"/>
  <c r="BG94"/>
  <c r="BF94"/>
  <c r="T94"/>
  <c r="T93"/>
  <c r="R94"/>
  <c r="R93"/>
  <c r="P94"/>
  <c r="P93"/>
  <c r="F85"/>
  <c r="E83"/>
  <c r="F56"/>
  <c r="E54"/>
  <c r="J26"/>
  <c r="E26"/>
  <c r="J59"/>
  <c r="J25"/>
  <c r="J23"/>
  <c r="E23"/>
  <c r="J87"/>
  <c r="J22"/>
  <c r="J20"/>
  <c r="E20"/>
  <c r="F88"/>
  <c r="J19"/>
  <c r="J17"/>
  <c r="E17"/>
  <c r="F87"/>
  <c r="J16"/>
  <c r="J14"/>
  <c r="J85"/>
  <c r="E7"/>
  <c r="E79"/>
  <c i="3" r="J39"/>
  <c r="J38"/>
  <c i="1" r="AY57"/>
  <c i="3" r="J37"/>
  <c i="1" r="AX57"/>
  <c i="3" r="BI112"/>
  <c r="BH112"/>
  <c r="BG112"/>
  <c r="BF112"/>
  <c r="T112"/>
  <c r="R112"/>
  <c r="P112"/>
  <c r="BI110"/>
  <c r="BH110"/>
  <c r="BG110"/>
  <c r="BF110"/>
  <c r="T110"/>
  <c r="R110"/>
  <c r="P110"/>
  <c r="BI108"/>
  <c r="BH108"/>
  <c r="BG108"/>
  <c r="BF108"/>
  <c r="T108"/>
  <c r="R108"/>
  <c r="P108"/>
  <c r="BI104"/>
  <c r="BH104"/>
  <c r="BG104"/>
  <c r="BF104"/>
  <c r="T104"/>
  <c r="R104"/>
  <c r="P104"/>
  <c r="BI102"/>
  <c r="BH102"/>
  <c r="BG102"/>
  <c r="BF102"/>
  <c r="T102"/>
  <c r="R102"/>
  <c r="P102"/>
  <c r="BI100"/>
  <c r="BH100"/>
  <c r="BG100"/>
  <c r="BF100"/>
  <c r="T100"/>
  <c r="R100"/>
  <c r="P100"/>
  <c r="BI98"/>
  <c r="BH98"/>
  <c r="BG98"/>
  <c r="BF98"/>
  <c r="T98"/>
  <c r="R98"/>
  <c r="P98"/>
  <c r="BI95"/>
  <c r="BH95"/>
  <c r="BG95"/>
  <c r="BF95"/>
  <c r="T95"/>
  <c r="R95"/>
  <c r="P95"/>
  <c r="BI93"/>
  <c r="BH93"/>
  <c r="BG93"/>
  <c r="BF93"/>
  <c r="T93"/>
  <c r="R93"/>
  <c r="P93"/>
  <c r="F84"/>
  <c r="E82"/>
  <c r="F56"/>
  <c r="E54"/>
  <c r="J26"/>
  <c r="E26"/>
  <c r="J87"/>
  <c r="J25"/>
  <c r="J23"/>
  <c r="E23"/>
  <c r="J86"/>
  <c r="J22"/>
  <c r="J20"/>
  <c r="E20"/>
  <c r="F59"/>
  <c r="J19"/>
  <c r="J17"/>
  <c r="E17"/>
  <c r="F86"/>
  <c r="J16"/>
  <c r="J14"/>
  <c r="J84"/>
  <c r="E7"/>
  <c r="E78"/>
  <c i="2" r="J95"/>
  <c r="J39"/>
  <c r="J38"/>
  <c i="1" r="AY56"/>
  <c i="2" r="J37"/>
  <c i="1" r="AX56"/>
  <c i="2" r="BI102"/>
  <c r="BH102"/>
  <c r="BG102"/>
  <c r="BF102"/>
  <c r="T102"/>
  <c r="R102"/>
  <c r="P102"/>
  <c r="BI101"/>
  <c r="BH101"/>
  <c r="BG101"/>
  <c r="BF101"/>
  <c r="T101"/>
  <c r="R101"/>
  <c r="P101"/>
  <c r="BI99"/>
  <c r="BH99"/>
  <c r="BG99"/>
  <c r="BF99"/>
  <c r="T99"/>
  <c r="R99"/>
  <c r="P99"/>
  <c r="BI98"/>
  <c r="BH98"/>
  <c r="BG98"/>
  <c r="BF98"/>
  <c r="T98"/>
  <c r="R98"/>
  <c r="P98"/>
  <c r="J66"/>
  <c r="BI93"/>
  <c r="BH93"/>
  <c r="BG93"/>
  <c r="BF93"/>
  <c r="T93"/>
  <c r="T92"/>
  <c r="T91"/>
  <c r="R93"/>
  <c r="R92"/>
  <c r="R91"/>
  <c r="P93"/>
  <c r="P92"/>
  <c r="P91"/>
  <c r="F84"/>
  <c r="E82"/>
  <c r="F56"/>
  <c r="E54"/>
  <c r="J26"/>
  <c r="E26"/>
  <c r="J87"/>
  <c r="J25"/>
  <c r="J23"/>
  <c r="E23"/>
  <c r="J86"/>
  <c r="J22"/>
  <c r="J20"/>
  <c r="E20"/>
  <c r="F87"/>
  <c r="J19"/>
  <c r="J17"/>
  <c r="E17"/>
  <c r="F86"/>
  <c r="J16"/>
  <c r="J14"/>
  <c r="J84"/>
  <c r="E7"/>
  <c r="E78"/>
  <c i="1" r="L50"/>
  <c r="AM50"/>
  <c r="AM49"/>
  <c r="L49"/>
  <c r="AM47"/>
  <c r="L47"/>
  <c r="L45"/>
  <c r="L44"/>
  <c i="20" r="BK151"/>
  <c i="6" r="BK114"/>
  <c i="15" r="BK119"/>
  <c i="19" r="BK111"/>
  <c i="22" r="J94"/>
  <c i="6" r="J104"/>
  <c i="10" r="J103"/>
  <c i="12" r="BK143"/>
  <c r="BK121"/>
  <c i="13" r="J103"/>
  <c i="14" r="BK111"/>
  <c i="15" r="J126"/>
  <c i="6" r="J100"/>
  <c i="12" r="BK163"/>
  <c r="J163"/>
  <c i="13" r="BK111"/>
  <c i="14" r="J124"/>
  <c i="16" r="J116"/>
  <c i="20" r="J137"/>
  <c i="2" r="J98"/>
  <c i="4" r="J138"/>
  <c i="7" r="J98"/>
  <c i="10" r="J95"/>
  <c i="11" r="J124"/>
  <c r="BK115"/>
  <c i="12" r="BK129"/>
  <c r="J141"/>
  <c r="BK122"/>
  <c i="13" r="BK95"/>
  <c r="BK97"/>
  <c i="14" r="J106"/>
  <c i="15" r="BK167"/>
  <c r="BK109"/>
  <c i="16" r="BK154"/>
  <c i="18" r="J97"/>
  <c i="20" r="BK148"/>
  <c r="J100"/>
  <c i="23" r="J103"/>
  <c i="3" r="J93"/>
  <c i="7" r="BK102"/>
  <c i="11" r="J111"/>
  <c r="BK96"/>
  <c i="12" r="BK158"/>
  <c r="J180"/>
  <c r="BK99"/>
  <c i="13" r="BK124"/>
  <c i="14" r="BK133"/>
  <c i="15" r="BK202"/>
  <c r="BK179"/>
  <c i="16" r="BK152"/>
  <c i="18" r="BK100"/>
  <c i="21" r="BK115"/>
  <c i="11" r="BK117"/>
  <c i="12" r="BK183"/>
  <c r="J117"/>
  <c r="J105"/>
  <c i="14" r="BK123"/>
  <c i="15" r="J179"/>
  <c r="BK207"/>
  <c i="17" r="BK116"/>
  <c i="20" r="J148"/>
  <c i="21" r="BK113"/>
  <c i="2" r="BK98"/>
  <c i="15" r="BK137"/>
  <c r="BK166"/>
  <c i="17" r="J110"/>
  <c i="20" r="BK108"/>
  <c i="24" r="BK82"/>
  <c i="5" r="F36"/>
  <c i="1" r="BA59"/>
  <c i="19" r="BK93"/>
  <c i="22" r="J93"/>
  <c i="4" r="J103"/>
  <c i="9" r="F36"/>
  <c i="1" r="BA64"/>
  <c i="12" r="J132"/>
  <c r="J127"/>
  <c i="13" r="BK108"/>
  <c i="14" r="J132"/>
  <c i="15" r="J109"/>
  <c i="16" r="BK122"/>
  <c i="20" r="J121"/>
  <c i="23" r="BK102"/>
  <c i="1" r="AS60"/>
  <c i="9" r="BK90"/>
  <c i="10" r="BK116"/>
  <c i="11" r="J125"/>
  <c r="J106"/>
  <c i="12" r="J138"/>
  <c r="BK154"/>
  <c r="BK130"/>
  <c i="13" r="J132"/>
  <c i="14" r="J125"/>
  <c i="15" r="BK116"/>
  <c r="J152"/>
  <c i="18" r="BK92"/>
  <c i="20" r="J118"/>
  <c i="23" r="BK99"/>
  <c i="4" r="J129"/>
  <c i="15" r="BK186"/>
  <c i="17" r="J93"/>
  <c i="20" r="J114"/>
  <c i="23" r="J104"/>
  <c i="15" r="J129"/>
  <c i="16" r="J150"/>
  <c i="19" r="J101"/>
  <c i="4" r="BK138"/>
  <c i="10" r="BK106"/>
  <c i="11" r="J97"/>
  <c i="12" r="J178"/>
  <c r="BK185"/>
  <c i="14" r="J115"/>
  <c i="15" r="J148"/>
  <c i="1" r="AS71"/>
  <c i="12" r="J115"/>
  <c i="14" r="BK132"/>
  <c i="15" r="J199"/>
  <c i="19" r="BK100"/>
  <c i="23" r="BK96"/>
  <c i="4" r="J140"/>
  <c i="7" r="BK90"/>
  <c i="10" r="J122"/>
  <c i="11" r="J115"/>
  <c r="J105"/>
  <c i="12" r="BK146"/>
  <c r="BK182"/>
  <c r="BK100"/>
  <c i="13" r="J114"/>
  <c i="14" r="BK140"/>
  <c r="BK94"/>
  <c i="15" r="J217"/>
  <c r="J169"/>
  <c i="16" r="BK161"/>
  <c i="19" r="BK104"/>
  <c i="20" r="J123"/>
  <c i="21" r="J108"/>
  <c i="2" r="J101"/>
  <c i="5" r="F37"/>
  <c i="1" r="BB59"/>
  <c i="11" r="J121"/>
  <c i="12" r="BK137"/>
  <c r="J185"/>
  <c r="J111"/>
  <c i="13" r="J117"/>
  <c r="J95"/>
  <c i="14" r="BK126"/>
  <c i="15" r="J192"/>
  <c r="J220"/>
  <c i="16" r="J108"/>
  <c i="17" r="BK103"/>
  <c i="22" r="J95"/>
  <c i="3" r="BK104"/>
  <c i="4" r="J117"/>
  <c i="7" r="BK94"/>
  <c i="10" r="BK111"/>
  <c r="J98"/>
  <c i="12" r="J183"/>
  <c r="BK135"/>
  <c r="BK164"/>
  <c r="BK178"/>
  <c i="13" r="BK94"/>
  <c i="14" r="BK125"/>
  <c r="J109"/>
  <c i="15" r="BK169"/>
  <c r="BK141"/>
  <c i="16" r="BK157"/>
  <c i="18" r="J101"/>
  <c i="20" r="J143"/>
  <c i="21" r="BK100"/>
  <c i="4" r="BK123"/>
  <c i="15" r="J196"/>
  <c i="16" r="BK133"/>
  <c i="20" r="BK116"/>
  <c i="22" r="BK93"/>
  <c i="4" r="J137"/>
  <c i="15" r="BK177"/>
  <c i="16" r="BK150"/>
  <c i="21" r="BK104"/>
  <c i="2" r="F38"/>
  <c i="10" r="BK115"/>
  <c i="12" r="J186"/>
  <c r="BK160"/>
  <c i="13" r="BK133"/>
  <c i="14" r="J121"/>
  <c i="15" r="J200"/>
  <c r="BK125"/>
  <c i="19" r="BK95"/>
  <c i="21" r="BK117"/>
  <c i="2" r="BK101"/>
  <c i="7" r="J104"/>
  <c i="10" r="J127"/>
  <c r="J111"/>
  <c i="11" r="BK94"/>
  <c i="12" r="J172"/>
  <c r="BK186"/>
  <c i="15" r="BK121"/>
  <c i="18" r="BK99"/>
  <c i="20" r="J129"/>
  <c i="22" r="BK99"/>
  <c i="4" r="J111"/>
  <c i="15" r="BK190"/>
  <c i="16" r="J152"/>
  <c i="20" r="J135"/>
  <c i="4" r="BK94"/>
  <c i="15" r="J125"/>
  <c i="16" r="J139"/>
  <c i="20" r="J103"/>
  <c i="24" r="J84"/>
  <c i="13" r="BK113"/>
  <c i="14" r="J105"/>
  <c i="15" r="BK178"/>
  <c i="6" r="J112"/>
  <c i="12" r="BK188"/>
  <c i="16" r="BK159"/>
  <c i="21" r="J104"/>
  <c i="4" r="BK143"/>
  <c i="5" r="J90"/>
  <c i="8" r="J118"/>
  <c i="10" r="J100"/>
  <c i="11" r="BK103"/>
  <c i="12" r="BK153"/>
  <c r="BK161"/>
  <c r="J169"/>
  <c i="13" r="BK131"/>
  <c i="14" r="J113"/>
  <c r="BK99"/>
  <c i="15" r="J121"/>
  <c r="BK164"/>
  <c i="17" r="BK119"/>
  <c i="19" r="BK92"/>
  <c i="20" r="BK147"/>
  <c i="22" r="BK94"/>
  <c i="2" r="J93"/>
  <c i="12" r="J190"/>
  <c r="J179"/>
  <c i="13" r="BK129"/>
  <c i="14" r="J123"/>
  <c i="15" r="BK232"/>
  <c r="BK158"/>
  <c i="20" r="J138"/>
  <c i="23" r="BK103"/>
  <c i="4" r="BK101"/>
  <c i="6" r="J102"/>
  <c i="8" r="BK96"/>
  <c i="10" r="BK97"/>
  <c i="11" r="J103"/>
  <c r="J108"/>
  <c i="12" r="BK192"/>
  <c r="BK149"/>
  <c r="BK177"/>
  <c r="J125"/>
  <c r="J137"/>
  <c i="13" r="J123"/>
  <c i="14" r="J140"/>
  <c i="15" r="BK211"/>
  <c r="J150"/>
  <c i="16" r="BK118"/>
  <c i="17" r="BK118"/>
  <c i="19" r="J108"/>
  <c i="20" r="J120"/>
  <c i="24" r="BK84"/>
  <c i="9" r="F38"/>
  <c i="19" r="BK96"/>
  <c i="21" r="BK110"/>
  <c i="4" r="J125"/>
  <c i="15" r="BK216"/>
  <c i="16" r="BK129"/>
  <c i="20" r="BK115"/>
  <c i="4" r="BK115"/>
  <c i="8" r="J102"/>
  <c i="10" r="J125"/>
  <c i="12" r="BK169"/>
  <c r="BK114"/>
  <c i="13" r="BK126"/>
  <c i="14" r="BK115"/>
  <c i="15" r="BK170"/>
  <c i="16" r="J157"/>
  <c i="18" r="J91"/>
  <c i="20" r="BK112"/>
  <c i="23" r="J95"/>
  <c i="8" r="J120"/>
  <c i="10" r="BK119"/>
  <c r="J109"/>
  <c i="11" r="BK105"/>
  <c i="12" r="J177"/>
  <c r="BK176"/>
  <c r="J103"/>
  <c i="13" r="BK121"/>
  <c i="14" r="BK129"/>
  <c r="BK101"/>
  <c i="15" r="J212"/>
  <c i="8" r="BK118"/>
  <c i="16" r="J151"/>
  <c i="20" r="BK118"/>
  <c i="15" r="J172"/>
  <c i="16" r="J118"/>
  <c i="20" r="J144"/>
  <c i="3" r="J102"/>
  <c i="8" r="J124"/>
  <c i="10" r="J113"/>
  <c i="12" r="J160"/>
  <c r="J168"/>
  <c i="13" r="BK137"/>
  <c i="14" r="BK127"/>
  <c i="15" r="BK230"/>
  <c i="4" r="J97"/>
  <c i="8" r="J108"/>
  <c i="13" r="BK110"/>
  <c i="15" r="J141"/>
  <c i="18" r="BK94"/>
  <c i="2" r="J36"/>
  <c i="12" r="BK193"/>
  <c r="BK107"/>
  <c i="13" r="J129"/>
  <c r="BK103"/>
  <c i="14" r="J131"/>
  <c i="15" r="J227"/>
  <c r="BK148"/>
  <c i="16" r="J133"/>
  <c i="17" r="J95"/>
  <c i="20" r="BK141"/>
  <c r="J141"/>
  <c i="23" r="BK98"/>
  <c i="4" r="BK111"/>
  <c i="6" r="BK112"/>
  <c i="11" r="J123"/>
  <c i="12" r="BK191"/>
  <c r="J124"/>
  <c r="J159"/>
  <c r="BK156"/>
  <c i="13" r="J97"/>
  <c i="14" r="J114"/>
  <c r="J100"/>
  <c i="15" r="J167"/>
  <c i="16" r="BK136"/>
  <c i="20" r="J133"/>
  <c i="23" r="J107"/>
  <c i="3" r="J108"/>
  <c i="4" r="J109"/>
  <c i="8" r="J98"/>
  <c i="10" r="BK105"/>
  <c r="J105"/>
  <c i="11" r="BK125"/>
  <c i="12" r="J154"/>
  <c r="J196"/>
  <c r="BK112"/>
  <c i="13" r="J130"/>
  <c r="BK96"/>
  <c i="14" r="BK110"/>
  <c i="15" r="J209"/>
  <c i="16" r="BK145"/>
  <c i="17" r="BK104"/>
  <c i="19" r="BK97"/>
  <c i="20" r="BK136"/>
  <c i="22" r="BK96"/>
  <c i="6" r="J95"/>
  <c i="15" r="BK127"/>
  <c i="16" r="BK131"/>
  <c i="19" r="J95"/>
  <c i="23" r="J99"/>
  <c i="4" r="J123"/>
  <c i="15" r="J156"/>
  <c i="10" r="BK103"/>
  <c i="11" r="J110"/>
  <c i="12" r="BK138"/>
  <c i="13" r="J122"/>
  <c i="14" r="BK137"/>
  <c i="15" r="BK215"/>
  <c r="J215"/>
  <c i="20" r="BK150"/>
  <c i="21" r="J95"/>
  <c i="3" r="J100"/>
  <c i="4" r="BK108"/>
  <c i="10" r="BK114"/>
  <c r="J97"/>
  <c i="11" r="J94"/>
  <c i="12" r="BK144"/>
  <c r="J144"/>
  <c r="J155"/>
  <c i="13" r="J128"/>
  <c i="14" r="J130"/>
  <c i="15" r="J158"/>
  <c i="17" r="BK95"/>
  <c i="19" r="J91"/>
  <c i="21" r="J106"/>
  <c i="6" r="J97"/>
  <c i="15" r="J162"/>
  <c i="16" r="J120"/>
  <c i="15" r="BK199"/>
  <c i="17" r="BK110"/>
  <c i="20" r="BK114"/>
  <c i="4" r="J131"/>
  <c i="8" r="J121"/>
  <c i="11" r="BK116"/>
  <c i="12" r="J106"/>
  <c r="J113"/>
  <c i="14" r="J122"/>
  <c i="15" r="BK175"/>
  <c i="7" r="BK92"/>
  <c i="12" r="BK131"/>
  <c r="J146"/>
  <c i="13" r="J126"/>
  <c i="14" r="BK106"/>
  <c i="15" r="J107"/>
  <c i="19" r="J109"/>
  <c i="23" r="J102"/>
  <c i="4" r="J121"/>
  <c i="6" r="BK106"/>
  <c i="9" r="F39"/>
  <c i="1" r="BD64"/>
  <c i="12" r="J162"/>
  <c r="J166"/>
  <c r="BK95"/>
  <c i="13" r="BK136"/>
  <c i="14" r="BK136"/>
  <c r="BK96"/>
  <c i="15" r="J207"/>
  <c r="BK187"/>
  <c i="16" r="J126"/>
  <c i="19" r="BK98"/>
  <c i="20" r="BK94"/>
  <c i="21" r="BK106"/>
  <c i="4" r="J143"/>
  <c i="8" r="J123"/>
  <c i="11" r="J96"/>
  <c i="12" r="BK165"/>
  <c r="J100"/>
  <c r="J126"/>
  <c i="13" r="BK132"/>
  <c r="J111"/>
  <c i="14" r="BK108"/>
  <c i="15" r="BK201"/>
  <c r="BK105"/>
  <c i="17" r="J114"/>
  <c i="21" r="J98"/>
  <c i="1" r="AS65"/>
  <c i="6" r="BK97"/>
  <c i="10" r="BK122"/>
  <c r="J126"/>
  <c i="11" r="J101"/>
  <c i="12" r="BK180"/>
  <c r="J112"/>
  <c i="15" r="BK171"/>
  <c i="16" r="J122"/>
  <c i="19" r="BK91"/>
  <c i="20" r="J136"/>
  <c i="24" r="J86"/>
  <c i="8" r="BK123"/>
  <c i="15" r="J112"/>
  <c i="17" r="BK93"/>
  <c i="21" r="J115"/>
  <c i="2" r="BK99"/>
  <c i="10" r="BK123"/>
  <c i="15" r="BK152"/>
  <c i="18" r="BK91"/>
  <c i="20" r="BK96"/>
  <c i="4" r="BK103"/>
  <c i="10" r="BK118"/>
  <c r="BK107"/>
  <c i="12" r="J140"/>
  <c i="10" r="BK124"/>
  <c i="15" r="J182"/>
  <c r="J146"/>
  <c i="16" r="BK111"/>
  <c i="17" r="BK99"/>
  <c i="19" r="J94"/>
  <c i="20" r="BK140"/>
  <c r="BK123"/>
  <c i="22" r="J98"/>
  <c i="4" r="BK128"/>
  <c i="8" r="BK116"/>
  <c i="16" r="BK147"/>
  <c i="18" r="J94"/>
  <c i="22" r="BK101"/>
  <c i="7" r="J94"/>
  <c i="16" r="BK130"/>
  <c i="19" r="J98"/>
  <c i="2" r="F37"/>
  <c i="11" r="BK111"/>
  <c i="12" r="BK189"/>
  <c i="8" r="BK94"/>
  <c i="12" r="BK120"/>
  <c i="14" r="BK135"/>
  <c i="15" r="J177"/>
  <c i="18" r="J99"/>
  <c i="4" r="BK121"/>
  <c i="12" r="BK98"/>
  <c r="J129"/>
  <c r="J107"/>
  <c i="13" r="J125"/>
  <c i="14" r="J127"/>
  <c i="15" r="BK194"/>
  <c r="J202"/>
  <c i="16" r="J140"/>
  <c i="17" r="J104"/>
  <c i="19" r="J92"/>
  <c i="20" r="BK121"/>
  <c i="24" r="BK87"/>
  <c i="4" r="BK140"/>
  <c i="8" r="J114"/>
  <c i="11" r="J116"/>
  <c i="12" r="J175"/>
  <c r="J109"/>
  <c r="J143"/>
  <c i="15" r="J127"/>
  <c r="J195"/>
  <c i="16" r="BK102"/>
  <c i="20" r="J108"/>
  <c i="23" r="BK100"/>
  <c i="3" r="BK93"/>
  <c i="5" r="F39"/>
  <c i="1" r="BD59"/>
  <c i="10" r="BK98"/>
  <c r="J108"/>
  <c i="12" r="J176"/>
  <c r="J118"/>
  <c r="J158"/>
  <c r="J99"/>
  <c i="13" r="J135"/>
  <c i="14" r="J118"/>
  <c r="BK103"/>
  <c i="15" r="BK204"/>
  <c r="J171"/>
  <c i="16" r="J127"/>
  <c i="18" r="J93"/>
  <c i="20" r="J125"/>
  <c r="BK103"/>
  <c i="23" r="J91"/>
  <c i="8" r="BK114"/>
  <c i="15" r="J216"/>
  <c i="16" r="J104"/>
  <c i="20" r="J146"/>
  <c i="24" r="BK86"/>
  <c i="8" r="BK124"/>
  <c i="10" r="J94"/>
  <c i="11" r="J113"/>
  <c i="12" r="J184"/>
  <c r="J133"/>
  <c i="15" r="BK146"/>
  <c i="16" r="J129"/>
  <c i="20" r="BK100"/>
  <c i="23" r="J93"/>
  <c i="3" r="J98"/>
  <c i="8" r="BK98"/>
  <c i="10" r="BK93"/>
  <c i="11" r="J120"/>
  <c r="BK93"/>
  <c i="12" r="J114"/>
  <c r="J108"/>
  <c i="13" r="J110"/>
  <c i="14" r="BK134"/>
  <c r="J95"/>
  <c i="15" r="J197"/>
  <c i="17" r="J119"/>
  <c i="19" r="BK101"/>
  <c i="20" r="J94"/>
  <c i="22" r="BK97"/>
  <c i="3" r="J112"/>
  <c i="15" r="BK150"/>
  <c r="BK112"/>
  <c i="19" r="BK94"/>
  <c i="23" r="BK105"/>
  <c i="6" r="J110"/>
  <c i="16" r="BK151"/>
  <c i="17" r="BK97"/>
  <c i="21" r="BK108"/>
  <c i="4" r="BK126"/>
  <c i="8" r="J106"/>
  <c i="11" r="J109"/>
  <c i="12" r="BK134"/>
  <c r="J101"/>
  <c i="14" r="J135"/>
  <c i="15" r="J184"/>
  <c i="5" r="BK90"/>
  <c i="10" r="J118"/>
  <c i="12" r="J173"/>
  <c i="13" r="J137"/>
  <c i="14" r="J99"/>
  <c i="16" r="J132"/>
  <c i="20" r="BK127"/>
  <c i="3" r="BK95"/>
  <c i="4" r="BK135"/>
  <c i="8" r="J92"/>
  <c i="10" r="BK109"/>
  <c i="11" r="BK106"/>
  <c i="12" r="BK173"/>
  <c r="BK117"/>
  <c r="J134"/>
  <c i="16" r="J149"/>
  <c i="4" r="J133"/>
  <c i="6" r="J106"/>
  <c i="11" r="J104"/>
  <c i="12" r="J142"/>
  <c r="J165"/>
  <c r="BK128"/>
  <c i="13" r="BK141"/>
  <c i="14" r="J137"/>
  <c r="J102"/>
  <c i="15" r="J144"/>
  <c i="16" r="BK142"/>
  <c r="J111"/>
  <c i="20" r="J106"/>
  <c i="2" r="J102"/>
  <c i="4" r="BK131"/>
  <c i="6" r="BK102"/>
  <c i="10" r="J117"/>
  <c r="BK121"/>
  <c r="BK94"/>
  <c i="11" r="BK100"/>
  <c i="12" r="BK197"/>
  <c r="BK141"/>
  <c r="J152"/>
  <c r="BK159"/>
  <c i="13" r="J115"/>
  <c r="J102"/>
  <c i="18" r="J98"/>
  <c i="20" r="BK146"/>
  <c i="21" r="BK95"/>
  <c i="3" r="BK102"/>
  <c i="15" r="BK223"/>
  <c i="16" r="J141"/>
  <c i="20" r="J150"/>
  <c i="23" r="BK101"/>
  <c i="4" r="J99"/>
  <c i="10" r="BK125"/>
  <c i="15" r="J201"/>
  <c i="19" r="J106"/>
  <c i="24" r="J85"/>
  <c i="6" r="BK95"/>
  <c i="10" r="J99"/>
  <c i="11" r="J99"/>
  <c i="12" r="BK103"/>
  <c r="BK97"/>
  <c i="13" r="BK115"/>
  <c i="14" r="BK97"/>
  <c i="15" r="J166"/>
  <c i="7" r="BK96"/>
  <c i="10" r="BK131"/>
  <c i="12" r="BK196"/>
  <c r="BK181"/>
  <c r="J122"/>
  <c i="13" r="J127"/>
  <c r="J118"/>
  <c i="14" r="J107"/>
  <c i="15" r="J168"/>
  <c i="16" r="BK114"/>
  <c i="19" r="BK107"/>
  <c i="20" r="J104"/>
  <c i="23" r="BK93"/>
  <c i="7" r="J92"/>
  <c i="15" r="BK203"/>
  <c i="17" r="J118"/>
  <c i="20" r="BK98"/>
  <c i="4" r="J135"/>
  <c i="15" r="BK213"/>
  <c i="17" r="J116"/>
  <c i="21" r="J113"/>
  <c i="4" r="BK133"/>
  <c i="10" r="BK112"/>
  <c i="12" r="BK168"/>
  <c r="BK109"/>
  <c i="13" r="BK127"/>
  <c i="15" r="BK209"/>
  <c i="16" r="BK143"/>
  <c i="10" r="BK130"/>
  <c i="12" r="BK184"/>
  <c r="J191"/>
  <c i="13" r="J99"/>
  <c i="15" r="BK212"/>
  <c i="17" r="BK112"/>
  <c i="23" r="J106"/>
  <c i="3" r="J104"/>
  <c i="4" r="J113"/>
  <c i="8" r="BK121"/>
  <c i="10" r="J106"/>
  <c i="11" r="BK124"/>
  <c i="12" r="J189"/>
  <c r="BK187"/>
  <c i="13" r="BK123"/>
  <c i="14" r="BK124"/>
  <c i="15" r="J213"/>
  <c r="BK195"/>
  <c r="J211"/>
  <c i="16" r="BK108"/>
  <c i="4" r="J115"/>
  <c i="8" r="J96"/>
  <c i="11" r="J95"/>
  <c i="13" r="BK107"/>
  <c i="14" r="BK117"/>
  <c i="15" r="BK227"/>
  <c r="BK217"/>
  <c i="16" r="J131"/>
  <c i="20" r="J139"/>
  <c i="21" r="J121"/>
  <c i="4" r="BK129"/>
  <c i="8" r="BK108"/>
  <c i="10" r="BK95"/>
  <c i="11" r="BK107"/>
  <c i="12" r="J171"/>
  <c r="BK101"/>
  <c r="J131"/>
  <c i="13" r="J124"/>
  <c r="J108"/>
  <c i="14" r="J134"/>
  <c i="15" r="J135"/>
  <c r="J187"/>
  <c i="16" r="J161"/>
  <c r="J147"/>
  <c i="19" r="BK105"/>
  <c i="20" r="BK129"/>
  <c i="23" r="J96"/>
  <c i="8" r="J94"/>
  <c i="15" r="BK114"/>
  <c i="16" r="J142"/>
  <c i="20" r="BK104"/>
  <c i="1" r="AS55"/>
  <c i="15" r="J218"/>
  <c i="20" r="BK137"/>
  <c i="4" r="J128"/>
  <c i="10" r="J119"/>
  <c i="11" r="BK114"/>
  <c r="BK98"/>
  <c i="12" r="J156"/>
  <c r="J97"/>
  <c r="BK171"/>
  <c r="J130"/>
  <c r="J98"/>
  <c r="BK108"/>
  <c i="13" r="BK99"/>
  <c i="14" r="J141"/>
  <c r="BK141"/>
  <c r="J108"/>
  <c i="15" r="J223"/>
  <c r="BK162"/>
  <c i="16" r="J138"/>
  <c i="17" r="J97"/>
  <c i="19" r="J100"/>
  <c i="20" r="BK106"/>
  <c i="21" r="BK121"/>
  <c i="23" r="BK106"/>
  <c i="4" r="BK97"/>
  <c i="6" r="BK93"/>
  <c i="9" r="J36"/>
  <c i="16" r="BK132"/>
  <c i="18" r="J92"/>
  <c i="20" r="J142"/>
  <c i="21" r="J110"/>
  <c i="23" r="BK97"/>
  <c i="10" r="BK120"/>
  <c i="15" r="BK200"/>
  <c i="16" r="BK100"/>
  <c i="18" r="BK101"/>
  <c i="19" r="J107"/>
  <c i="20" r="J140"/>
  <c i="23" r="BK104"/>
  <c i="3" r="BK108"/>
  <c i="5" r="F38"/>
  <c i="1" r="BC59"/>
  <c i="10" r="BK126"/>
  <c i="12" r="J174"/>
  <c r="J121"/>
  <c r="BK140"/>
  <c i="13" r="BK128"/>
  <c r="J113"/>
  <c i="14" r="J136"/>
  <c r="J97"/>
  <c i="15" r="J119"/>
  <c i="2" r="J99"/>
  <c i="4" r="BK137"/>
  <c i="10" r="J129"/>
  <c i="12" r="BK119"/>
  <c r="BK104"/>
  <c r="BK132"/>
  <c r="J149"/>
  <c i="13" r="BK102"/>
  <c i="14" r="J110"/>
  <c i="15" r="BK196"/>
  <c i="16" r="J143"/>
  <c r="J130"/>
  <c i="20" r="BK145"/>
  <c r="BK142"/>
  <c i="23" r="J97"/>
  <c i="2" r="F36"/>
  <c i="4" r="J94"/>
  <c i="6" r="J93"/>
  <c i="8" r="BK112"/>
  <c r="BK92"/>
  <c i="10" r="J116"/>
  <c i="11" r="BK108"/>
  <c r="J98"/>
  <c i="12" r="J195"/>
  <c r="J139"/>
  <c r="BK111"/>
  <c r="BK155"/>
  <c r="BK124"/>
  <c r="BK139"/>
  <c i="13" r="BK134"/>
  <c r="BK101"/>
  <c r="BK117"/>
  <c i="14" r="J133"/>
  <c r="BK121"/>
  <c i="15" r="J204"/>
  <c r="BK174"/>
  <c r="J164"/>
  <c r="J114"/>
  <c i="16" r="BK116"/>
  <c i="17" r="J108"/>
  <c i="19" r="J111"/>
  <c r="J97"/>
  <c i="20" r="BK138"/>
  <c r="J110"/>
  <c r="BK133"/>
  <c i="21" r="J119"/>
  <c i="22" r="J97"/>
  <c i="24" r="BK85"/>
  <c i="4" r="BK117"/>
  <c r="J108"/>
  <c i="7" r="J90"/>
  <c i="10" r="BK96"/>
  <c i="11" r="BK97"/>
  <c r="BK101"/>
  <c i="12" r="J193"/>
  <c r="BK170"/>
  <c r="J128"/>
  <c r="BK94"/>
  <c r="J153"/>
  <c r="J119"/>
  <c i="13" r="BK140"/>
  <c r="J107"/>
  <c r="BK118"/>
  <c i="14" r="BK130"/>
  <c r="J111"/>
  <c i="15" r="BK218"/>
  <c r="BK139"/>
  <c r="J190"/>
  <c r="BK160"/>
  <c r="J123"/>
  <c i="16" r="J159"/>
  <c i="17" r="J102"/>
  <c i="20" r="BK120"/>
  <c r="BK125"/>
  <c i="22" r="BK95"/>
  <c i="2" r="BK93"/>
  <c i="4" r="J119"/>
  <c r="J101"/>
  <c i="7" r="BK100"/>
  <c i="9" r="F37"/>
  <c i="10" r="BK102"/>
  <c r="BK117"/>
  <c r="BK110"/>
  <c i="11" r="BK120"/>
  <c r="BK104"/>
  <c i="12" r="BK166"/>
  <c r="BK125"/>
  <c r="J188"/>
  <c r="BK172"/>
  <c r="BK142"/>
  <c r="J104"/>
  <c i="13" r="J136"/>
  <c r="J100"/>
  <c r="BK130"/>
  <c i="14" r="BK131"/>
  <c r="J129"/>
  <c r="J96"/>
  <c i="15" r="J232"/>
  <c r="BK156"/>
  <c r="J137"/>
  <c i="16" r="BK138"/>
  <c r="J114"/>
  <c i="17" r="BK102"/>
  <c i="19" r="J105"/>
  <c i="20" r="J96"/>
  <c r="J115"/>
  <c i="22" r="BK98"/>
  <c i="24" r="J87"/>
  <c i="6" r="BK110"/>
  <c i="10" r="J123"/>
  <c i="15" r="J128"/>
  <c r="J105"/>
  <c i="16" r="BK120"/>
  <c i="18" r="BK93"/>
  <c i="3" r="J95"/>
  <c i="7" r="BK98"/>
  <c i="10" r="J110"/>
  <c r="J93"/>
  <c i="11" r="BK95"/>
  <c i="12" r="BK157"/>
  <c r="J197"/>
  <c r="BK148"/>
  <c r="J161"/>
  <c i="13" r="J96"/>
  <c r="BK106"/>
  <c i="14" r="BK128"/>
  <c r="BK102"/>
  <c i="15" r="BK123"/>
  <c r="BK144"/>
  <c r="BK135"/>
  <c i="18" r="BK97"/>
  <c i="19" r="J93"/>
  <c i="20" r="BK139"/>
  <c i="21" r="BK102"/>
  <c i="23" r="J100"/>
  <c i="3" r="BK110"/>
  <c i="4" r="BK119"/>
  <c i="8" r="J110"/>
  <c i="10" r="J124"/>
  <c r="J96"/>
  <c r="BK129"/>
  <c r="J102"/>
  <c i="11" r="BK113"/>
  <c r="BK99"/>
  <c i="12" r="J181"/>
  <c r="BK127"/>
  <c r="BK195"/>
  <c r="J135"/>
  <c r="J94"/>
  <c i="13" r="BK139"/>
  <c r="J140"/>
  <c r="J101"/>
  <c i="14" r="J117"/>
  <c r="J101"/>
  <c i="15" r="J132"/>
  <c r="J178"/>
  <c i="16" r="J145"/>
  <c r="J100"/>
  <c i="17" r="J106"/>
  <c i="19" r="BK110"/>
  <c i="20" r="BK134"/>
  <c r="BK135"/>
  <c i="21" r="J117"/>
  <c i="23" r="J101"/>
  <c i="3" r="J110"/>
  <c i="6" r="J114"/>
  <c i="10" r="J121"/>
  <c i="15" r="J230"/>
  <c i="16" r="J102"/>
  <c i="17" r="BK114"/>
  <c i="19" r="BK99"/>
  <c i="20" r="BK144"/>
  <c i="21" r="J100"/>
  <c i="4" r="BK125"/>
  <c i="10" r="BK108"/>
  <c i="15" r="BK107"/>
  <c i="18" r="BK98"/>
  <c i="20" r="J131"/>
  <c i="23" r="BK95"/>
  <c i="4" r="BK113"/>
  <c i="7" r="J96"/>
  <c i="9" r="J90"/>
  <c i="10" r="J120"/>
  <c i="11" r="BK121"/>
  <c i="12" r="J187"/>
  <c r="J95"/>
  <c r="J157"/>
  <c r="BK145"/>
  <c i="13" r="J139"/>
  <c r="J105"/>
  <c i="14" r="BK107"/>
  <c i="15" r="J203"/>
  <c r="BK197"/>
  <c i="4" r="BK99"/>
  <c i="8" r="BK120"/>
  <c i="12" r="J148"/>
  <c r="J192"/>
  <c r="BK102"/>
  <c i="13" r="BK135"/>
  <c r="J121"/>
  <c i="14" r="J126"/>
  <c r="BK100"/>
  <c i="15" r="J175"/>
  <c i="16" r="BK127"/>
  <c i="19" r="J99"/>
  <c i="20" r="J98"/>
  <c i="24" r="J88"/>
  <c i="3" r="BK112"/>
  <c i="4" r="BK109"/>
  <c i="6" r="BK104"/>
  <c i="7" r="BK104"/>
  <c r="J102"/>
  <c i="8" r="BK102"/>
  <c i="10" r="J112"/>
  <c i="11" r="J118"/>
  <c r="J100"/>
  <c r="J93"/>
  <c i="12" r="J167"/>
  <c r="BK126"/>
  <c r="BK175"/>
  <c r="J145"/>
  <c r="BK113"/>
  <c i="13" r="J141"/>
  <c r="BK109"/>
  <c r="J109"/>
  <c i="14" r="J128"/>
  <c r="BK113"/>
  <c r="BK105"/>
  <c i="15" r="BK172"/>
  <c r="J139"/>
  <c r="BK129"/>
  <c i="16" r="J154"/>
  <c r="BK141"/>
  <c i="17" r="J99"/>
  <c i="19" r="J104"/>
  <c i="20" r="BK131"/>
  <c r="BK110"/>
  <c i="22" r="J96"/>
  <c i="24" r="BK88"/>
  <c i="2" r="F39"/>
  <c i="7" r="J100"/>
  <c i="10" r="BK113"/>
  <c i="11" r="BK118"/>
  <c r="J117"/>
  <c r="J107"/>
  <c i="12" r="J182"/>
  <c r="BK152"/>
  <c r="BK116"/>
  <c r="BK174"/>
  <c r="BK133"/>
  <c r="BK106"/>
  <c i="13" r="BK125"/>
  <c r="J133"/>
  <c r="BK100"/>
  <c i="14" r="J139"/>
  <c r="BK109"/>
  <c i="15" r="BK168"/>
  <c r="J116"/>
  <c r="J194"/>
  <c r="BK184"/>
  <c i="16" r="BK140"/>
  <c i="17" r="J112"/>
  <c i="20" r="J145"/>
  <c r="J116"/>
  <c i="23" r="J105"/>
  <c i="4" r="J126"/>
  <c i="8" r="J112"/>
  <c i="10" r="BK99"/>
  <c r="BK100"/>
  <c r="J114"/>
  <c i="11" r="BK123"/>
  <c r="BK109"/>
  <c i="12" r="BK118"/>
  <c i="13" r="J106"/>
  <c r="BK114"/>
  <c i="14" r="BK139"/>
  <c r="BK114"/>
  <c r="J94"/>
  <c i="15" r="BK220"/>
  <c r="BK132"/>
  <c r="J174"/>
  <c r="BK128"/>
  <c i="16" r="J136"/>
  <c r="BK104"/>
  <c i="17" r="BK108"/>
  <c i="19" r="BK109"/>
  <c r="J96"/>
  <c i="20" r="J112"/>
  <c i="21" r="BK119"/>
  <c i="23" r="BK107"/>
  <c i="24" r="J82"/>
  <c i="3" r="BK100"/>
  <c i="8" r="J104"/>
  <c i="15" r="J160"/>
  <c i="16" r="BK149"/>
  <c i="17" r="J103"/>
  <c i="19" r="J110"/>
  <c i="20" r="J134"/>
  <c i="22" r="J101"/>
  <c i="23" r="BK91"/>
  <c i="4" r="BK141"/>
  <c i="8" r="BK106"/>
  <c i="10" r="J115"/>
  <c i="15" r="BK126"/>
  <c r="J170"/>
  <c i="19" r="BK108"/>
  <c i="20" r="J151"/>
  <c i="21" r="J102"/>
  <c i="3" r="BK98"/>
  <c i="6" r="BK100"/>
  <c i="8" r="J116"/>
  <c i="10" r="J130"/>
  <c i="11" r="J119"/>
  <c i="12" r="BK179"/>
  <c r="BK115"/>
  <c r="J170"/>
  <c r="BK105"/>
  <c r="J102"/>
  <c i="13" r="J134"/>
  <c r="J94"/>
  <c i="14" r="J103"/>
  <c i="15" r="J225"/>
  <c r="J186"/>
  <c r="BK182"/>
  <c i="16" r="BK139"/>
  <c i="19" r="BK106"/>
  <c i="20" r="J127"/>
  <c i="22" r="J99"/>
  <c i="2" r="BK102"/>
  <c i="4" r="J141"/>
  <c i="8" r="BK104"/>
  <c r="BK110"/>
  <c i="10" r="J131"/>
  <c r="J107"/>
  <c r="BK127"/>
  <c i="11" r="J114"/>
  <c r="BK110"/>
  <c r="BK119"/>
  <c i="12" r="BK190"/>
  <c r="J164"/>
  <c r="J120"/>
  <c r="BK162"/>
  <c r="J116"/>
  <c r="BK167"/>
  <c i="13" r="J131"/>
  <c r="BK105"/>
  <c r="BK122"/>
  <c i="14" r="BK122"/>
  <c r="BK118"/>
  <c r="BK95"/>
  <c i="15" r="BK225"/>
  <c r="BK192"/>
  <c i="16" r="BK126"/>
  <c i="17" r="BK106"/>
  <c i="18" r="J100"/>
  <c i="20" r="J147"/>
  <c r="BK143"/>
  <c i="21" r="BK98"/>
  <c i="23" r="J98"/>
  <c i="2" l="1" r="P97"/>
  <c r="P96"/>
  <c r="P90"/>
  <c i="1" r="AU56"/>
  <c i="3" r="R92"/>
  <c r="P107"/>
  <c r="P106"/>
  <c i="4" r="P96"/>
  <c r="P92"/>
  <c i="7" r="P89"/>
  <c r="P88"/>
  <c r="P87"/>
  <c i="1" r="AU62"/>
  <c i="8" r="T91"/>
  <c r="T90"/>
  <c i="10" r="P92"/>
  <c r="R101"/>
  <c r="P128"/>
  <c i="11" r="BK92"/>
  <c r="J92"/>
  <c r="J65"/>
  <c r="T102"/>
  <c r="T122"/>
  <c i="12" r="BK151"/>
  <c r="J151"/>
  <c r="J68"/>
  <c r="T194"/>
  <c i="13" r="R116"/>
  <c r="T120"/>
  <c r="P138"/>
  <c i="14" r="P93"/>
  <c r="T120"/>
  <c i="15" r="T118"/>
  <c r="P143"/>
  <c r="T163"/>
  <c r="P189"/>
  <c r="BK222"/>
  <c r="J222"/>
  <c r="J79"/>
  <c r="T229"/>
  <c i="16" r="T99"/>
  <c r="BK113"/>
  <c r="J113"/>
  <c r="J69"/>
  <c r="R135"/>
  <c r="P156"/>
  <c i="17" r="BK92"/>
  <c r="J92"/>
  <c r="J65"/>
  <c r="T117"/>
  <c i="18" r="BK96"/>
  <c r="J96"/>
  <c r="J66"/>
  <c i="3" r="P92"/>
  <c i="10" r="R92"/>
  <c r="BK128"/>
  <c r="J128"/>
  <c r="J68"/>
  <c i="11" r="T112"/>
  <c i="12" r="P136"/>
  <c i="13" r="P112"/>
  <c i="14" r="BK116"/>
  <c r="J116"/>
  <c r="J67"/>
  <c i="15" r="R104"/>
  <c r="BK173"/>
  <c r="J173"/>
  <c r="J75"/>
  <c r="R181"/>
  <c r="R222"/>
  <c i="16" r="BK135"/>
  <c r="J135"/>
  <c r="J73"/>
  <c i="2" r="R97"/>
  <c r="R96"/>
  <c r="R90"/>
  <c i="3" r="BK97"/>
  <c r="J97"/>
  <c r="J66"/>
  <c i="4" r="R107"/>
  <c r="R106"/>
  <c i="6" r="P99"/>
  <c i="7" r="T89"/>
  <c r="T88"/>
  <c r="T87"/>
  <c i="10" r="T101"/>
  <c i="12" r="T136"/>
  <c i="13" r="T112"/>
  <c i="14" r="R120"/>
  <c i="15" r="R118"/>
  <c r="R143"/>
  <c r="BK155"/>
  <c r="J155"/>
  <c r="J73"/>
  <c r="P173"/>
  <c r="BK181"/>
  <c r="J181"/>
  <c r="J76"/>
  <c r="T206"/>
  <c r="BK229"/>
  <c r="J229"/>
  <c r="J80"/>
  <c i="16" r="R99"/>
  <c r="BK125"/>
  <c r="J125"/>
  <c r="J72"/>
  <c r="T144"/>
  <c i="17" r="R101"/>
  <c r="R100"/>
  <c i="18" r="BK90"/>
  <c r="J90"/>
  <c r="J65"/>
  <c r="T96"/>
  <c i="19" r="BK103"/>
  <c r="J103"/>
  <c r="J66"/>
  <c i="3" r="R107"/>
  <c r="R106"/>
  <c i="4" r="BK107"/>
  <c r="J107"/>
  <c r="J69"/>
  <c i="6" r="R99"/>
  <c i="8" r="BK91"/>
  <c r="J91"/>
  <c r="J65"/>
  <c i="11" r="P92"/>
  <c r="R122"/>
  <c i="13" r="BK112"/>
  <c r="J112"/>
  <c r="J66"/>
  <c i="14" r="P116"/>
  <c i="15" r="P111"/>
  <c r="BK189"/>
  <c r="J189"/>
  <c r="J77"/>
  <c i="16" r="R156"/>
  <c i="3" r="P97"/>
  <c i="4" r="T96"/>
  <c r="T92"/>
  <c i="6" r="R92"/>
  <c r="R91"/>
  <c r="P109"/>
  <c r="P108"/>
  <c i="10" r="P104"/>
  <c i="11" r="R112"/>
  <c i="12" r="R136"/>
  <c r="T147"/>
  <c r="R194"/>
  <c i="13" r="R93"/>
  <c r="BK120"/>
  <c r="J120"/>
  <c r="J68"/>
  <c r="BK138"/>
  <c r="J138"/>
  <c r="J69"/>
  <c i="14" r="R93"/>
  <c r="P112"/>
  <c r="R116"/>
  <c r="T138"/>
  <c i="15" r="BK118"/>
  <c r="J118"/>
  <c r="J67"/>
  <c r="P134"/>
  <c r="T173"/>
  <c i="16" r="BK144"/>
  <c r="J144"/>
  <c r="J74"/>
  <c i="4" r="BK96"/>
  <c r="J96"/>
  <c r="J66"/>
  <c i="8" r="R101"/>
  <c r="R100"/>
  <c i="10" r="BK101"/>
  <c r="J101"/>
  <c r="J66"/>
  <c r="T128"/>
  <c i="11" r="BK102"/>
  <c r="J102"/>
  <c r="J66"/>
  <c i="12" r="P93"/>
  <c r="BK147"/>
  <c r="J147"/>
  <c r="J67"/>
  <c i="15" r="BK104"/>
  <c r="J104"/>
  <c r="J65"/>
  <c r="T143"/>
  <c r="T189"/>
  <c i="16" r="P99"/>
  <c r="T113"/>
  <c r="T135"/>
  <c i="17" r="P101"/>
  <c r="P100"/>
  <c i="4" r="P107"/>
  <c r="P106"/>
  <c i="6" r="BK92"/>
  <c r="J92"/>
  <c r="J65"/>
  <c i="8" r="P101"/>
  <c r="P100"/>
  <c i="10" r="T104"/>
  <c i="11" r="BK112"/>
  <c r="J112"/>
  <c r="J67"/>
  <c i="12" r="T93"/>
  <c r="P147"/>
  <c r="BK194"/>
  <c r="J194"/>
  <c r="J69"/>
  <c i="13" r="T93"/>
  <c r="P116"/>
  <c r="R120"/>
  <c r="T138"/>
  <c i="14" r="BK93"/>
  <c r="J93"/>
  <c r="J65"/>
  <c r="R112"/>
  <c r="R138"/>
  <c i="15" r="P118"/>
  <c r="T134"/>
  <c r="T155"/>
  <c r="R206"/>
  <c i="16" r="P113"/>
  <c r="T125"/>
  <c r="BK156"/>
  <c r="J156"/>
  <c r="J75"/>
  <c i="17" r="BK101"/>
  <c r="J101"/>
  <c r="J67"/>
  <c i="19" r="P90"/>
  <c r="R103"/>
  <c i="3" r="T97"/>
  <c i="4" r="T107"/>
  <c r="T106"/>
  <c i="6" r="T92"/>
  <c r="R109"/>
  <c r="R108"/>
  <c r="R90"/>
  <c i="7" r="R89"/>
  <c r="R88"/>
  <c r="R87"/>
  <c i="8" r="BK101"/>
  <c r="J101"/>
  <c r="J67"/>
  <c i="10" r="R104"/>
  <c i="11" r="T92"/>
  <c r="T91"/>
  <c r="T90"/>
  <c r="BK122"/>
  <c r="J122"/>
  <c r="J68"/>
  <c i="12" r="BK93"/>
  <c r="J93"/>
  <c r="J65"/>
  <c r="BK136"/>
  <c r="J136"/>
  <c r="J66"/>
  <c r="R147"/>
  <c r="P194"/>
  <c i="13" r="BK93"/>
  <c r="J93"/>
  <c r="J65"/>
  <c r="R112"/>
  <c r="BK116"/>
  <c r="J116"/>
  <c r="J67"/>
  <c r="T116"/>
  <c r="P120"/>
  <c r="R138"/>
  <c i="14" r="BK120"/>
  <c r="J120"/>
  <c r="J68"/>
  <c i="15" r="P104"/>
  <c r="P103"/>
  <c r="BK134"/>
  <c r="J134"/>
  <c r="J69"/>
  <c r="P155"/>
  <c r="R189"/>
  <c r="R229"/>
  <c i="16" r="P135"/>
  <c r="T156"/>
  <c i="17" r="T92"/>
  <c r="T91"/>
  <c r="P117"/>
  <c i="18" r="R96"/>
  <c i="19" r="P103"/>
  <c i="20" r="P102"/>
  <c r="T122"/>
  <c i="21" r="R97"/>
  <c i="3" r="T92"/>
  <c r="T91"/>
  <c i="4" r="R96"/>
  <c r="R92"/>
  <c r="R91"/>
  <c i="6" r="BK99"/>
  <c r="J99"/>
  <c r="J66"/>
  <c r="T109"/>
  <c r="T108"/>
  <c i="8" r="P91"/>
  <c r="P90"/>
  <c r="P89"/>
  <c i="1" r="AU63"/>
  <c i="10" r="P101"/>
  <c i="11" r="R92"/>
  <c r="P122"/>
  <c i="12" r="P151"/>
  <c i="14" r="T112"/>
  <c r="BK138"/>
  <c r="J138"/>
  <c r="J69"/>
  <c i="15" r="BK111"/>
  <c r="J111"/>
  <c r="J66"/>
  <c r="R163"/>
  <c r="T181"/>
  <c r="T222"/>
  <c i="16" r="P125"/>
  <c i="17" r="R92"/>
  <c r="R91"/>
  <c r="BK117"/>
  <c r="J117"/>
  <c r="J68"/>
  <c i="18" r="T90"/>
  <c r="T89"/>
  <c r="T88"/>
  <c i="19" r="R90"/>
  <c r="R89"/>
  <c r="R88"/>
  <c r="T103"/>
  <c i="20" r="BK93"/>
  <c r="J93"/>
  <c r="J65"/>
  <c r="R93"/>
  <c r="R92"/>
  <c r="T102"/>
  <c r="T101"/>
  <c r="BK149"/>
  <c r="J149"/>
  <c r="J69"/>
  <c i="21" r="P97"/>
  <c i="2" r="BK97"/>
  <c r="J97"/>
  <c r="J68"/>
  <c i="3" r="R97"/>
  <c i="6" r="P92"/>
  <c r="P91"/>
  <c r="P90"/>
  <c i="1" r="AU61"/>
  <c i="7" r="BK89"/>
  <c r="BK88"/>
  <c r="J88"/>
  <c r="J64"/>
  <c i="10" r="T92"/>
  <c r="T91"/>
  <c r="T90"/>
  <c r="R128"/>
  <c i="11" r="P112"/>
  <c i="12" r="R151"/>
  <c i="14" r="BK112"/>
  <c r="J112"/>
  <c r="J66"/>
  <c r="T116"/>
  <c i="15" r="T111"/>
  <c r="BK143"/>
  <c r="J143"/>
  <c r="J70"/>
  <c r="P163"/>
  <c r="P181"/>
  <c r="P222"/>
  <c i="17" r="P92"/>
  <c r="P91"/>
  <c r="P90"/>
  <c i="1" r="AU74"/>
  <c i="17" r="R117"/>
  <c i="18" r="P90"/>
  <c r="P89"/>
  <c i="20" r="T93"/>
  <c r="T92"/>
  <c r="T91"/>
  <c r="BK122"/>
  <c r="J122"/>
  <c r="J68"/>
  <c r="T149"/>
  <c i="21" r="BK97"/>
  <c r="J97"/>
  <c r="J66"/>
  <c r="T112"/>
  <c i="22" r="P92"/>
  <c r="P90"/>
  <c r="P89"/>
  <c i="1" r="AU79"/>
  <c i="23" r="R94"/>
  <c i="2" r="T97"/>
  <c r="T96"/>
  <c r="T90"/>
  <c i="3" r="BK107"/>
  <c r="J107"/>
  <c r="J68"/>
  <c i="6" r="T99"/>
  <c i="8" r="R91"/>
  <c r="R90"/>
  <c r="R89"/>
  <c i="10" r="BK92"/>
  <c r="J92"/>
  <c r="J65"/>
  <c i="11" r="P102"/>
  <c i="12" r="T151"/>
  <c i="14" r="T93"/>
  <c r="T92"/>
  <c r="T91"/>
  <c r="P138"/>
  <c i="15" r="T104"/>
  <c r="T103"/>
  <c r="R155"/>
  <c r="P206"/>
  <c i="16" r="R144"/>
  <c i="18" r="R90"/>
  <c r="R89"/>
  <c r="R88"/>
  <c i="20" r="P122"/>
  <c r="P101"/>
  <c r="P149"/>
  <c i="21" r="BK112"/>
  <c r="J112"/>
  <c r="J67"/>
  <c r="R112"/>
  <c i="22" r="R92"/>
  <c r="R90"/>
  <c r="R89"/>
  <c i="23" r="BK90"/>
  <c r="J90"/>
  <c r="J65"/>
  <c r="R90"/>
  <c r="R89"/>
  <c r="R88"/>
  <c r="T90"/>
  <c r="T89"/>
  <c r="T88"/>
  <c r="T94"/>
  <c i="3" r="BK92"/>
  <c r="J92"/>
  <c r="J65"/>
  <c r="T107"/>
  <c r="T106"/>
  <c i="6" r="BK109"/>
  <c r="J109"/>
  <c r="J68"/>
  <c i="8" r="T101"/>
  <c r="T100"/>
  <c r="T89"/>
  <c i="10" r="BK104"/>
  <c r="J104"/>
  <c r="J67"/>
  <c i="11" r="R102"/>
  <c i="12" r="R93"/>
  <c r="R92"/>
  <c r="R91"/>
  <c i="13" r="P93"/>
  <c r="P92"/>
  <c r="P91"/>
  <c i="1" r="AU69"/>
  <c i="14" r="P120"/>
  <c i="15" r="R111"/>
  <c r="R134"/>
  <c r="BK163"/>
  <c r="J163"/>
  <c r="J74"/>
  <c r="R173"/>
  <c r="BK206"/>
  <c r="J206"/>
  <c r="J78"/>
  <c r="P229"/>
  <c i="16" r="BK99"/>
  <c r="J99"/>
  <c r="J65"/>
  <c r="R113"/>
  <c r="R125"/>
  <c r="R124"/>
  <c r="P144"/>
  <c i="17" r="T101"/>
  <c r="T100"/>
  <c i="18" r="P96"/>
  <c i="19" r="BK90"/>
  <c r="J90"/>
  <c r="J65"/>
  <c r="T90"/>
  <c r="T89"/>
  <c r="T88"/>
  <c i="20" r="P93"/>
  <c r="P92"/>
  <c r="BK102"/>
  <c r="J102"/>
  <c r="J67"/>
  <c r="R102"/>
  <c r="R122"/>
  <c r="R149"/>
  <c i="21" r="T97"/>
  <c r="T93"/>
  <c r="T92"/>
  <c r="P112"/>
  <c i="22" r="BK92"/>
  <c r="J92"/>
  <c r="J66"/>
  <c r="T92"/>
  <c r="T90"/>
  <c r="T89"/>
  <c i="23" r="P90"/>
  <c r="BK94"/>
  <c r="J94"/>
  <c r="J66"/>
  <c r="P94"/>
  <c i="24" r="BK81"/>
  <c r="J81"/>
  <c r="J60"/>
  <c r="P81"/>
  <c r="P80"/>
  <c i="1" r="AU81"/>
  <c i="24" r="R81"/>
  <c r="R80"/>
  <c r="T81"/>
  <c r="T80"/>
  <c i="4" r="BK93"/>
  <c r="J93"/>
  <c r="J65"/>
  <c i="16" r="BK121"/>
  <c r="J121"/>
  <c r="J70"/>
  <c i="2" r="BK92"/>
  <c r="J92"/>
  <c r="J65"/>
  <c i="15" r="BK151"/>
  <c r="J151"/>
  <c r="J71"/>
  <c i="5" r="BK89"/>
  <c r="J89"/>
  <c r="J65"/>
  <c i="16" r="BK107"/>
  <c r="J107"/>
  <c r="J67"/>
  <c r="BK110"/>
  <c r="J110"/>
  <c r="J68"/>
  <c i="21" r="BK120"/>
  <c r="J120"/>
  <c r="J68"/>
  <c i="9" r="BK89"/>
  <c r="J89"/>
  <c r="J65"/>
  <c i="22" r="BK100"/>
  <c r="J100"/>
  <c r="J67"/>
  <c i="15" r="BK131"/>
  <c r="J131"/>
  <c r="J68"/>
  <c i="21" r="BK94"/>
  <c r="J94"/>
  <c r="J65"/>
  <c i="24" r="J54"/>
  <c r="F77"/>
  <c r="J52"/>
  <c r="E70"/>
  <c r="BE82"/>
  <c r="BE86"/>
  <c r="BE87"/>
  <c r="BE88"/>
  <c r="F54"/>
  <c r="J55"/>
  <c r="BE84"/>
  <c r="BE85"/>
  <c i="23" r="J56"/>
  <c r="J58"/>
  <c r="J59"/>
  <c r="BE91"/>
  <c r="BE93"/>
  <c r="BE102"/>
  <c r="BE103"/>
  <c r="BE104"/>
  <c r="E50"/>
  <c r="F58"/>
  <c r="F59"/>
  <c r="BE95"/>
  <c r="BE96"/>
  <c r="BE97"/>
  <c r="BE98"/>
  <c r="BE99"/>
  <c r="BE100"/>
  <c r="BE101"/>
  <c r="BE105"/>
  <c r="BE106"/>
  <c r="BE107"/>
  <c i="22" r="F59"/>
  <c r="F85"/>
  <c r="E77"/>
  <c r="J85"/>
  <c r="J86"/>
  <c r="BE101"/>
  <c r="J56"/>
  <c r="BE93"/>
  <c r="BE94"/>
  <c r="BE95"/>
  <c r="BE96"/>
  <c r="BE97"/>
  <c r="BE98"/>
  <c r="BE99"/>
  <c i="21" r="F58"/>
  <c r="J86"/>
  <c r="BE95"/>
  <c r="BE100"/>
  <c i="20" r="BK101"/>
  <c r="J101"/>
  <c r="J66"/>
  <c i="21" r="E50"/>
  <c r="F59"/>
  <c r="BE115"/>
  <c r="BE117"/>
  <c r="J58"/>
  <c r="J59"/>
  <c r="BE98"/>
  <c r="BE102"/>
  <c r="BE104"/>
  <c r="BE106"/>
  <c r="BE108"/>
  <c r="BE110"/>
  <c r="BE113"/>
  <c r="BE119"/>
  <c r="BE121"/>
  <c i="20" r="BE148"/>
  <c r="J58"/>
  <c r="J59"/>
  <c r="E79"/>
  <c r="J85"/>
  <c r="BE98"/>
  <c r="BE103"/>
  <c r="BE104"/>
  <c r="BE114"/>
  <c r="BE116"/>
  <c r="BE120"/>
  <c r="BE127"/>
  <c r="BE131"/>
  <c r="BE136"/>
  <c r="BE137"/>
  <c r="BE141"/>
  <c r="BE143"/>
  <c r="BE144"/>
  <c r="F58"/>
  <c r="F59"/>
  <c r="BE94"/>
  <c r="BE96"/>
  <c r="BE100"/>
  <c r="BE106"/>
  <c r="BE108"/>
  <c r="BE110"/>
  <c r="BE112"/>
  <c r="BE115"/>
  <c r="BE118"/>
  <c r="BE121"/>
  <c r="BE123"/>
  <c r="BE125"/>
  <c r="BE129"/>
  <c r="BE133"/>
  <c r="BE134"/>
  <c r="BE135"/>
  <c r="BE138"/>
  <c r="BE139"/>
  <c r="BE140"/>
  <c r="BE142"/>
  <c r="BE145"/>
  <c r="BE146"/>
  <c r="BE147"/>
  <c r="BE150"/>
  <c r="BE151"/>
  <c i="19" r="J59"/>
  <c r="J82"/>
  <c r="BE91"/>
  <c r="BE93"/>
  <c r="BE95"/>
  <c r="BE98"/>
  <c r="BE105"/>
  <c r="BE111"/>
  <c i="18" r="BK89"/>
  <c r="J89"/>
  <c r="J64"/>
  <c i="19" r="F58"/>
  <c r="E76"/>
  <c r="BE101"/>
  <c r="BE104"/>
  <c r="J58"/>
  <c r="F59"/>
  <c r="BE92"/>
  <c r="BE94"/>
  <c r="BE96"/>
  <c r="BE97"/>
  <c r="BE99"/>
  <c r="BE100"/>
  <c r="BE106"/>
  <c r="BE107"/>
  <c r="BE108"/>
  <c r="BE109"/>
  <c r="BE110"/>
  <c i="18" r="F59"/>
  <c r="BE98"/>
  <c i="17" r="BK91"/>
  <c r="J91"/>
  <c r="J64"/>
  <c i="18" r="E50"/>
  <c r="F58"/>
  <c r="J82"/>
  <c r="J84"/>
  <c r="J85"/>
  <c r="BE93"/>
  <c r="BE94"/>
  <c r="BE97"/>
  <c r="BE99"/>
  <c r="BE100"/>
  <c r="BE91"/>
  <c r="BE92"/>
  <c r="BE101"/>
  <c i="17" r="J58"/>
  <c r="E78"/>
  <c r="F87"/>
  <c r="BE95"/>
  <c r="BE104"/>
  <c r="J56"/>
  <c r="BE93"/>
  <c r="BE97"/>
  <c r="BE99"/>
  <c r="BE103"/>
  <c r="BE108"/>
  <c r="BE110"/>
  <c r="BE112"/>
  <c r="BE114"/>
  <c r="BE119"/>
  <c r="F58"/>
  <c r="J59"/>
  <c r="BE102"/>
  <c r="BE106"/>
  <c r="BE116"/>
  <c r="BE118"/>
  <c i="16" r="F94"/>
  <c r="BE108"/>
  <c r="BE111"/>
  <c r="BE129"/>
  <c r="BE145"/>
  <c r="E85"/>
  <c r="BE114"/>
  <c r="BE116"/>
  <c r="BE118"/>
  <c r="BE120"/>
  <c r="BE122"/>
  <c r="BE126"/>
  <c r="BE127"/>
  <c r="J58"/>
  <c r="BE140"/>
  <c r="BE141"/>
  <c r="BE143"/>
  <c r="BE157"/>
  <c r="BE159"/>
  <c r="BE131"/>
  <c r="BE133"/>
  <c r="BE149"/>
  <c r="BE161"/>
  <c r="J56"/>
  <c r="J94"/>
  <c r="BE100"/>
  <c r="BE102"/>
  <c r="BE104"/>
  <c r="BE130"/>
  <c r="BE132"/>
  <c r="BE138"/>
  <c r="BE139"/>
  <c r="BE142"/>
  <c r="BE151"/>
  <c r="F58"/>
  <c r="BE136"/>
  <c r="BE147"/>
  <c r="BE150"/>
  <c r="BE152"/>
  <c r="BE154"/>
  <c i="15" r="E50"/>
  <c r="J59"/>
  <c r="J56"/>
  <c r="BE125"/>
  <c r="BE126"/>
  <c r="BE141"/>
  <c r="BE144"/>
  <c r="BE150"/>
  <c r="BE152"/>
  <c r="BE160"/>
  <c r="BE182"/>
  <c r="BE199"/>
  <c r="BE200"/>
  <c r="BE201"/>
  <c r="BE212"/>
  <c r="BE135"/>
  <c r="BE137"/>
  <c r="BE171"/>
  <c r="BE177"/>
  <c r="BE178"/>
  <c r="BE179"/>
  <c r="BE190"/>
  <c r="BE192"/>
  <c r="BE195"/>
  <c r="BE217"/>
  <c r="F58"/>
  <c r="BE105"/>
  <c r="BE116"/>
  <c r="BE167"/>
  <c r="BE184"/>
  <c r="BE204"/>
  <c r="BE207"/>
  <c r="BE209"/>
  <c r="F99"/>
  <c r="BE132"/>
  <c r="BE156"/>
  <c r="BE175"/>
  <c r="BE186"/>
  <c r="BE225"/>
  <c r="BE119"/>
  <c r="BE127"/>
  <c r="BE128"/>
  <c r="BE129"/>
  <c r="BE162"/>
  <c r="BE164"/>
  <c r="BE166"/>
  <c r="BE168"/>
  <c r="BE194"/>
  <c r="BE197"/>
  <c r="BE211"/>
  <c r="BE215"/>
  <c r="BE216"/>
  <c r="BE220"/>
  <c r="BE223"/>
  <c r="BE227"/>
  <c i="14" r="BK92"/>
  <c r="BK91"/>
  <c r="J91"/>
  <c r="J63"/>
  <c i="15" r="J58"/>
  <c r="BE107"/>
  <c r="BE109"/>
  <c r="BE112"/>
  <c r="BE114"/>
  <c r="BE121"/>
  <c r="BE123"/>
  <c r="BE139"/>
  <c r="BE146"/>
  <c r="BE148"/>
  <c r="BE158"/>
  <c r="BE169"/>
  <c r="BE170"/>
  <c r="BE172"/>
  <c r="BE174"/>
  <c r="BE187"/>
  <c r="BE196"/>
  <c r="BE202"/>
  <c r="BE203"/>
  <c r="BE213"/>
  <c r="BE218"/>
  <c r="BE230"/>
  <c r="BE232"/>
  <c i="14" r="J59"/>
  <c r="BE95"/>
  <c r="J56"/>
  <c r="J87"/>
  <c r="F88"/>
  <c r="BE96"/>
  <c r="F87"/>
  <c r="BE94"/>
  <c r="BE99"/>
  <c r="BE100"/>
  <c r="BE102"/>
  <c r="BE108"/>
  <c i="13" r="BK92"/>
  <c r="J92"/>
  <c r="J64"/>
  <c i="14" r="E50"/>
  <c r="BE97"/>
  <c r="BE101"/>
  <c r="BE103"/>
  <c r="BE106"/>
  <c r="BE107"/>
  <c r="BE105"/>
  <c r="BE109"/>
  <c r="BE110"/>
  <c r="BE113"/>
  <c r="BE114"/>
  <c r="BE117"/>
  <c r="BE122"/>
  <c r="BE125"/>
  <c r="BE127"/>
  <c r="BE131"/>
  <c r="BE132"/>
  <c r="BE135"/>
  <c r="BE140"/>
  <c r="BE111"/>
  <c r="BE115"/>
  <c r="BE118"/>
  <c r="BE121"/>
  <c r="BE123"/>
  <c r="BE124"/>
  <c r="BE126"/>
  <c r="BE128"/>
  <c r="BE129"/>
  <c r="BE130"/>
  <c r="BE133"/>
  <c r="BE134"/>
  <c r="BE136"/>
  <c r="BE137"/>
  <c r="BE139"/>
  <c r="BE141"/>
  <c i="13" r="E50"/>
  <c r="J56"/>
  <c r="F58"/>
  <c r="J59"/>
  <c r="J87"/>
  <c r="BE95"/>
  <c r="BE96"/>
  <c r="BE99"/>
  <c r="BE100"/>
  <c r="BE102"/>
  <c r="BE105"/>
  <c r="BE106"/>
  <c r="BE108"/>
  <c r="BE109"/>
  <c r="BE113"/>
  <c r="BE114"/>
  <c r="BE117"/>
  <c r="BE118"/>
  <c r="BE125"/>
  <c r="BE126"/>
  <c r="BE128"/>
  <c r="BE130"/>
  <c r="BE132"/>
  <c r="BE137"/>
  <c r="BE141"/>
  <c r="F59"/>
  <c r="BE94"/>
  <c r="BE97"/>
  <c r="BE101"/>
  <c r="BE103"/>
  <c r="BE107"/>
  <c r="BE110"/>
  <c r="BE111"/>
  <c r="BE115"/>
  <c r="BE121"/>
  <c r="BE122"/>
  <c r="BE123"/>
  <c r="BE124"/>
  <c r="BE127"/>
  <c r="BE129"/>
  <c r="BE131"/>
  <c r="BE133"/>
  <c r="BE134"/>
  <c r="BE135"/>
  <c r="BE136"/>
  <c r="BE139"/>
  <c r="BE140"/>
  <c i="12" r="E79"/>
  <c r="J88"/>
  <c r="F59"/>
  <c r="J87"/>
  <c r="BE98"/>
  <c r="BE101"/>
  <c r="BE106"/>
  <c r="BE114"/>
  <c r="BE121"/>
  <c r="BE127"/>
  <c r="BE132"/>
  <c r="BE135"/>
  <c r="BE144"/>
  <c r="BE148"/>
  <c r="BE154"/>
  <c r="BE157"/>
  <c r="BE158"/>
  <c r="BE168"/>
  <c r="BE177"/>
  <c r="BE184"/>
  <c r="F58"/>
  <c r="BE94"/>
  <c r="BE100"/>
  <c r="BE102"/>
  <c r="BE107"/>
  <c r="BE109"/>
  <c r="BE118"/>
  <c r="BE124"/>
  <c r="BE125"/>
  <c r="BE128"/>
  <c r="BE133"/>
  <c r="BE134"/>
  <c r="BE142"/>
  <c r="BE145"/>
  <c r="BE146"/>
  <c r="BE149"/>
  <c r="BE155"/>
  <c r="BE156"/>
  <c r="BE159"/>
  <c r="BE161"/>
  <c r="BE164"/>
  <c r="BE166"/>
  <c r="BE167"/>
  <c r="BE169"/>
  <c r="BE172"/>
  <c r="BE175"/>
  <c r="BE178"/>
  <c r="BE179"/>
  <c r="BE180"/>
  <c r="BE183"/>
  <c r="BE187"/>
  <c r="BE189"/>
  <c r="BE190"/>
  <c r="BE192"/>
  <c r="BE193"/>
  <c r="BE195"/>
  <c r="BE197"/>
  <c r="J56"/>
  <c r="BE95"/>
  <c r="BE97"/>
  <c r="BE99"/>
  <c r="BE103"/>
  <c r="BE104"/>
  <c r="BE105"/>
  <c r="BE108"/>
  <c r="BE111"/>
  <c r="BE112"/>
  <c r="BE113"/>
  <c r="BE115"/>
  <c r="BE116"/>
  <c r="BE117"/>
  <c r="BE119"/>
  <c r="BE120"/>
  <c r="BE122"/>
  <c r="BE126"/>
  <c r="BE129"/>
  <c r="BE130"/>
  <c r="BE131"/>
  <c r="BE137"/>
  <c r="BE138"/>
  <c r="BE139"/>
  <c r="BE140"/>
  <c r="BE141"/>
  <c r="BE143"/>
  <c r="BE152"/>
  <c r="BE153"/>
  <c r="BE160"/>
  <c r="BE162"/>
  <c r="BE163"/>
  <c r="BE165"/>
  <c r="BE170"/>
  <c r="BE171"/>
  <c r="BE173"/>
  <c r="BE174"/>
  <c r="BE176"/>
  <c r="BE181"/>
  <c r="BE182"/>
  <c r="BE185"/>
  <c r="BE186"/>
  <c r="BE188"/>
  <c r="BE191"/>
  <c r="BE196"/>
  <c i="11" r="J84"/>
  <c r="F87"/>
  <c r="BE103"/>
  <c r="BE94"/>
  <c r="BE99"/>
  <c r="BE105"/>
  <c r="BE110"/>
  <c r="BE114"/>
  <c r="BE120"/>
  <c r="BE96"/>
  <c r="BE100"/>
  <c r="BE107"/>
  <c r="BE113"/>
  <c r="BE116"/>
  <c r="BE119"/>
  <c r="BE123"/>
  <c r="E50"/>
  <c r="F58"/>
  <c r="J58"/>
  <c r="J59"/>
  <c r="BE93"/>
  <c r="BE95"/>
  <c r="BE97"/>
  <c r="BE98"/>
  <c r="BE101"/>
  <c r="BE104"/>
  <c r="BE106"/>
  <c r="BE108"/>
  <c r="BE111"/>
  <c r="BE118"/>
  <c r="BE109"/>
  <c r="BE115"/>
  <c r="BE117"/>
  <c r="BE121"/>
  <c r="BE124"/>
  <c r="BE125"/>
  <c i="10" r="J56"/>
  <c r="F86"/>
  <c r="E50"/>
  <c r="F59"/>
  <c r="J86"/>
  <c r="BE94"/>
  <c r="BE96"/>
  <c r="BE97"/>
  <c r="BE99"/>
  <c r="BE100"/>
  <c r="BE102"/>
  <c r="BE103"/>
  <c r="BE108"/>
  <c r="BE110"/>
  <c r="BE111"/>
  <c r="BE112"/>
  <c r="BE113"/>
  <c r="BE116"/>
  <c r="BE117"/>
  <c r="BE118"/>
  <c r="BE119"/>
  <c r="BE125"/>
  <c r="BE130"/>
  <c r="BE131"/>
  <c r="J87"/>
  <c r="BE95"/>
  <c r="BE106"/>
  <c r="BE107"/>
  <c r="BE114"/>
  <c r="BE115"/>
  <c r="BE120"/>
  <c r="BE121"/>
  <c r="BE122"/>
  <c r="BE123"/>
  <c r="BE124"/>
  <c r="BE126"/>
  <c r="BE127"/>
  <c r="BE129"/>
  <c r="BE93"/>
  <c r="BE98"/>
  <c r="BE105"/>
  <c r="BE109"/>
  <c i="9" r="F58"/>
  <c r="F59"/>
  <c r="J81"/>
  <c r="E50"/>
  <c r="J59"/>
  <c i="8" r="BK90"/>
  <c r="J90"/>
  <c r="J64"/>
  <c i="1" r="AW64"/>
  <c r="BC64"/>
  <c i="9" r="J58"/>
  <c r="BE90"/>
  <c i="1" r="BB64"/>
  <c i="8" r="F58"/>
  <c r="E77"/>
  <c r="BE94"/>
  <c r="J85"/>
  <c r="BE98"/>
  <c i="7" r="BK87"/>
  <c r="J87"/>
  <c i="8" r="BE96"/>
  <c i="7" r="J89"/>
  <c r="J65"/>
  <c i="8" r="J59"/>
  <c r="J83"/>
  <c r="BE104"/>
  <c r="BE114"/>
  <c r="BE116"/>
  <c r="BE120"/>
  <c r="F86"/>
  <c r="BE110"/>
  <c r="BE102"/>
  <c r="BE108"/>
  <c r="BE112"/>
  <c r="BE118"/>
  <c r="BE123"/>
  <c r="BE92"/>
  <c r="BE106"/>
  <c r="BE121"/>
  <c r="BE124"/>
  <c i="7" r="F58"/>
  <c r="J59"/>
  <c r="J83"/>
  <c r="BE90"/>
  <c r="BE96"/>
  <c r="BE98"/>
  <c i="6" r="BK108"/>
  <c i="7" r="E50"/>
  <c r="J56"/>
  <c r="F59"/>
  <c r="BE92"/>
  <c r="BE94"/>
  <c r="BE100"/>
  <c r="BE102"/>
  <c r="BE104"/>
  <c i="6" r="J56"/>
  <c r="BE95"/>
  <c r="BE102"/>
  <c r="E50"/>
  <c r="J59"/>
  <c r="F87"/>
  <c r="BE97"/>
  <c i="5" r="BK88"/>
  <c r="J88"/>
  <c r="J64"/>
  <c i="6" r="F58"/>
  <c r="BE100"/>
  <c r="BE104"/>
  <c r="BE106"/>
  <c r="BE110"/>
  <c r="BE114"/>
  <c r="J58"/>
  <c r="BE93"/>
  <c r="BE112"/>
  <c i="5" r="E75"/>
  <c r="F58"/>
  <c r="F59"/>
  <c r="J81"/>
  <c r="J83"/>
  <c r="J84"/>
  <c i="4" r="BK106"/>
  <c r="J106"/>
  <c r="J68"/>
  <c i="5" r="BE90"/>
  <c i="4" r="E50"/>
  <c r="J56"/>
  <c r="BE97"/>
  <c r="BE101"/>
  <c r="BE111"/>
  <c r="BE115"/>
  <c r="BE128"/>
  <c r="BE131"/>
  <c r="BE135"/>
  <c r="J58"/>
  <c r="BE113"/>
  <c r="BE121"/>
  <c r="BE133"/>
  <c r="BE138"/>
  <c r="F58"/>
  <c r="J88"/>
  <c r="BE108"/>
  <c r="BE119"/>
  <c r="BE129"/>
  <c r="F59"/>
  <c r="BE94"/>
  <c r="BE99"/>
  <c r="BE103"/>
  <c r="BE109"/>
  <c r="BE117"/>
  <c r="BE123"/>
  <c r="BE125"/>
  <c r="BE126"/>
  <c r="BE137"/>
  <c r="BE140"/>
  <c r="BE141"/>
  <c r="BE143"/>
  <c i="3" r="E50"/>
  <c r="J56"/>
  <c r="J58"/>
  <c r="J59"/>
  <c r="F87"/>
  <c r="BE93"/>
  <c r="BE95"/>
  <c r="BE98"/>
  <c r="BE100"/>
  <c r="BE102"/>
  <c r="F58"/>
  <c r="BE110"/>
  <c r="BE104"/>
  <c r="BE108"/>
  <c r="BE112"/>
  <c i="2" r="BE102"/>
  <c r="BE93"/>
  <c r="BE98"/>
  <c r="BE99"/>
  <c r="BE101"/>
  <c i="1" r="BC56"/>
  <c r="BB56"/>
  <c r="AW56"/>
  <c r="BA56"/>
  <c i="2" r="E50"/>
  <c r="J56"/>
  <c r="F58"/>
  <c r="J58"/>
  <c r="F59"/>
  <c r="J59"/>
  <c i="1" r="BD56"/>
  <c i="3" r="F37"/>
  <c i="1" r="BB57"/>
  <c i="16" r="F36"/>
  <c i="1" r="BA73"/>
  <c i="13" r="F37"/>
  <c i="1" r="BB69"/>
  <c i="13" r="J36"/>
  <c i="1" r="AW69"/>
  <c i="4" r="J36"/>
  <c i="1" r="AW58"/>
  <c i="13" r="F39"/>
  <c i="1" r="BD69"/>
  <c i="7" r="F39"/>
  <c i="1" r="BD62"/>
  <c i="7" r="F36"/>
  <c i="1" r="BA62"/>
  <c i="7" r="J36"/>
  <c i="1" r="AW62"/>
  <c i="17" r="F39"/>
  <c i="1" r="BD74"/>
  <c i="23" r="F36"/>
  <c i="1" r="BA80"/>
  <c i="7" r="F38"/>
  <c i="1" r="BC62"/>
  <c i="24" r="F35"/>
  <c i="1" r="BB81"/>
  <c i="4" r="F39"/>
  <c i="1" r="BD58"/>
  <c i="11" r="J36"/>
  <c i="1" r="AW67"/>
  <c i="8" r="F38"/>
  <c i="1" r="BC63"/>
  <c i="6" r="J36"/>
  <c i="1" r="AW61"/>
  <c i="17" r="F37"/>
  <c i="1" r="BB74"/>
  <c i="20" r="J36"/>
  <c i="1" r="AW77"/>
  <c i="22" r="F37"/>
  <c i="1" r="BB79"/>
  <c i="21" r="F36"/>
  <c i="1" r="BA78"/>
  <c i="22" r="F36"/>
  <c i="1" r="BA79"/>
  <c i="7" r="J32"/>
  <c i="12" r="F38"/>
  <c i="1" r="BC68"/>
  <c i="14" r="F36"/>
  <c i="1" r="BA70"/>
  <c i="11" r="F39"/>
  <c i="1" r="BD67"/>
  <c i="11" r="F38"/>
  <c i="1" r="BC67"/>
  <c i="18" r="F38"/>
  <c i="1" r="BC75"/>
  <c i="19" r="J36"/>
  <c i="1" r="AW76"/>
  <c i="12" r="F37"/>
  <c i="1" r="BB68"/>
  <c i="6" r="F38"/>
  <c i="1" r="BC61"/>
  <c i="5" r="J36"/>
  <c i="1" r="AW59"/>
  <c i="13" r="F36"/>
  <c i="1" r="BA69"/>
  <c i="24" r="J34"/>
  <c i="1" r="AW81"/>
  <c i="15" r="F38"/>
  <c i="1" r="BC72"/>
  <c i="15" r="F36"/>
  <c i="1" r="BA72"/>
  <c i="17" r="F36"/>
  <c i="1" r="BA74"/>
  <c i="12" r="F36"/>
  <c i="1" r="BA68"/>
  <c i="8" r="J36"/>
  <c i="1" r="AW63"/>
  <c i="10" r="F37"/>
  <c i="1" r="BB66"/>
  <c i="7" r="F37"/>
  <c i="1" r="BB62"/>
  <c i="11" r="F37"/>
  <c i="1" r="BB67"/>
  <c i="17" r="J36"/>
  <c i="1" r="AW74"/>
  <c i="16" r="F38"/>
  <c i="1" r="BC73"/>
  <c i="3" r="F36"/>
  <c i="1" r="BA57"/>
  <c i="23" r="F37"/>
  <c i="1" r="BB80"/>
  <c i="4" r="F38"/>
  <c i="1" r="BC58"/>
  <c i="20" r="F39"/>
  <c i="1" r="BD77"/>
  <c i="19" r="F37"/>
  <c i="1" r="BB76"/>
  <c i="4" r="F37"/>
  <c i="1" r="BB58"/>
  <c i="3" r="J36"/>
  <c i="1" r="AW57"/>
  <c i="20" r="F37"/>
  <c i="1" r="BB77"/>
  <c i="3" r="F38"/>
  <c i="1" r="BC57"/>
  <c i="18" r="F39"/>
  <c i="1" r="BD75"/>
  <c i="18" r="F37"/>
  <c i="1" r="BB75"/>
  <c i="10" r="F36"/>
  <c i="1" r="BA66"/>
  <c i="4" r="F36"/>
  <c i="1" r="BA58"/>
  <c i="19" r="F36"/>
  <c i="1" r="BA76"/>
  <c i="10" r="F39"/>
  <c i="1" r="BD66"/>
  <c i="16" r="F39"/>
  <c i="1" r="BD73"/>
  <c i="14" r="F37"/>
  <c i="1" r="BB70"/>
  <c i="15" r="F37"/>
  <c i="1" r="BB72"/>
  <c i="20" r="F36"/>
  <c i="1" r="BA77"/>
  <c i="20" r="F38"/>
  <c i="1" r="BC77"/>
  <c i="10" r="F38"/>
  <c i="1" r="BC66"/>
  <c i="21" r="J36"/>
  <c i="1" r="AW78"/>
  <c i="24" r="F36"/>
  <c i="1" r="BC81"/>
  <c i="6" r="F36"/>
  <c i="1" r="BA61"/>
  <c i="9" r="J35"/>
  <c i="1" r="AV64"/>
  <c i="16" r="J36"/>
  <c i="1" r="AW73"/>
  <c r="AS54"/>
  <c i="13" r="F38"/>
  <c i="1" r="BC69"/>
  <c i="24" r="F37"/>
  <c i="1" r="BD81"/>
  <c i="18" r="F36"/>
  <c i="1" r="BA75"/>
  <c i="8" r="F39"/>
  <c i="1" r="BD63"/>
  <c i="23" r="F39"/>
  <c i="1" r="BD80"/>
  <c i="21" r="F39"/>
  <c i="1" r="BD78"/>
  <c i="23" r="J36"/>
  <c i="1" r="AW80"/>
  <c i="19" r="F39"/>
  <c i="1" r="BD76"/>
  <c i="12" r="F39"/>
  <c i="1" r="BD68"/>
  <c i="8" r="F36"/>
  <c i="1" r="BA63"/>
  <c i="22" r="J36"/>
  <c i="1" r="AW79"/>
  <c i="15" r="J36"/>
  <c i="1" r="AW72"/>
  <c i="21" r="F38"/>
  <c i="1" r="BC78"/>
  <c i="12" r="J36"/>
  <c i="1" r="AW68"/>
  <c i="18" r="J36"/>
  <c i="1" r="AW75"/>
  <c i="3" r="F39"/>
  <c i="1" r="BD57"/>
  <c i="21" r="F37"/>
  <c i="1" r="BB78"/>
  <c i="14" r="F39"/>
  <c i="1" r="BD70"/>
  <c i="8" r="F37"/>
  <c i="1" r="BB63"/>
  <c i="14" r="J36"/>
  <c i="1" r="AW70"/>
  <c i="23" r="F38"/>
  <c i="1" r="BC80"/>
  <c i="19" r="F38"/>
  <c i="1" r="BC76"/>
  <c i="6" r="F39"/>
  <c i="1" r="BD61"/>
  <c i="16" r="F37"/>
  <c i="1" r="BB73"/>
  <c i="5" r="J35"/>
  <c i="1" r="AV59"/>
  <c i="10" r="J36"/>
  <c i="1" r="AW66"/>
  <c i="22" r="F38"/>
  <c i="1" r="BC79"/>
  <c i="11" r="F36"/>
  <c i="1" r="BA67"/>
  <c i="6" r="F37"/>
  <c i="1" r="BB61"/>
  <c i="22" r="F39"/>
  <c i="1" r="BD79"/>
  <c i="14" r="F38"/>
  <c i="1" r="BC70"/>
  <c i="17" r="F38"/>
  <c i="1" r="BC74"/>
  <c i="24" r="F34"/>
  <c i="1" r="BA81"/>
  <c i="15" r="F39"/>
  <c i="1" r="BD72"/>
  <c i="21" l="1" r="P93"/>
  <c r="P92"/>
  <c i="1" r="AU78"/>
  <c i="4" r="T91"/>
  <c i="11" r="R91"/>
  <c r="R90"/>
  <c i="17" r="T90"/>
  <c i="15" r="P154"/>
  <c r="P102"/>
  <c i="1" r="AU72"/>
  <c i="15" r="T154"/>
  <c r="T102"/>
  <c i="14" r="R92"/>
  <c r="R91"/>
  <c i="19" r="P89"/>
  <c r="P88"/>
  <c i="1" r="AU76"/>
  <c i="12" r="P92"/>
  <c r="P91"/>
  <c i="1" r="AU68"/>
  <c i="15" r="R103"/>
  <c i="6" r="T91"/>
  <c r="T90"/>
  <c i="12" r="T92"/>
  <c r="T91"/>
  <c i="16" r="P98"/>
  <c i="11" r="P91"/>
  <c r="P90"/>
  <c i="1" r="AU67"/>
  <c i="15" r="R154"/>
  <c i="21" r="R93"/>
  <c r="R92"/>
  <c i="16" r="T124"/>
  <c i="18" r="P88"/>
  <c i="1" r="AU75"/>
  <c i="16" r="P124"/>
  <c i="13" r="T92"/>
  <c r="T91"/>
  <c i="3" r="T90"/>
  <c i="13" r="R92"/>
  <c r="R91"/>
  <c i="16" r="R98"/>
  <c r="R97"/>
  <c i="3" r="P91"/>
  <c r="P90"/>
  <c i="1" r="AU57"/>
  <c i="20" r="P91"/>
  <c i="1" r="AU77"/>
  <c i="4" r="P91"/>
  <c i="1" r="AU58"/>
  <c i="16" r="T98"/>
  <c r="T97"/>
  <c i="17" r="R90"/>
  <c i="14" r="P92"/>
  <c r="P91"/>
  <c i="1" r="AU70"/>
  <c i="23" r="P89"/>
  <c r="P88"/>
  <c i="1" r="AU80"/>
  <c i="20" r="R101"/>
  <c r="R91"/>
  <c i="10" r="R91"/>
  <c r="R90"/>
  <c r="P91"/>
  <c r="P90"/>
  <c i="1" r="AU66"/>
  <c i="3" r="R91"/>
  <c r="R90"/>
  <c i="9" r="BK88"/>
  <c r="J88"/>
  <c r="J64"/>
  <c i="16" r="BK98"/>
  <c r="J98"/>
  <c r="J64"/>
  <c r="BK124"/>
  <c r="J124"/>
  <c r="J71"/>
  <c i="2" r="BK91"/>
  <c i="15" r="BK103"/>
  <c r="J103"/>
  <c r="J64"/>
  <c i="8" r="BK100"/>
  <c r="J100"/>
  <c r="J66"/>
  <c i="2" r="BK96"/>
  <c r="J96"/>
  <c r="J67"/>
  <c i="3" r="BK106"/>
  <c r="J106"/>
  <c r="J67"/>
  <c i="11" r="BK91"/>
  <c r="J91"/>
  <c r="J64"/>
  <c i="12" r="BK92"/>
  <c r="J92"/>
  <c r="J64"/>
  <c i="10" r="BK91"/>
  <c r="J91"/>
  <c r="J64"/>
  <c i="15" r="BK154"/>
  <c r="J154"/>
  <c r="J72"/>
  <c i="6" r="BK91"/>
  <c r="J91"/>
  <c r="J64"/>
  <c i="4" r="BK92"/>
  <c r="J92"/>
  <c r="J64"/>
  <c i="17" r="BK100"/>
  <c r="J100"/>
  <c r="J66"/>
  <c i="20" r="BK92"/>
  <c r="J92"/>
  <c r="J64"/>
  <c i="3" r="BK91"/>
  <c r="J91"/>
  <c r="J64"/>
  <c i="21" r="BK93"/>
  <c r="J93"/>
  <c r="J64"/>
  <c i="23" r="BK89"/>
  <c r="J89"/>
  <c r="J64"/>
  <c i="19" r="BK89"/>
  <c r="J89"/>
  <c r="J64"/>
  <c i="22" r="BK90"/>
  <c r="J90"/>
  <c r="J64"/>
  <c i="24" r="BK80"/>
  <c r="J80"/>
  <c r="J59"/>
  <c i="20" r="BK91"/>
  <c r="J91"/>
  <c i="18" r="BK88"/>
  <c r="J88"/>
  <c r="J63"/>
  <c i="17" r="BK90"/>
  <c r="J90"/>
  <c r="J63"/>
  <c i="14" r="J92"/>
  <c r="J64"/>
  <c i="13" r="BK91"/>
  <c r="J91"/>
  <c r="J63"/>
  <c i="8" r="BK89"/>
  <c r="J89"/>
  <c r="J63"/>
  <c i="1" r="AG62"/>
  <c i="7" r="J63"/>
  <c i="6" r="J108"/>
  <c r="J67"/>
  <c i="5" r="BK87"/>
  <c r="J87"/>
  <c r="J63"/>
  <c i="4" r="BK91"/>
  <c r="J91"/>
  <c r="J63"/>
  <c i="21" r="F35"/>
  <c i="1" r="AZ78"/>
  <c i="12" r="F35"/>
  <c i="1" r="AZ68"/>
  <c r="BB71"/>
  <c r="AX71"/>
  <c i="22" r="F35"/>
  <c i="1" r="AZ79"/>
  <c i="6" r="J35"/>
  <c i="1" r="AV61"/>
  <c r="AT61"/>
  <c i="4" r="J35"/>
  <c i="1" r="AV58"/>
  <c r="AT58"/>
  <c i="23" r="J35"/>
  <c i="1" r="AV80"/>
  <c r="AT80"/>
  <c r="BC60"/>
  <c r="AY60"/>
  <c i="10" r="F35"/>
  <c i="1" r="AZ66"/>
  <c i="15" r="F35"/>
  <c i="1" r="AZ72"/>
  <c i="3" r="F35"/>
  <c i="1" r="AZ57"/>
  <c r="AT64"/>
  <c i="19" r="F35"/>
  <c i="1" r="AZ76"/>
  <c i="20" r="F35"/>
  <c i="1" r="AZ77"/>
  <c r="BC65"/>
  <c r="AY65"/>
  <c i="14" r="J32"/>
  <c i="1" r="AG70"/>
  <c r="AT59"/>
  <c r="BB60"/>
  <c r="AX60"/>
  <c i="12" r="J35"/>
  <c i="1" r="AV68"/>
  <c r="AT68"/>
  <c i="13" r="F35"/>
  <c i="1" r="AZ69"/>
  <c i="18" r="J35"/>
  <c i="1" r="AV75"/>
  <c r="AT75"/>
  <c i="18" r="F35"/>
  <c i="1" r="AZ75"/>
  <c i="9" r="F35"/>
  <c i="1" r="AZ64"/>
  <c i="23" r="F35"/>
  <c i="1" r="AZ80"/>
  <c i="5" r="F35"/>
  <c i="1" r="AZ59"/>
  <c i="16" r="J35"/>
  <c i="1" r="AV73"/>
  <c r="AT73"/>
  <c r="BB55"/>
  <c r="AX55"/>
  <c i="22" r="J35"/>
  <c i="1" r="AV79"/>
  <c r="AT79"/>
  <c r="BD60"/>
  <c i="8" r="J35"/>
  <c i="1" r="AV63"/>
  <c r="AT63"/>
  <c i="13" r="J35"/>
  <c i="1" r="AV69"/>
  <c r="AT69"/>
  <c i="8" r="F35"/>
  <c i="1" r="AZ63"/>
  <c i="4" r="F35"/>
  <c i="1" r="AZ58"/>
  <c i="7" r="J35"/>
  <c i="1" r="AV62"/>
  <c r="AT62"/>
  <c r="AN62"/>
  <c r="BC55"/>
  <c r="AY55"/>
  <c i="2" r="F35"/>
  <c i="1" r="AZ56"/>
  <c i="19" r="J35"/>
  <c i="1" r="AV76"/>
  <c r="AT76"/>
  <c r="BB65"/>
  <c r="AX65"/>
  <c i="11" r="F35"/>
  <c i="1" r="AZ67"/>
  <c r="BA65"/>
  <c r="AW65"/>
  <c i="7" r="F35"/>
  <c i="1" r="AZ62"/>
  <c r="BD55"/>
  <c i="20" r="J32"/>
  <c i="1" r="AG77"/>
  <c i="14" r="F35"/>
  <c i="1" r="AZ70"/>
  <c i="6" r="F35"/>
  <c i="1" r="AZ61"/>
  <c i="24" r="F33"/>
  <c i="1" r="AZ81"/>
  <c i="20" r="J35"/>
  <c i="1" r="AV77"/>
  <c r="AT77"/>
  <c r="BA71"/>
  <c r="AW71"/>
  <c i="11" r="J35"/>
  <c i="1" r="AV67"/>
  <c r="AT67"/>
  <c r="BA60"/>
  <c r="AW60"/>
  <c i="24" r="J33"/>
  <c i="1" r="AV81"/>
  <c r="AT81"/>
  <c i="21" r="J35"/>
  <c i="1" r="AV78"/>
  <c r="AT78"/>
  <c i="2" r="J35"/>
  <c i="1" r="AV56"/>
  <c r="AT56"/>
  <c i="14" r="J35"/>
  <c i="1" r="AV70"/>
  <c r="AT70"/>
  <c r="AU60"/>
  <c i="15" r="J35"/>
  <c i="1" r="AV72"/>
  <c r="AT72"/>
  <c i="16" r="F35"/>
  <c i="1" r="AZ73"/>
  <c i="17" r="F35"/>
  <c i="1" r="AZ74"/>
  <c r="BD71"/>
  <c r="BA55"/>
  <c r="AW55"/>
  <c i="3" r="J35"/>
  <c i="1" r="AV57"/>
  <c r="AT57"/>
  <c r="BD65"/>
  <c i="17" r="J35"/>
  <c i="1" r="AV74"/>
  <c r="AT74"/>
  <c i="10" r="J35"/>
  <c i="1" r="AV66"/>
  <c r="AT66"/>
  <c r="BC71"/>
  <c r="AY71"/>
  <c i="2" l="1" r="BK90"/>
  <c r="J90"/>
  <c r="J63"/>
  <c i="16" r="P97"/>
  <c i="1" r="AU73"/>
  <c i="15" r="R102"/>
  <c i="2" r="J91"/>
  <c r="J64"/>
  <c i="16" r="BK97"/>
  <c r="J97"/>
  <c r="J63"/>
  <c i="3" r="BK90"/>
  <c r="J90"/>
  <c i="12" r="BK91"/>
  <c r="J91"/>
  <c i="11" r="BK90"/>
  <c r="J90"/>
  <c i="9" r="BK87"/>
  <c r="J87"/>
  <c i="10" r="BK90"/>
  <c r="J90"/>
  <c i="6" r="BK90"/>
  <c r="J90"/>
  <c i="15" r="BK102"/>
  <c r="J102"/>
  <c r="J63"/>
  <c i="23" r="BK88"/>
  <c r="J88"/>
  <c r="J63"/>
  <c i="19" r="BK88"/>
  <c r="J88"/>
  <c r="J63"/>
  <c i="21" r="BK92"/>
  <c r="J92"/>
  <c r="J63"/>
  <c i="22" r="BK89"/>
  <c r="J89"/>
  <c r="J63"/>
  <c i="1" r="AN77"/>
  <c i="20" r="J63"/>
  <c r="J41"/>
  <c i="1" r="AN70"/>
  <c i="14" r="J41"/>
  <c i="7" r="J41"/>
  <c i="12" r="J32"/>
  <c i="1" r="AG68"/>
  <c i="11" r="J32"/>
  <c i="1" r="AG67"/>
  <c r="AZ65"/>
  <c r="AV65"/>
  <c r="AT65"/>
  <c i="24" r="J30"/>
  <c i="1" r="AG81"/>
  <c i="9" r="J32"/>
  <c i="1" r="AG64"/>
  <c r="AU55"/>
  <c i="3" r="J32"/>
  <c i="1" r="AG57"/>
  <c i="6" r="J32"/>
  <c i="1" r="AG61"/>
  <c i="18" r="J32"/>
  <c i="1" r="AG75"/>
  <c r="AN75"/>
  <c i="8" r="J32"/>
  <c i="1" r="AG63"/>
  <c i="13" r="J32"/>
  <c i="1" r="AG69"/>
  <c i="10" r="J32"/>
  <c i="1" r="AG66"/>
  <c r="AZ60"/>
  <c r="AV60"/>
  <c r="AT60"/>
  <c r="AU65"/>
  <c r="BD54"/>
  <c r="W33"/>
  <c r="BB54"/>
  <c r="W31"/>
  <c r="BC54"/>
  <c r="W32"/>
  <c r="AZ55"/>
  <c r="AV55"/>
  <c r="AT55"/>
  <c r="AU71"/>
  <c i="4" r="J32"/>
  <c i="1" r="AG58"/>
  <c r="AZ71"/>
  <c r="AV71"/>
  <c r="AT71"/>
  <c i="5" r="J32"/>
  <c i="1" r="AG59"/>
  <c r="AN59"/>
  <c i="17" r="J32"/>
  <c i="1" r="AG74"/>
  <c r="BA54"/>
  <c r="W30"/>
  <c i="6" l="1" r="J41"/>
  <c i="11" r="J41"/>
  <c i="24" r="J39"/>
  <c i="3" r="J41"/>
  <c i="12" r="J41"/>
  <c i="10" r="J41"/>
  <c r="J63"/>
  <c i="9" r="J41"/>
  <c r="J63"/>
  <c i="3" r="J63"/>
  <c i="6" r="J63"/>
  <c i="11" r="J63"/>
  <c i="12" r="J63"/>
  <c i="18" r="J41"/>
  <c i="17" r="J41"/>
  <c i="1" r="AN74"/>
  <c i="13" r="J41"/>
  <c i="1" r="AN69"/>
  <c i="8" r="J41"/>
  <c i="1" r="AN63"/>
  <c i="5" r="J41"/>
  <c i="4" r="J41"/>
  <c i="1" r="AN58"/>
  <c r="AN81"/>
  <c r="AN64"/>
  <c r="AN57"/>
  <c r="AN61"/>
  <c r="AN66"/>
  <c r="AN68"/>
  <c r="AN67"/>
  <c r="AU54"/>
  <c i="19" r="J32"/>
  <c i="1" r="AG76"/>
  <c i="21" r="J32"/>
  <c i="1" r="AG78"/>
  <c i="16" r="J32"/>
  <c i="1" r="AG73"/>
  <c i="2" r="J32"/>
  <c i="1" r="AG56"/>
  <c r="AG55"/>
  <c i="23" r="J32"/>
  <c i="1" r="AG80"/>
  <c r="AX54"/>
  <c i="22" r="J32"/>
  <c i="1" r="AG79"/>
  <c i="15" r="J32"/>
  <c i="1" r="AG72"/>
  <c r="AN72"/>
  <c r="AW54"/>
  <c r="AK30"/>
  <c r="AG65"/>
  <c r="AY54"/>
  <c r="AG60"/>
  <c r="AZ54"/>
  <c r="W29"/>
  <c l="1" r="AN65"/>
  <c r="AN60"/>
  <c i="19" r="J41"/>
  <c i="16" r="J41"/>
  <c i="2" r="J41"/>
  <c i="21" r="J41"/>
  <c i="15" r="J41"/>
  <c i="23" r="J41"/>
  <c i="22" r="J41"/>
  <c i="1" r="AN55"/>
  <c r="AN78"/>
  <c r="AN80"/>
  <c r="AN56"/>
  <c r="AN76"/>
  <c r="AN73"/>
  <c r="AN79"/>
  <c r="AV54"/>
  <c r="AK29"/>
  <c r="AG71"/>
  <c r="AN71"/>
  <c l="1" r="AG54"/>
  <c r="AK26"/>
  <c r="AT54"/>
  <c l="1" r="AN54"/>
  <c r="AK35"/>
</calcChain>
</file>

<file path=xl/sharedStrings.xml><?xml version="1.0" encoding="utf-8"?>
<sst xmlns="http://schemas.openxmlformats.org/spreadsheetml/2006/main">
  <si>
    <t>Export Komplet</t>
  </si>
  <si>
    <t>VZ</t>
  </si>
  <si>
    <t>2.0</t>
  </si>
  <si>
    <t>ZAMOK</t>
  </si>
  <si>
    <t>False</t>
  </si>
  <si>
    <t>{ac162b00-8108-4bd4-aed9-9ba3d5720f14}</t>
  </si>
  <si>
    <t>0,01</t>
  </si>
  <si>
    <t>21</t>
  </si>
  <si>
    <t>12</t>
  </si>
  <si>
    <t>REKAPITULACE STAVBY</t>
  </si>
  <si>
    <t xml:space="preserve">v ---  níže se nacházejí doplnkové a pomocné údaje k sestavám  --- v</t>
  </si>
  <si>
    <t>Návod na vyplnění</t>
  </si>
  <si>
    <t>0,001</t>
  </si>
  <si>
    <t>Kód:</t>
  </si>
  <si>
    <t>2022-VSE008</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</si>
  <si>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</si>
  <si>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</si>
  <si>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objekt Koleje Jarov- Blok F</t>
  </si>
  <si>
    <t>KSO:</t>
  </si>
  <si>
    <t/>
  </si>
  <si>
    <t>CC-CZ:</t>
  </si>
  <si>
    <t>Místo:</t>
  </si>
  <si>
    <t xml:space="preserve"> </t>
  </si>
  <si>
    <t>Datum:</t>
  </si>
  <si>
    <t>10. 2. 2025</t>
  </si>
  <si>
    <t>Zadavatel:</t>
  </si>
  <si>
    <t>IČ:</t>
  </si>
  <si>
    <t>DIČ:</t>
  </si>
  <si>
    <t>Účastník:</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</si>
  <si>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</si>
  <si>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</si>
  <si>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</si>
  <si>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</si>
  <si>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</si>
  <si>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</si>
  <si>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</si>
  <si>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</si>
  <si>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</si>
  <si>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</si>
  <si>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</si>
  <si>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</si>
  <si>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</si>
  <si>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</si>
  <si>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</si>
  <si>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</si>
  <si>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</si>
  <si>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</si>
  <si>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</si>
  <si>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</si>
  <si>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</si>
  <si>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</si>
  <si>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</si>
  <si>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</si>
  <si>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</si>
  <si>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</si>
  <si>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</si>
  <si>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</si>
  <si>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</si>
  <si>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</si>
  <si>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</si>
  <si>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</si>
  <si>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</si>
  <si>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</si>
  <si>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</si>
  <si>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</si>
  <si>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</si>
  <si>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</si>
  <si>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</si>
  <si>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</si>
  <si>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</si>
  <si>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</si>
  <si>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</si>
  <si>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</si>
  <si>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</si>
  <si>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Společné prostory</t>
  </si>
  <si>
    <t>STA</t>
  </si>
  <si>
    <t>1</t>
  </si>
  <si>
    <t>{b16287f0-5c1f-4a0f-b1a7-5d35c364d64e}</t>
  </si>
  <si>
    <t>2</t>
  </si>
  <si>
    <t>/</t>
  </si>
  <si>
    <t>Protipožární podhled ...</t>
  </si>
  <si>
    <t>Soupis</t>
  </si>
  <si>
    <t>{77d98ca9-a735-4de0-b0d3-62f3f9e11d22}</t>
  </si>
  <si>
    <t>Malby</t>
  </si>
  <si>
    <t>{beab2519-6496-4f9c-9aa7-8158b613a160}</t>
  </si>
  <si>
    <t>3</t>
  </si>
  <si>
    <t>Podlahy</t>
  </si>
  <si>
    <t>{0db2e3b4-6ed8-4c3e-8f61-822abd0a5b28}</t>
  </si>
  <si>
    <t>6</t>
  </si>
  <si>
    <t>Vyčištění budov</t>
  </si>
  <si>
    <t>{ac354a29-04ad-4bb2-a34c-8f62912a2838}</t>
  </si>
  <si>
    <t>02</t>
  </si>
  <si>
    <t>Pokoje</t>
  </si>
  <si>
    <t>{472df12c-dea7-4362-96e8-0e72e3fbd622}</t>
  </si>
  <si>
    <t>1 (1)</t>
  </si>
  <si>
    <t>{747c6f91-57e6-4dec-94e6-07ba9a3c02d6}</t>
  </si>
  <si>
    <t>3 (1)</t>
  </si>
  <si>
    <t>Nátěry radiátorů</t>
  </si>
  <si>
    <t>{20020524-9fcc-4268-a12a-f226675ce44d}</t>
  </si>
  <si>
    <t>4</t>
  </si>
  <si>
    <t>Podlahové krytiny</t>
  </si>
  <si>
    <t>{62fd791c-5536-4e56-8cb7-b85b198a93d1}</t>
  </si>
  <si>
    <t>6 (1)</t>
  </si>
  <si>
    <t>Vyčištění budov_01</t>
  </si>
  <si>
    <t>{d0b3e67b-b40d-40f5-ace5-019b8d7f13c0}</t>
  </si>
  <si>
    <t>03</t>
  </si>
  <si>
    <t>Elektro</t>
  </si>
  <si>
    <t>{ecd5b6a5-b154-4b5f-ba65-df7ca8341ba1}</t>
  </si>
  <si>
    <t>1 (2)</t>
  </si>
  <si>
    <t>EPS koncove prvky</t>
  </si>
  <si>
    <t>{43a3852a-6997-4d12-a075-fd441c09010b}</t>
  </si>
  <si>
    <t>2 (1)</t>
  </si>
  <si>
    <t>EPS rozvody</t>
  </si>
  <si>
    <t>{c87aef8c-9a1c-4243-8eb0-dedb1971a869}</t>
  </si>
  <si>
    <t>3 (2)</t>
  </si>
  <si>
    <t>ESI společné prostory</t>
  </si>
  <si>
    <t>{4bfb7a20-345e-4773-b9ed-adbe2dc2ee45}</t>
  </si>
  <si>
    <t>4 (1)</t>
  </si>
  <si>
    <t>ESI bunky leve</t>
  </si>
  <si>
    <t>{b6de6bd1-40c2-475a-ba1c-21ec2abe5583}</t>
  </si>
  <si>
    <t>5</t>
  </si>
  <si>
    <t>ESI Bunky prave</t>
  </si>
  <si>
    <t>{f8d3c347-8ef0-4b5a-b3e5-5a4b35283451}</t>
  </si>
  <si>
    <t>04</t>
  </si>
  <si>
    <t>Nové pokoje F</t>
  </si>
  <si>
    <t>{20b34a2f-a49d-4b30-9362-db83eea22d67}</t>
  </si>
  <si>
    <t>1 (3)</t>
  </si>
  <si>
    <t>AST + Koupelny</t>
  </si>
  <si>
    <t>{44ba63a9-2cd9-4209-9f66-f84b56774afe}</t>
  </si>
  <si>
    <t>2 (2)</t>
  </si>
  <si>
    <t>Kuchyňka</t>
  </si>
  <si>
    <t>{5e9b8e7b-b142-4558-a9fb-72b3ee469259}</t>
  </si>
  <si>
    <t>3 (3)</t>
  </si>
  <si>
    <t>Kanalizace</t>
  </si>
  <si>
    <t>{ddc9b520-4baa-43ef-9ea9-209e8e7c4e81}</t>
  </si>
  <si>
    <t>4 (2)</t>
  </si>
  <si>
    <t>Vzduchotechnika</t>
  </si>
  <si>
    <t>{06b37997-a9dc-4832-aa59-0d0cab26c83a}</t>
  </si>
  <si>
    <t>5 (1)</t>
  </si>
  <si>
    <t>Elektromontáže</t>
  </si>
  <si>
    <t>{4e814dc0-488e-4a57-8527-712b17fccd0f}</t>
  </si>
  <si>
    <t>6 (2)</t>
  </si>
  <si>
    <t>Vodovod a zařizovací ...</t>
  </si>
  <si>
    <t>{28b5abbe-6a1c-4e90-82d9-ebaead41a7d2}</t>
  </si>
  <si>
    <t>7</t>
  </si>
  <si>
    <t>Stavební přípomoci</t>
  </si>
  <si>
    <t>{12693487-10c6-4446-9fe7-f7041dfa0e84}</t>
  </si>
  <si>
    <t>8</t>
  </si>
  <si>
    <t>PBŘ</t>
  </si>
  <si>
    <t>{83bca85d-0721-41e9-b052-69502df1b42d}</t>
  </si>
  <si>
    <t>5 (2)</t>
  </si>
  <si>
    <t>Nábytek</t>
  </si>
  <si>
    <t>{cbcaee5c-663d-4501-898f-d525a6dcd7c9}</t>
  </si>
  <si>
    <t>VRN</t>
  </si>
  <si>
    <t>Ostatní a vedlejší ...</t>
  </si>
  <si>
    <t>{1678a07e-aa3d-4905-92e8-42ac3c03c6a5}</t>
  </si>
  <si>
    <t>KRYCÍ LIST SOUPISU PRACÍ</t>
  </si>
  <si>
    <t>Objekt:</t>
  </si>
  <si>
    <t>01 - Společné prostory</t>
  </si>
  <si>
    <t>Soupis:</t>
  </si>
  <si>
    <t>1 - Protipožární podhled ...</t>
  </si>
  <si>
    <t>REKAPITULACE ČLENĚNÍ SOUPISU PRACÍ</t>
  </si>
  <si>
    <t>Kód dílu - Popis</t>
  </si>
  <si>
    <t>Cena celkem [CZK]</t>
  </si>
  <si>
    <t>-1</t>
  </si>
  <si>
    <t>HSV - Práce a dodávky HSV</t>
  </si>
  <si>
    <t xml:space="preserve">    9 - Ostatní konstrukce a práce, bourání</t>
  </si>
  <si>
    <t xml:space="preserve">    998 - Přesun hmot</t>
  </si>
  <si>
    <t>PSV - Práce a dodávky PSV</t>
  </si>
  <si>
    <t xml:space="preserve">    763 - Konstrukce suché výstavby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</si>
  <si>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</si>
  <si>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</si>
  <si>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</si>
  <si>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</si>
  <si>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</si>
  <si>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</si>
  <si>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</si>
  <si>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</si>
  <si>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</si>
  <si>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</si>
  <si>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</si>
  <si>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</si>
  <si>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</si>
  <si>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</si>
  <si>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</si>
  <si>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</si>
  <si>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</si>
  <si>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</si>
  <si>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</si>
  <si>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</si>
  <si>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pracovní pro objekty pozemních staveb pro zatížení do 150 kg/m2, o výšce lešeňové podlahy do 1,9 m</t>
  </si>
  <si>
    <t>m2</t>
  </si>
  <si>
    <t>CS ÚRS 2024 02</t>
  </si>
  <si>
    <t>Online PSC</t>
  </si>
  <si>
    <t>https://podminky.urs.cz/item/CS_URS_2024_02/949101111</t>
  </si>
  <si>
    <t>998</t>
  </si>
  <si>
    <t>Přesun hmot</t>
  </si>
  <si>
    <t>PSV</t>
  </si>
  <si>
    <t>Práce a dodávky PSV</t>
  </si>
  <si>
    <t>763</t>
  </si>
  <si>
    <t>Konstrukce suché výstavby</t>
  </si>
  <si>
    <t>763131</t>
  </si>
  <si>
    <t>Kastlíky ze sádrokartonových desek jednovrstvá konstrukce z ocelových profilů CD, UD jednoduše opláštěná deskou protipožární DF, tl. 15 mm, bez izolace</t>
  </si>
  <si>
    <t>16</t>
  </si>
  <si>
    <t>763131752</t>
  </si>
  <si>
    <t>Podhled ze sádrokartonových desek ostatní práce a konstrukce na podhledech ze sádrokartonových desek montáž jedné vrstvy tepelné izolace</t>
  </si>
  <si>
    <t>https://podminky.urs.cz/item/CS_URS_2024_02/763131752</t>
  </si>
  <si>
    <t>M</t>
  </si>
  <si>
    <t>63150970</t>
  </si>
  <si>
    <t>role akustická a tepelně izolační ze skelných vláken tl 60mm</t>
  </si>
  <si>
    <t>32</t>
  </si>
  <si>
    <t>998763304</t>
  </si>
  <si>
    <t>Přesun hmot pro konstrukce montované z desek sádrokartonových, sádrovláknitých, cementovláknitých nebo cementových stanovený z hmotnosti přesunovaného materiálu vodorovná dopravní vzdálenost do 50 m základní v objektech výšky přes 24 do 36 m</t>
  </si>
  <si>
    <t>t</t>
  </si>
  <si>
    <t>157151651</t>
  </si>
  <si>
    <t>https://podminky.urs.cz/item/CS_URS_2024_02/998763304</t>
  </si>
  <si>
    <t>2 - Malby</t>
  </si>
  <si>
    <t xml:space="preserve">    6 - Úpravy povrchů, podlahy a osazování výplní</t>
  </si>
  <si>
    <t xml:space="preserve">    997 - Doprava suti a vybouraných hmot</t>
  </si>
  <si>
    <t xml:space="preserve">    784 - Dokončovací práce - malby a tapety</t>
  </si>
  <si>
    <t>Úpravy povrchů, podlahy a osazování výplní</t>
  </si>
  <si>
    <t>619991001</t>
  </si>
  <si>
    <t>Zakrytí vnitřních ploch před znečištěním fólií včetně pozdějšího odkrytí podlah</t>
  </si>
  <si>
    <t>https://podminky.urs.cz/item/CS_URS_2024_02/619991001</t>
  </si>
  <si>
    <t>629991011</t>
  </si>
  <si>
    <t>Zakrytí vnějších ploch před znečištěním včetně pozdějšího odkrytí výplní otvorů a svislých ploch fólií přilepenou lepící páskou</t>
  </si>
  <si>
    <t>https://podminky.urs.cz/item/CS_URS_2024_02/629991011</t>
  </si>
  <si>
    <t>997</t>
  </si>
  <si>
    <t>Doprava suti a vybouraných hmot</t>
  </si>
  <si>
    <t>11</t>
  </si>
  <si>
    <t>997013120</t>
  </si>
  <si>
    <t>Vnitrostaveništní doprava suti a vybouraných hmot vodorovně do 50 m s naložením základní pro budovy a haly výšky přes 30 do 36 m</t>
  </si>
  <si>
    <t>2065982341</t>
  </si>
  <si>
    <t>https://podminky.urs.cz/item/CS_URS_2024_02/997013120</t>
  </si>
  <si>
    <t>997013501</t>
  </si>
  <si>
    <t>Odvoz suti a vybouraných hmot na skládku nebo meziskládku se složením, na vzdálenost do 1 km</t>
  </si>
  <si>
    <t>https://podminky.urs.cz/item/CS_URS_2024_02/997013501</t>
  </si>
  <si>
    <t>997013509</t>
  </si>
  <si>
    <t>Odvoz suti a vybouraných hmot na skládku nebo meziskládku se složením, na vzdálenost Příplatek k ceně za každý další započatý 1 km přes 1 km</t>
  </si>
  <si>
    <t>10</t>
  </si>
  <si>
    <t>https://podminky.urs.cz/item/CS_URS_2024_02/997013509</t>
  </si>
  <si>
    <t>997013631</t>
  </si>
  <si>
    <t>Poplatek za uložení stavebního odpadu na skládce (skládkovné) směsného stavebního a demoličního zatříděného do Katalogu odpadů pod kódem 17 09 04</t>
  </si>
  <si>
    <t>https://podminky.urs.cz/item/CS_URS_2024_02/997013631</t>
  </si>
  <si>
    <t>784</t>
  </si>
  <si>
    <t>Dokončovací práce - malby a tapety</t>
  </si>
  <si>
    <t>784121001</t>
  </si>
  <si>
    <t>Oškrabání malby v místnostech výšky do 3,80 m</t>
  </si>
  <si>
    <t>14</t>
  </si>
  <si>
    <t>https://podminky.urs.cz/item/CS_URS_2024_02/784121001</t>
  </si>
  <si>
    <t>784181101</t>
  </si>
  <si>
    <t>Penetrace podkladu jednonásobná základní akrylátová bezbarvá v místnostech výšky do 3,80 m</t>
  </si>
  <si>
    <t>https://podminky.urs.cz/item/CS_URS_2024_02/784181101</t>
  </si>
  <si>
    <t>784221101</t>
  </si>
  <si>
    <t>Malby z malířských směsí otěruvzdorných za sucha dvojnásobné, bílé za sucha otěruvzdorné dobře v místnostech výšky do 3,80 m</t>
  </si>
  <si>
    <t>18</t>
  </si>
  <si>
    <t>https://podminky.urs.cz/item/CS_URS_2024_02/784221101</t>
  </si>
  <si>
    <t>3 - Podlahy</t>
  </si>
  <si>
    <t xml:space="preserve">    771 - Podlahy z dlaždic</t>
  </si>
  <si>
    <t>619995001</t>
  </si>
  <si>
    <t>Začištění omítek (s dodáním hmot) kolem oken, dveří, podlah, obkladů apod.</t>
  </si>
  <si>
    <t>m</t>
  </si>
  <si>
    <t>https://podminky.urs.cz/item/CS_URS_2024_02/619995001</t>
  </si>
  <si>
    <t>28</t>
  </si>
  <si>
    <t>1470669815</t>
  </si>
  <si>
    <t>997013607</t>
  </si>
  <si>
    <t>Poplatek za uložení stavebního odpadu na skládce (skládkovné) z tašek a keramických výrobků zatříděného do Katalogu odpadů pod kódem 17 01 03</t>
  </si>
  <si>
    <t>https://podminky.urs.cz/item/CS_URS_2024_02/997013607</t>
  </si>
  <si>
    <t>771</t>
  </si>
  <si>
    <t>Podlahy z dlaždic</t>
  </si>
  <si>
    <t>771571810-2</t>
  </si>
  <si>
    <t>Demontáž podlah z dlaždic keramických kladených do malty vč. odstranění malty</t>
  </si>
  <si>
    <t>771271812</t>
  </si>
  <si>
    <t>Demontáž obkladů schodišť z dlaždic keramických kladených do malty stupnic přes 250 do 350 mm</t>
  </si>
  <si>
    <t>https://podminky.urs.cz/item/CS_URS_2024_02/771271812</t>
  </si>
  <si>
    <t>771271832</t>
  </si>
  <si>
    <t>Demontáž obkladů schodišť z dlaždic keramických kladených do malty podstupnic do 250 mm</t>
  </si>
  <si>
    <t>https://podminky.urs.cz/item/CS_URS_2024_02/771271832</t>
  </si>
  <si>
    <t>771471810</t>
  </si>
  <si>
    <t>Demontáž soklíků z dlaždic keramických kladených do malty rovných</t>
  </si>
  <si>
    <t>20</t>
  </si>
  <si>
    <t>https://podminky.urs.cz/item/CS_URS_2024_02/771471810</t>
  </si>
  <si>
    <t>771111011</t>
  </si>
  <si>
    <t>Příprava podkladu před provedením dlažby vysátí podlah</t>
  </si>
  <si>
    <t>22</t>
  </si>
  <si>
    <t>https://podminky.urs.cz/item/CS_URS_2024_02/771111011</t>
  </si>
  <si>
    <t>771111012</t>
  </si>
  <si>
    <t>Příprava podkladu před provedením dlažby vysátí schodišť</t>
  </si>
  <si>
    <t>24</t>
  </si>
  <si>
    <t>https://podminky.urs.cz/item/CS_URS_2024_02/771111012</t>
  </si>
  <si>
    <t>13</t>
  </si>
  <si>
    <t>771121011</t>
  </si>
  <si>
    <t>Příprava podkladu před provedením dlažby nátěr penetrační na podlahu</t>
  </si>
  <si>
    <t>26</t>
  </si>
  <si>
    <t>https://podminky.urs.cz/item/CS_URS_2024_02/771121011</t>
  </si>
  <si>
    <t>771151022</t>
  </si>
  <si>
    <t>Příprava podkladu před provedením dlažby samonivelační stěrka min. pevnosti 30 MPa, tloušťky přes 3 do 5 mm</t>
  </si>
  <si>
    <t>https://podminky.urs.cz/item/CS_URS_2024_02/771151022</t>
  </si>
  <si>
    <t>15</t>
  </si>
  <si>
    <t>771474112</t>
  </si>
  <si>
    <t>Montáž soklů z dlaždic keramických lepených cementovým flexibilním lepidlem rovných, výšky přes 65 do 90 mm</t>
  </si>
  <si>
    <t>30</t>
  </si>
  <si>
    <t>https://podminky.urs.cz/item/CS_URS_2024_02/771474112</t>
  </si>
  <si>
    <t>59761x</t>
  </si>
  <si>
    <t>sokl keramický v. 100mm dl. 300mm řezaný z dlažby (se zachování oblé hrany v horní části soklu)</t>
  </si>
  <si>
    <t>17</t>
  </si>
  <si>
    <t>771161012</t>
  </si>
  <si>
    <t>Příprava podkladu před provedením dlažby montáž profilu dilatační spáry koutové (při styku podlahy se stěnou)</t>
  </si>
  <si>
    <t>34</t>
  </si>
  <si>
    <t>https://podminky.urs.cz/item/CS_URS_2024_02/771161012</t>
  </si>
  <si>
    <t>M001</t>
  </si>
  <si>
    <t>koutová dilatační přechodová lišty z eloxovaného hliníku</t>
  </si>
  <si>
    <t>36</t>
  </si>
  <si>
    <t>19</t>
  </si>
  <si>
    <t>771591115</t>
  </si>
  <si>
    <t>Podlahy - dokončovací práce spárování silikonem</t>
  </si>
  <si>
    <t>38</t>
  </si>
  <si>
    <t>https://podminky.urs.cz/item/CS_URS_2024_02/771591115</t>
  </si>
  <si>
    <t>771574112</t>
  </si>
  <si>
    <t>Montáž podlah z dlaždic keramických lepených cementovým flexibilním lepidlem hladkých, tloušťky do 10 mm přes 9 do 12 ks/m2</t>
  </si>
  <si>
    <t>40</t>
  </si>
  <si>
    <t>https://podminky.urs.cz/item/CS_URS_2024_02/771574112</t>
  </si>
  <si>
    <t>771274113</t>
  </si>
  <si>
    <t>Montáž obkladů schodišť z dlaždic keramických lepených cementovým flexibilním lepidlem stupnic hladkých, šířky přes 250 do 300 mm</t>
  </si>
  <si>
    <t>42</t>
  </si>
  <si>
    <t>https://podminky.urs.cz/item/CS_URS_2024_02/771274113</t>
  </si>
  <si>
    <t>771274232</t>
  </si>
  <si>
    <t>Montáž obkladů schodišť z dlaždic keramických lepených cementovým flexibilním lepidlem podstupnic hladkých, výšky přes 150 do 200 mm</t>
  </si>
  <si>
    <t>44</t>
  </si>
  <si>
    <t>https://podminky.urs.cz/item/CS_URS_2024_02/771274232</t>
  </si>
  <si>
    <t>23</t>
  </si>
  <si>
    <t>597610x</t>
  </si>
  <si>
    <t>dlažba keramická I. jakostní třídy, protiskluznost R9</t>
  </si>
  <si>
    <t>46</t>
  </si>
  <si>
    <t>771161022</t>
  </si>
  <si>
    <t>Příprava podkladu před provedením dlažby montáž profilu ukončujícího profilu pro schodové hrany a ukončení dlažby</t>
  </si>
  <si>
    <t>48</t>
  </si>
  <si>
    <t>https://podminky.urs.cz/item/CS_URS_2024_02/771161022</t>
  </si>
  <si>
    <t>27</t>
  </si>
  <si>
    <t>59054140</t>
  </si>
  <si>
    <t>profil schodový protiskluzový ušlechtilá ocel V2A R10 V6 2x1000mm</t>
  </si>
  <si>
    <t>50</t>
  </si>
  <si>
    <t>771592011</t>
  </si>
  <si>
    <t>Čištění vnitřních ploch po položení dlažby podlah nebo schodišť chemickými prostředky</t>
  </si>
  <si>
    <t>52</t>
  </si>
  <si>
    <t>https://podminky.urs.cz/item/CS_URS_2024_02/771592011</t>
  </si>
  <si>
    <t>998771104</t>
  </si>
  <si>
    <t>Přesun hmot pro podlahy z dlaždic stanovený z hmotnosti přesunovaného materiálu vodorovná dopravní vzdálenost do 50 m základní v objektech výšky přes 24 do 36 m</t>
  </si>
  <si>
    <t>1450961910</t>
  </si>
  <si>
    <t>https://podminky.urs.cz/item/CS_URS_2024_02/998771104</t>
  </si>
  <si>
    <t>6 - Vyčištění budov</t>
  </si>
  <si>
    <t>952901111</t>
  </si>
  <si>
    <t>Vyčištění budov nebo objektů před předáním do užívání budov bytové nebo občanské výstavby, světlé výšky podlaží do 4 m</t>
  </si>
  <si>
    <t>https://podminky.urs.cz/item/CS_URS_2024_02/952901111</t>
  </si>
  <si>
    <t>02 - Pokoje</t>
  </si>
  <si>
    <t>1 (1) - Malby</t>
  </si>
  <si>
    <t>619991011</t>
  </si>
  <si>
    <t>Zakrytí vnitřních ploch před znečištěním fólií včetně pozdějšího odkrytí samostatných konstrukcí a prvků</t>
  </si>
  <si>
    <t>https://podminky.urs.cz/item/CS_URS_2024_02/619991011</t>
  </si>
  <si>
    <t>2117183178</t>
  </si>
  <si>
    <t>3 (1) - Nátěry radiátorů</t>
  </si>
  <si>
    <t xml:space="preserve">    783 - Dokončovací práce - nátěry</t>
  </si>
  <si>
    <t>783</t>
  </si>
  <si>
    <t>Dokončovací práce - nátěry</t>
  </si>
  <si>
    <t>783606811</t>
  </si>
  <si>
    <t>Odstranění nátěrů z otopných těles článkových obroušením</t>
  </si>
  <si>
    <t>https://podminky.urs.cz/item/CS_URS_2024_02/783606811</t>
  </si>
  <si>
    <t>783601325</t>
  </si>
  <si>
    <t>Příprava podkladu otopných těles před provedením nátěrů článkových odmaštěním vodou ředitelným</t>
  </si>
  <si>
    <t>https://podminky.urs.cz/item/CS_URS_2024_02/783601325</t>
  </si>
  <si>
    <t>783614111</t>
  </si>
  <si>
    <t>Základní nátěr otopných těles jednonásobný článkových syntetický</t>
  </si>
  <si>
    <t>https://podminky.urs.cz/item/CS_URS_2024_02/783614111</t>
  </si>
  <si>
    <t>783617117</t>
  </si>
  <si>
    <t>Krycí nátěr (email) otopných těles článkových dvojnásobný syntetický</t>
  </si>
  <si>
    <t>https://podminky.urs.cz/item/CS_URS_2024_02/783617117</t>
  </si>
  <si>
    <t>783606861</t>
  </si>
  <si>
    <t>Odstranění nátěrů z armatur a kovových potrubí potrubí do DN 50 mm obroušením</t>
  </si>
  <si>
    <t>https://podminky.urs.cz/item/CS_URS_2024_02/783606861</t>
  </si>
  <si>
    <t>783601713</t>
  </si>
  <si>
    <t>Příprava podkladu armatur a kovových potrubí před provedením nátěru potrubí do DN 50 mm odmaštěním, odmašťovačem vodou ředitelným</t>
  </si>
  <si>
    <t>https://podminky.urs.cz/item/CS_URS_2024_02/783601713</t>
  </si>
  <si>
    <t>783614551</t>
  </si>
  <si>
    <t>Základní nátěr armatur a kovových potrubí jednonásobný potrubí do DN 50 mm syntetický</t>
  </si>
  <si>
    <t>https://podminky.urs.cz/item/CS_URS_2024_02/783614551</t>
  </si>
  <si>
    <t>783617611</t>
  </si>
  <si>
    <t>Krycí nátěr (email) armatur a kovových potrubí potrubí do DN 50 mm dvojnásobný syntetický standardní</t>
  </si>
  <si>
    <t>https://podminky.urs.cz/item/CS_URS_2024_02/783617611</t>
  </si>
  <si>
    <t>4 - Podlahové krytiny</t>
  </si>
  <si>
    <t xml:space="preserve">    776 - Podlahy povlakové</t>
  </si>
  <si>
    <t>402730820</t>
  </si>
  <si>
    <t>997013813</t>
  </si>
  <si>
    <t>Poplatek za uložení stavebního odpadu na skládce (skládkovné) z plastických hmot zatříděného do Katalogu odpadů pod kódem 17 02 03</t>
  </si>
  <si>
    <t>https://podminky.urs.cz/item/CS_URS_2024_02/997013813</t>
  </si>
  <si>
    <t>776</t>
  </si>
  <si>
    <t>Podlahy povlakové</t>
  </si>
  <si>
    <t>776410811</t>
  </si>
  <si>
    <t>Demontáž soklíků nebo lišt pryžových nebo plastových</t>
  </si>
  <si>
    <t>https://podminky.urs.cz/item/CS_URS_2024_02/776410811</t>
  </si>
  <si>
    <t>776201812</t>
  </si>
  <si>
    <t>Demontáž povlakových podlahovin lepených ručně s podložkou</t>
  </si>
  <si>
    <t>https://podminky.urs.cz/item/CS_URS_2024_02/776201812</t>
  </si>
  <si>
    <t>776111115</t>
  </si>
  <si>
    <t>Příprava podkladu povlakových podlah a stěn broušení podlah stávajícího podkladu před litím stěrky</t>
  </si>
  <si>
    <t>https://podminky.urs.cz/item/CS_URS_2024_02/776111115</t>
  </si>
  <si>
    <t>776111116</t>
  </si>
  <si>
    <t>Příprava podkladu povlakových podlah a stěn broušení podlah stávajícího podkladu pro odstranění lepidla (po starých krytinách)</t>
  </si>
  <si>
    <t>https://podminky.urs.cz/item/CS_URS_2024_02/776111116</t>
  </si>
  <si>
    <t>776141112</t>
  </si>
  <si>
    <t>Příprava podkladu povlakových podlah a stěn vyrovnání samonivelační stěrkou podlah min.pevnosti 20 MPa, tloušťky přes 3 do 5 mm</t>
  </si>
  <si>
    <t>https://podminky.urs.cz/item/CS_URS_2024_02/776141112</t>
  </si>
  <si>
    <t>776111112</t>
  </si>
  <si>
    <t>Příprava podkladu povlakových podlah a stěn broušení podlah nového podkladu betonového</t>
  </si>
  <si>
    <t>https://podminky.urs.cz/item/CS_URS_2024_02/776111112</t>
  </si>
  <si>
    <t>776111311</t>
  </si>
  <si>
    <t>Příprava podkladu povlakových podlah a stěn vysátí podlah</t>
  </si>
  <si>
    <t>https://podminky.urs.cz/item/CS_URS_2024_02/776111311</t>
  </si>
  <si>
    <t>776121112</t>
  </si>
  <si>
    <t>Příprava podkladu povlakových podlah a stěn penetrace vodou ředitelná podlah</t>
  </si>
  <si>
    <t>https://podminky.urs.cz/item/CS_URS_2024_02/776121112</t>
  </si>
  <si>
    <t>776221111</t>
  </si>
  <si>
    <t>Montáž podlahovin z PVC lepením standardním lepidlem z pásů</t>
  </si>
  <si>
    <t>https://podminky.urs.cz/item/CS_URS_2024_02/776221111</t>
  </si>
  <si>
    <t>2841x5</t>
  </si>
  <si>
    <t>krytina podlahová PVC zátěžové protiskluznost R10, tl. 3mm, tl. nášlapné vrstvy min 0,8mm, útlum kročejového hluku 15dB. Účel využití dle parametrů výrobce pro hotely, školy, prodejny</t>
  </si>
  <si>
    <t>776421111</t>
  </si>
  <si>
    <t>Montáž lišt obvodových lepených</t>
  </si>
  <si>
    <t>https://podminky.urs.cz/item/CS_URS_2024_02/776421111</t>
  </si>
  <si>
    <t>19416x</t>
  </si>
  <si>
    <t>lišta obvodová PVC, systémová k typu podlahoviny</t>
  </si>
  <si>
    <t>998776104</t>
  </si>
  <si>
    <t>Přesun hmot pro podlahy povlakové stanovený z hmotnosti přesunovaného materiálu vodorovná dopravní vzdálenost do 50 m základní v objektech výšky přes 24 do 36 m</t>
  </si>
  <si>
    <t>-990696996</t>
  </si>
  <si>
    <t>https://podminky.urs.cz/item/CS_URS_2024_02/998776104</t>
  </si>
  <si>
    <t>6 (1) - Vyčištění budov_01</t>
  </si>
  <si>
    <t>03 - Elektro</t>
  </si>
  <si>
    <t>1 (2) - EPS koncove prvky</t>
  </si>
  <si>
    <t xml:space="preserve">    721 - Zdravotechnika - vnitřní kanalizace</t>
  </si>
  <si>
    <t xml:space="preserve">    722 - Zdravotechnika - vnitřní vodovod</t>
  </si>
  <si>
    <t xml:space="preserve">    723 - Zdravotechnika - vnitřní plynovod</t>
  </si>
  <si>
    <t xml:space="preserve">    724 - Zdravotechnika - strojní vybavení</t>
  </si>
  <si>
    <t>721</t>
  </si>
  <si>
    <t>Zdravotechnika - vnitřní kanalizace</t>
  </si>
  <si>
    <t>K174</t>
  </si>
  <si>
    <t>montáž prvků EPS/NZS (OČ, maják)</t>
  </si>
  <si>
    <t>ks</t>
  </si>
  <si>
    <t>K175</t>
  </si>
  <si>
    <t>krabice pod tlačítko</t>
  </si>
  <si>
    <t>K176</t>
  </si>
  <si>
    <t>osazení hmoždinky R=8mm ve zdi betonové</t>
  </si>
  <si>
    <t>K177</t>
  </si>
  <si>
    <t>montáž KTPO, OPPO</t>
  </si>
  <si>
    <t>K178</t>
  </si>
  <si>
    <t>montáž ústředny EPS</t>
  </si>
  <si>
    <t>K179</t>
  </si>
  <si>
    <t>montáž ústředny ERO</t>
  </si>
  <si>
    <t>K180</t>
  </si>
  <si>
    <t>tlačítkový hlásič na omítku</t>
  </si>
  <si>
    <t>K181</t>
  </si>
  <si>
    <t>ZDP - zařízení dálkového přenosu - komplet</t>
  </si>
  <si>
    <t>kpl</t>
  </si>
  <si>
    <t>722</t>
  </si>
  <si>
    <t>Zdravotechnika - vnitřní vodovod</t>
  </si>
  <si>
    <t>K182</t>
  </si>
  <si>
    <t>Celk.prohl.el.zaříz.a vyhot.rev.zp</t>
  </si>
  <si>
    <t>K183</t>
  </si>
  <si>
    <t>Odzkoušení a zprovoznění systému</t>
  </si>
  <si>
    <t>723</t>
  </si>
  <si>
    <t>Zdravotechnika - vnitřní plynovod</t>
  </si>
  <si>
    <t>K184</t>
  </si>
  <si>
    <t>Maják s hlubokou paticí</t>
  </si>
  <si>
    <t>K085</t>
  </si>
  <si>
    <t>Multisenzorový detektor</t>
  </si>
  <si>
    <t>K087</t>
  </si>
  <si>
    <t>Tlačítkový hlásič, vč. skla a test.klíčku</t>
  </si>
  <si>
    <t>K088</t>
  </si>
  <si>
    <t>Univerzální patice pro detektory</t>
  </si>
  <si>
    <t>K089</t>
  </si>
  <si>
    <t>plastový kryt na tlačítko</t>
  </si>
  <si>
    <t>K091</t>
  </si>
  <si>
    <t>K092</t>
  </si>
  <si>
    <t>mainframe 2000W vč. zdroje</t>
  </si>
  <si>
    <t>K093</t>
  </si>
  <si>
    <t>monitorovací modul, 2 linky, V2000</t>
  </si>
  <si>
    <t>K094</t>
  </si>
  <si>
    <t>RFC reproduktor nástěnný bílý plastový, 1,5/3/6 W, 70-100V, EN54-24</t>
  </si>
  <si>
    <t>K185</t>
  </si>
  <si>
    <t>rozhraní pro V2000 (4xRJ45 na šrouby)</t>
  </si>
  <si>
    <t>K099</t>
  </si>
  <si>
    <t>akumulátor 12V / 65Ah</t>
  </si>
  <si>
    <t>K186</t>
  </si>
  <si>
    <t>rozvodnice AKU pro frame V2000</t>
  </si>
  <si>
    <t>K101</t>
  </si>
  <si>
    <t>zesilovač 100V, 150 W</t>
  </si>
  <si>
    <t>K102</t>
  </si>
  <si>
    <t>síťová karta pro 4GB úložiště audio</t>
  </si>
  <si>
    <t>25</t>
  </si>
  <si>
    <t>K187</t>
  </si>
  <si>
    <t>bezpečnostní mikrofon, 10 tlačítek, EN54</t>
  </si>
  <si>
    <t>K103</t>
  </si>
  <si>
    <t>ústředna ERO, 12 zón, bez sítě</t>
  </si>
  <si>
    <t>K188</t>
  </si>
  <si>
    <t>KTPOse zámkem FAB, bez vložky</t>
  </si>
  <si>
    <t>54</t>
  </si>
  <si>
    <t>K189</t>
  </si>
  <si>
    <t>OPPO - Obslužné pole požární ochrany, RS232</t>
  </si>
  <si>
    <t>56</t>
  </si>
  <si>
    <t>29</t>
  </si>
  <si>
    <t>K190</t>
  </si>
  <si>
    <t>Vstupně výstupní modul na DIN lištu, 4 IN, 4 OUT (2x siréna, 1x 230V 5A, 1x 24V 2A NO/NC), izolátor</t>
  </si>
  <si>
    <t>58</t>
  </si>
  <si>
    <t>K191</t>
  </si>
  <si>
    <t>Rámeček ke klíčovému trezoru</t>
  </si>
  <si>
    <t>60</t>
  </si>
  <si>
    <t>31</t>
  </si>
  <si>
    <t>K192</t>
  </si>
  <si>
    <t>rozhraní pro OPPO FBF-D a přenos na HZS , RS232</t>
  </si>
  <si>
    <t>62</t>
  </si>
  <si>
    <t>K193</t>
  </si>
  <si>
    <t>akumulátor 12V / 12Ah</t>
  </si>
  <si>
    <t>64</t>
  </si>
  <si>
    <t>33</t>
  </si>
  <si>
    <t>K194</t>
  </si>
  <si>
    <t>ústředna EPS, 4 smyčky, zdroj, barevná dot. Obrazovka</t>
  </si>
  <si>
    <t>66</t>
  </si>
  <si>
    <t>724</t>
  </si>
  <si>
    <t>Zdravotechnika - strojní vybavení</t>
  </si>
  <si>
    <t>K195</t>
  </si>
  <si>
    <t>Podíl přidružených výkonů 4,80% z C22M a navázaného materiálu</t>
  </si>
  <si>
    <t>68</t>
  </si>
  <si>
    <t>35</t>
  </si>
  <si>
    <t>K196</t>
  </si>
  <si>
    <t>Podružný materiál 5,00%</t>
  </si>
  <si>
    <t>70</t>
  </si>
  <si>
    <t>K197</t>
  </si>
  <si>
    <t>GZS 2,50% z C22M a navázaného materiálu</t>
  </si>
  <si>
    <t>72</t>
  </si>
  <si>
    <t>2 (1) - EPS rozvody</t>
  </si>
  <si>
    <t>210010002</t>
  </si>
  <si>
    <t>trubka plastová ohebná instalační průměr 16mm (PO)</t>
  </si>
  <si>
    <t>210800101.1</t>
  </si>
  <si>
    <t>1-CHKE-V-J 4x1,5 FE180/ P60-R B2CAS</t>
  </si>
  <si>
    <t>210800101.1.1</t>
  </si>
  <si>
    <t>kabelový žlab MARS 125/50mm vč. víka a podpěrek</t>
  </si>
  <si>
    <t>K198</t>
  </si>
  <si>
    <t>PRAFLaGuard 4x2x0,8</t>
  </si>
  <si>
    <t>K199</t>
  </si>
  <si>
    <t>protipožární kastlík 2x1,5 mm + 2x40 mm minerální izolace (mont. + mat.)</t>
  </si>
  <si>
    <t>K200</t>
  </si>
  <si>
    <t>vyhotovení protipožární vč. štítku nad 100 mm</t>
  </si>
  <si>
    <t>K201</t>
  </si>
  <si>
    <t>vyhotovení protipožární vč. štítku do 100 mm</t>
  </si>
  <si>
    <t>763164531.1</t>
  </si>
  <si>
    <t>vyhotovení protipožární vč. štítku do 50 mm</t>
  </si>
  <si>
    <t>220280511</t>
  </si>
  <si>
    <t>JY-(st)Y 1x2x0,8mm</t>
  </si>
  <si>
    <t>K202</t>
  </si>
  <si>
    <t>Drážkování</t>
  </si>
  <si>
    <t>460690041</t>
  </si>
  <si>
    <t>Osazení hmoždinek včetně vyvrtání otvoru ve stěnách betonových nebo kamenných průměru do 8 mm</t>
  </si>
  <si>
    <t>360020594.1</t>
  </si>
  <si>
    <t>vyvrtání otvoru do R=72mm v žb. Desce, tl. 200 mm</t>
  </si>
  <si>
    <t>360020594</t>
  </si>
  <si>
    <t>vyvrtání otvoru do R=50mm</t>
  </si>
  <si>
    <t>360020592</t>
  </si>
  <si>
    <t>vyvrtání otvoru do R=30mm</t>
  </si>
  <si>
    <t>K203</t>
  </si>
  <si>
    <t>otvor hr. 100x400 do žb. stěny</t>
  </si>
  <si>
    <t>K204</t>
  </si>
  <si>
    <t>otvor hr. 200x200 do žb. stěny</t>
  </si>
  <si>
    <t>K205</t>
  </si>
  <si>
    <t>otvor hr. 100x200 do žb. stěny</t>
  </si>
  <si>
    <t>K206</t>
  </si>
  <si>
    <t>Drážkování do 20mm</t>
  </si>
  <si>
    <t>K017</t>
  </si>
  <si>
    <t>K018</t>
  </si>
  <si>
    <t>K019</t>
  </si>
  <si>
    <t>příchytka kabelá s pož. odolností</t>
  </si>
  <si>
    <t>K020</t>
  </si>
  <si>
    <t>kabel.žlab MARS 125/50</t>
  </si>
  <si>
    <t>K021</t>
  </si>
  <si>
    <t>víko MARS 125</t>
  </si>
  <si>
    <t>K022</t>
  </si>
  <si>
    <t>nosník žlabu MARS 125</t>
  </si>
  <si>
    <t>K023</t>
  </si>
  <si>
    <t>hmoždinka M8</t>
  </si>
  <si>
    <t>K024</t>
  </si>
  <si>
    <t>protipožární ucpávka</t>
  </si>
  <si>
    <t>K207</t>
  </si>
  <si>
    <t>K208</t>
  </si>
  <si>
    <t>Podíl přidružených výkonů 4,80% z C21M a navázaného materiálu</t>
  </si>
  <si>
    <t>K209</t>
  </si>
  <si>
    <t>K210</t>
  </si>
  <si>
    <t>GZS 2,50% z C21M a navázaného materiálu</t>
  </si>
  <si>
    <t>3 (2) - ESI společné prostory</t>
  </si>
  <si>
    <t xml:space="preserve">    725 - Zdravotechnika - zařizovací předměty</t>
  </si>
  <si>
    <t>88</t>
  </si>
  <si>
    <t>210010311</t>
  </si>
  <si>
    <t>Total/Central krabice odbočná s víčkem (1902, KO 68, KU 68) kruhová bez zapojení</t>
  </si>
  <si>
    <t>493425098</t>
  </si>
  <si>
    <t>89</t>
  </si>
  <si>
    <t>210100001</t>
  </si>
  <si>
    <t>Ukončení vodičů izolovaných s označením a zapojením v rozváděči nebo na přístroji průřezu žíly do 2,5 mm2</t>
  </si>
  <si>
    <t>CS ÚRS 2025 01</t>
  </si>
  <si>
    <t>712242462</t>
  </si>
  <si>
    <t>https://podminky.urs.cz/item/CS_URS_2025_01/210100001</t>
  </si>
  <si>
    <t>90</t>
  </si>
  <si>
    <t>210800105</t>
  </si>
  <si>
    <t>Total/Central CXKH-V-O 3x1,5 mm2</t>
  </si>
  <si>
    <t>215471191</t>
  </si>
  <si>
    <t>93</t>
  </si>
  <si>
    <t>22073000</t>
  </si>
  <si>
    <t>úpravy v rozvaděči RH</t>
  </si>
  <si>
    <t>h</t>
  </si>
  <si>
    <t>-149997346</t>
  </si>
  <si>
    <t>91</t>
  </si>
  <si>
    <t>220730001</t>
  </si>
  <si>
    <t>montáž TOTAL STOP</t>
  </si>
  <si>
    <t>KS</t>
  </si>
  <si>
    <t>-102728615</t>
  </si>
  <si>
    <t>92</t>
  </si>
  <si>
    <t>220730001C</t>
  </si>
  <si>
    <t>montáž CENTRAL STOP</t>
  </si>
  <si>
    <t>-1792386793</t>
  </si>
  <si>
    <t>K211</t>
  </si>
  <si>
    <t>K212</t>
  </si>
  <si>
    <t>trubka plastová ohebná instalační průměr 23mm (PO)</t>
  </si>
  <si>
    <t>210010301.1</t>
  </si>
  <si>
    <t>krabice přístrojová (1901, KU 68/1, KP 67, KP 68; KZ 3) bez zapojení</t>
  </si>
  <si>
    <t>210010311.1</t>
  </si>
  <si>
    <t>krabice odbočná s víčkem (1902, KO 68, KU 68) kruhová bez zapojení</t>
  </si>
  <si>
    <t>K213</t>
  </si>
  <si>
    <t>krabice odbočná s víčkem a svork. (1903, KR 68) kruhová vč. zapojení</t>
  </si>
  <si>
    <t>210100001.1</t>
  </si>
  <si>
    <t>ukončení vodiče v rozvaděči vč. zapojení a koncovky do 2.5mm2</t>
  </si>
  <si>
    <t>K214</t>
  </si>
  <si>
    <t>210100002</t>
  </si>
  <si>
    <t>Ukončení vodičů izolovaných s označením a zapojením v rozváděči nebo na přístroji průřezu žíly do 6 mm2</t>
  </si>
  <si>
    <t>https://podminky.urs.cz/item/CS_URS_2025_01/210100002</t>
  </si>
  <si>
    <t>K215</t>
  </si>
  <si>
    <t>ukončení vodiče v rozvaděči vč. zapojení a koncovky do 16mm2</t>
  </si>
  <si>
    <t>210110001</t>
  </si>
  <si>
    <t>spínač nástěnný prostředí obyčejné 1-pólový řazení 1</t>
  </si>
  <si>
    <t>K216</t>
  </si>
  <si>
    <t>spínač nástěnný prostředí vlhké 1-pólový řazení 1</t>
  </si>
  <si>
    <t>K217</t>
  </si>
  <si>
    <t>sériový přepínač nástěnný prostředí obyčejné řazení 5</t>
  </si>
  <si>
    <t>K218</t>
  </si>
  <si>
    <t>střídavý přepínač nástěnný prostředí obyčejné řazení 6</t>
  </si>
  <si>
    <t>210111021.1</t>
  </si>
  <si>
    <t>zásuvka v krabici prostředí obyčejné 10/16A 250V 2P+Z</t>
  </si>
  <si>
    <t>K219</t>
  </si>
  <si>
    <t>zásuvka v krabici prostředí vlhké 10/16A 250V 2P+Z</t>
  </si>
  <si>
    <t>K220</t>
  </si>
  <si>
    <t>střídavý přepínač nástěnný prostředí vlhké řazení 6</t>
  </si>
  <si>
    <t>K221</t>
  </si>
  <si>
    <t>montáž oceloplech. rozvodnic do 20kg</t>
  </si>
  <si>
    <t>K222</t>
  </si>
  <si>
    <t>montáž oceloplech. rozvodnic do 100kg ()</t>
  </si>
  <si>
    <t>K223</t>
  </si>
  <si>
    <t>montáž nouzového svítidla (pikrogram/inverter)</t>
  </si>
  <si>
    <t>K224</t>
  </si>
  <si>
    <t>montáž svítidla</t>
  </si>
  <si>
    <t>https://podminky.urs.cz/item/CS_URS_2024_02/K224</t>
  </si>
  <si>
    <t>K225</t>
  </si>
  <si>
    <t>CYKY 2Ax1.5mm2 (CYKY 2O1.5) 750V</t>
  </si>
  <si>
    <t>K226</t>
  </si>
  <si>
    <t>CYKY 3Bx1.5mm2 (CYKY 3J1.5) 750V</t>
  </si>
  <si>
    <t>K227</t>
  </si>
  <si>
    <t>CYKY 3Cx2.5mm2 (CYKY 3J2.5) 750V</t>
  </si>
  <si>
    <t>K228</t>
  </si>
  <si>
    <t>CYKY 5Cx1.5mm2 (CYKY 5J1.5) 750V</t>
  </si>
  <si>
    <t>K229</t>
  </si>
  <si>
    <t>CYKY 5Cx2.5mm2 (CYKY 5J2.5) 750V</t>
  </si>
  <si>
    <t>K230</t>
  </si>
  <si>
    <t>CYKY 4Cx16mm2 (CYKY 4J10) 750V</t>
  </si>
  <si>
    <t>K231</t>
  </si>
  <si>
    <t>CYKY 5Cx4mm2 (CYKY 5J4) 750V</t>
  </si>
  <si>
    <t>K232</t>
  </si>
  <si>
    <t>CY 2.5mm2 (H07V-U) zelenožlutý</t>
  </si>
  <si>
    <t>K233</t>
  </si>
  <si>
    <t>CY 4mm2 (H07V-U) zelenožlutý</t>
  </si>
  <si>
    <t>K234</t>
  </si>
  <si>
    <t>CYA 35mm2 (H07V-U) zelenožlutý</t>
  </si>
  <si>
    <t>K235</t>
  </si>
  <si>
    <t>montáž pohyb. čidla</t>
  </si>
  <si>
    <t>K236</t>
  </si>
  <si>
    <t>montáž kab. žebžík</t>
  </si>
  <si>
    <t>K237</t>
  </si>
  <si>
    <t>37</t>
  </si>
  <si>
    <t>74</t>
  </si>
  <si>
    <t>76</t>
  </si>
  <si>
    <t>39</t>
  </si>
  <si>
    <t>78</t>
  </si>
  <si>
    <t>80</t>
  </si>
  <si>
    <t>41</t>
  </si>
  <si>
    <t>K031</t>
  </si>
  <si>
    <t>Krabice (KP, KO, KR, KT)</t>
  </si>
  <si>
    <t>82</t>
  </si>
  <si>
    <t>K032</t>
  </si>
  <si>
    <t>Provrtání do vel. 40</t>
  </si>
  <si>
    <t>84</t>
  </si>
  <si>
    <t>43</t>
  </si>
  <si>
    <t>K238</t>
  </si>
  <si>
    <t>Rozvaděč</t>
  </si>
  <si>
    <t>86</t>
  </si>
  <si>
    <t>K239</t>
  </si>
  <si>
    <t>Celk.prohl.el.zaříz.a vyhot.rev.zp.do 250.tis.mont.</t>
  </si>
  <si>
    <t>45</t>
  </si>
  <si>
    <t>K240</t>
  </si>
  <si>
    <t>Dokumentace skutečného provedení stavby</t>
  </si>
  <si>
    <t>https://podminky.urs.cz/item/CS_URS_2025_01/K240</t>
  </si>
  <si>
    <t>K241</t>
  </si>
  <si>
    <t>MEB</t>
  </si>
  <si>
    <t>47</t>
  </si>
  <si>
    <t>K242</t>
  </si>
  <si>
    <t>piktogram, 60 min.</t>
  </si>
  <si>
    <t>94</t>
  </si>
  <si>
    <t>K243</t>
  </si>
  <si>
    <t>pohybové čidlo</t>
  </si>
  <si>
    <t>96</t>
  </si>
  <si>
    <t>49</t>
  </si>
  <si>
    <t>K244</t>
  </si>
  <si>
    <t>trubka ohebná instal. PVC 2316 průměr 16mm</t>
  </si>
  <si>
    <t>98</t>
  </si>
  <si>
    <t>K245</t>
  </si>
  <si>
    <t>trubka ohebná instal. PVC 2323 průměr 23</t>
  </si>
  <si>
    <t>100</t>
  </si>
  <si>
    <t>51</t>
  </si>
  <si>
    <t>K246</t>
  </si>
  <si>
    <t>krabice KO 68</t>
  </si>
  <si>
    <t>102</t>
  </si>
  <si>
    <t>K247</t>
  </si>
  <si>
    <t>krabice KR 68</t>
  </si>
  <si>
    <t>104</t>
  </si>
  <si>
    <t>53</t>
  </si>
  <si>
    <t>K248</t>
  </si>
  <si>
    <t>krabice KU 68/1</t>
  </si>
  <si>
    <t>106</t>
  </si>
  <si>
    <t>K039</t>
  </si>
  <si>
    <t>spínač kolébkový č. 1</t>
  </si>
  <si>
    <t>108</t>
  </si>
  <si>
    <t>55</t>
  </si>
  <si>
    <t>K249</t>
  </si>
  <si>
    <t>spínač kolébkový č. 5</t>
  </si>
  <si>
    <t>110</t>
  </si>
  <si>
    <t>K250</t>
  </si>
  <si>
    <t>spínač kolébkový č. 6 do vlhka</t>
  </si>
  <si>
    <t>112</t>
  </si>
  <si>
    <t>57</t>
  </si>
  <si>
    <t>K251</t>
  </si>
  <si>
    <t>spínač kolébkový č. 6</t>
  </si>
  <si>
    <t>114</t>
  </si>
  <si>
    <t>K252</t>
  </si>
  <si>
    <t>spínač kolébkový č. 1 do vlhka</t>
  </si>
  <si>
    <t>116</t>
  </si>
  <si>
    <t>59</t>
  </si>
  <si>
    <t>K253</t>
  </si>
  <si>
    <t>zásuvka 16A, 230 V IP44</t>
  </si>
  <si>
    <t>118</t>
  </si>
  <si>
    <t>00775</t>
  </si>
  <si>
    <t>zásuvka v krabici prost.obyč.10/16A 250V 2P+Z</t>
  </si>
  <si>
    <t>120</t>
  </si>
  <si>
    <t>61</t>
  </si>
  <si>
    <t>K254</t>
  </si>
  <si>
    <t>CYKY 2Ax1.5mm2 (CYKY 2O1.5)</t>
  </si>
  <si>
    <t>122</t>
  </si>
  <si>
    <t>124</t>
  </si>
  <si>
    <t>63</t>
  </si>
  <si>
    <t>K255</t>
  </si>
  <si>
    <t>126</t>
  </si>
  <si>
    <t>K256</t>
  </si>
  <si>
    <t>128</t>
  </si>
  <si>
    <t>65</t>
  </si>
  <si>
    <t>K057</t>
  </si>
  <si>
    <t>CYKY 5Cx1.5mm2 (CYKY 5J1.5)</t>
  </si>
  <si>
    <t>130</t>
  </si>
  <si>
    <t>K257</t>
  </si>
  <si>
    <t>CYKY 5Cx2.5mm2 (CYKY 5J2.5)</t>
  </si>
  <si>
    <t>132</t>
  </si>
  <si>
    <t>67</t>
  </si>
  <si>
    <t>K258</t>
  </si>
  <si>
    <t>CYKY 5Cx4mm2 (CYKY 5J4)</t>
  </si>
  <si>
    <t>134</t>
  </si>
  <si>
    <t>K259</t>
  </si>
  <si>
    <t>CYKY 4Cx16mm2 (PU)</t>
  </si>
  <si>
    <t>136</t>
  </si>
  <si>
    <t>69</t>
  </si>
  <si>
    <t>K053</t>
  </si>
  <si>
    <t>138</t>
  </si>
  <si>
    <t>K054</t>
  </si>
  <si>
    <t>140</t>
  </si>
  <si>
    <t>71</t>
  </si>
  <si>
    <t>K260</t>
  </si>
  <si>
    <t>142</t>
  </si>
  <si>
    <t>K261</t>
  </si>
  <si>
    <t>CYKY 3Bx1.5mm2 (CYKY 3J1.5)</t>
  </si>
  <si>
    <t>144</t>
  </si>
  <si>
    <t>73</t>
  </si>
  <si>
    <t>33918</t>
  </si>
  <si>
    <t>CYKY 3Cx2.5mm2 (CYKY 3J2.5)</t>
  </si>
  <si>
    <t>146</t>
  </si>
  <si>
    <t>K262</t>
  </si>
  <si>
    <t>kabelový žebřík 110x400mm</t>
  </si>
  <si>
    <t>148</t>
  </si>
  <si>
    <t>33912</t>
  </si>
  <si>
    <t>CXKH-V-O 3x1,5 mm2</t>
  </si>
  <si>
    <t>-1931050438</t>
  </si>
  <si>
    <t>95</t>
  </si>
  <si>
    <t>31212</t>
  </si>
  <si>
    <t>tlačítko TOTAL STOP</t>
  </si>
  <si>
    <t>-1957352381</t>
  </si>
  <si>
    <t>31212c</t>
  </si>
  <si>
    <t>tlačítko CENTRAL STOP</t>
  </si>
  <si>
    <t>1884589986</t>
  </si>
  <si>
    <t>75</t>
  </si>
  <si>
    <t>K263</t>
  </si>
  <si>
    <t>CYKY 3Bx70+35mm2 1kV</t>
  </si>
  <si>
    <t>150</t>
  </si>
  <si>
    <t>K264</t>
  </si>
  <si>
    <t>mikrotrubička 14/10mm</t>
  </si>
  <si>
    <t>152</t>
  </si>
  <si>
    <t>77</t>
  </si>
  <si>
    <t>K265</t>
  </si>
  <si>
    <t>rozvaděč R1 vč. vybavení (EI 90min)</t>
  </si>
  <si>
    <t>154</t>
  </si>
  <si>
    <t>K266</t>
  </si>
  <si>
    <t>rozvaděč R2 vč. vybavení (EI 90min)</t>
  </si>
  <si>
    <t>156</t>
  </si>
  <si>
    <t>79</t>
  </si>
  <si>
    <t>K267</t>
  </si>
  <si>
    <t>rozvaděč RP vč. vybavení (EI 90min)</t>
  </si>
  <si>
    <t>158</t>
  </si>
  <si>
    <t>K268</t>
  </si>
  <si>
    <t>svítidlo 1 x LED, 29W, 3880lm, Ra80, 3000K, ozn. G (světlo vybaveno radar čidlem)</t>
  </si>
  <si>
    <t>160</t>
  </si>
  <si>
    <t>81</t>
  </si>
  <si>
    <t>K269</t>
  </si>
  <si>
    <t>svítidlo 1 x LED, 36W, 4850lm, Ra80, 3000K, ozn. D (světlo vybaveno radar čidlem)</t>
  </si>
  <si>
    <t>162</t>
  </si>
  <si>
    <t>K270</t>
  </si>
  <si>
    <t>svítidlo 1 x LED, 20W, 2590lm, Ra80, 3000K ozn. F (světlo vybaveno radar čidlem)</t>
  </si>
  <si>
    <t>164</t>
  </si>
  <si>
    <t>83</t>
  </si>
  <si>
    <t>K271</t>
  </si>
  <si>
    <t>třírámeček</t>
  </si>
  <si>
    <t>166</t>
  </si>
  <si>
    <t>K070</t>
  </si>
  <si>
    <t>dvourámeček</t>
  </si>
  <si>
    <t>168</t>
  </si>
  <si>
    <t>725</t>
  </si>
  <si>
    <t>Zdravotechnika - zařizovací předměty</t>
  </si>
  <si>
    <t>85</t>
  </si>
  <si>
    <t>K272</t>
  </si>
  <si>
    <t>170</t>
  </si>
  <si>
    <t>K273</t>
  </si>
  <si>
    <t>172</t>
  </si>
  <si>
    <t>87</t>
  </si>
  <si>
    <t>K274</t>
  </si>
  <si>
    <t>174</t>
  </si>
  <si>
    <t>4 (1) - ESI bunky leve</t>
  </si>
  <si>
    <t>K275</t>
  </si>
  <si>
    <t>K276</t>
  </si>
  <si>
    <t>montáž oceloplech. rozvodnic do 20kg (RB, RD, R-TČ)</t>
  </si>
  <si>
    <t>K277</t>
  </si>
  <si>
    <t>zvonkové tlačítko</t>
  </si>
  <si>
    <t>K278</t>
  </si>
  <si>
    <t>CYSY 2x0,8</t>
  </si>
  <si>
    <t>K279</t>
  </si>
  <si>
    <t>K280</t>
  </si>
  <si>
    <t>K281</t>
  </si>
  <si>
    <t>K282</t>
  </si>
  <si>
    <t>K283</t>
  </si>
  <si>
    <t>https://podminky.urs.cz/item/CS_URS_2025_01/K283</t>
  </si>
  <si>
    <t>K284</t>
  </si>
  <si>
    <t>CYSY 2x0,8mm</t>
  </si>
  <si>
    <t>K285</t>
  </si>
  <si>
    <t>K286</t>
  </si>
  <si>
    <t>svítidlo 1 x LED, 29W, 3880lm, Ra80, 3000K, ozn. G</t>
  </si>
  <si>
    <t>svítidlo 1 x LED, 36W, 4850lm, Ra80, 3000K, ozn. D</t>
  </si>
  <si>
    <t>K287</t>
  </si>
  <si>
    <t>rozvaděč RB vč. vybavení</t>
  </si>
  <si>
    <t>5 - ESI Bunky prave</t>
  </si>
  <si>
    <t>04 - Nové pokoje F</t>
  </si>
  <si>
    <t>1 (3) - AST + Koupelny</t>
  </si>
  <si>
    <t xml:space="preserve">    3 - Svislé a kompletní konstrukce</t>
  </si>
  <si>
    <t xml:space="preserve">    766 - Konstrukce truhlářské</t>
  </si>
  <si>
    <t xml:space="preserve">    95 - Dokončovací konstrukce a práce pozemních staveb</t>
  </si>
  <si>
    <t xml:space="preserve">    96 - Bourání konstrukcí</t>
  </si>
  <si>
    <t xml:space="preserve">    711 - Izolace proti vodě, vlhkosti a plynům</t>
  </si>
  <si>
    <t xml:space="preserve">    781 - Dokončovací práce - obklady</t>
  </si>
  <si>
    <t>Svislé a kompletní konstrukce</t>
  </si>
  <si>
    <t>342272225</t>
  </si>
  <si>
    <t>Příčky z pórobetonových tvárnic hladkých na tenké maltové lože objemová hmotnost do 500 kg/m3, tloušťka příčky 100 mm</t>
  </si>
  <si>
    <t>https://podminky.urs.cz/item/CS_URS_2024_02/342272225</t>
  </si>
  <si>
    <t>Pol2</t>
  </si>
  <si>
    <t>Ukotvení příček plochými kotvami, do konstrukce betonové</t>
  </si>
  <si>
    <t>https://podminky.urs.cz/item/CS_URS_2024_02/Pol2</t>
  </si>
  <si>
    <t>346272256</t>
  </si>
  <si>
    <t>Přizdívky z pórobetonových tvárnic objemová hmotnost do 500 kg/m3, na tenké maltové lože, tloušťka přizdívky 150 mm</t>
  </si>
  <si>
    <t>https://podminky.urs.cz/item/CS_URS_2024_02/346272256</t>
  </si>
  <si>
    <t>612321111</t>
  </si>
  <si>
    <t>Omítka vápenocementová vnitřních ploch nanášená ručně jednovrstvá, tloušťky do 10 mm hrubá zatřená svislých konstrukcí stěn</t>
  </si>
  <si>
    <t>https://podminky.urs.cz/item/CS_URS_2024_02/612321111</t>
  </si>
  <si>
    <t>766</t>
  </si>
  <si>
    <t>Konstrukce truhlářské</t>
  </si>
  <si>
    <t>968072455</t>
  </si>
  <si>
    <t>Vybourání kovových rámů oken s křídly, dveřních zárubní, vrat, stěn, ostění nebo obkladů dveřních zárubní, plochy do 2 m2</t>
  </si>
  <si>
    <t>https://podminky.urs.cz/item/CS_URS_2024_02/968072455</t>
  </si>
  <si>
    <t>Pol3</t>
  </si>
  <si>
    <t>Demontáž ostatních truhlářských konstrukcí dveří</t>
  </si>
  <si>
    <t>kus</t>
  </si>
  <si>
    <t>CS ÚRS 2022 02</t>
  </si>
  <si>
    <t>https://podminky.urs.cz/item/CS_URS_2022_02/Pol3</t>
  </si>
  <si>
    <t>766695213</t>
  </si>
  <si>
    <t>Montáž ostatních truhlářských konstrukcí prahů dveří jednokřídlových, šířky přes 100 mm</t>
  </si>
  <si>
    <t>https://podminky.urs.cz/item/CS_URS_2024_02/766695213</t>
  </si>
  <si>
    <t>61187141</t>
  </si>
  <si>
    <t>práh dveřní dřevěný dubový tl 20mm dl 720mm š 150mm</t>
  </si>
  <si>
    <t>61187161</t>
  </si>
  <si>
    <t>práh dveřní dřevěný dubový tl 20mm dl 820mm š 150mm</t>
  </si>
  <si>
    <t>K0151</t>
  </si>
  <si>
    <t>D+M dveře 700/1970 mm vč. obložkové zárubně a kování -interiérové plné dveře, foliované – dekor dřeva - foliovaná obložková zárubeň s dekorem dřeva - WC zámek a WC kování ze slitin hliníku - Dveře musí být výrobcem deklarovány pro umístění do koupelny (určené do vlhka)</t>
  </si>
  <si>
    <t>K015</t>
  </si>
  <si>
    <t>D+M dveře 800/1970 mm vč. obložkové zárubně a kování - interiérové plné dveře, foliované – dekor dřeva - foliovaná obložková zárubeň s dekorem dřeva - kování ze slitin hliníku</t>
  </si>
  <si>
    <t>998766202</t>
  </si>
  <si>
    <t>Přesun hmot pro konstrukce truhlářské stanovený procentní sazbou (%) z ceny vodorovná dopravní vzdálenost do 50 m základní v objektech výšky přes 6 do 12 m</t>
  </si>
  <si>
    <t>%</t>
  </si>
  <si>
    <t>https://podminky.urs.cz/item/CS_URS_2024_02/998766202</t>
  </si>
  <si>
    <t>Dokončovací konstrukce a práce pozemních staveb</t>
  </si>
  <si>
    <t>Bourání konstrukcí</t>
  </si>
  <si>
    <t>962031132</t>
  </si>
  <si>
    <t>Bourání příček nebo přizdívek z cihel pálených plných nebo dutých, tl. do 100 mm</t>
  </si>
  <si>
    <t>https://podminky.urs.cz/item/CS_URS_2024_02/962031132</t>
  </si>
  <si>
    <t>962031133</t>
  </si>
  <si>
    <t>Bourání příček nebo přizdívek z cihel pálených plných nebo dutých, tl. přes 100 do 150 mm</t>
  </si>
  <si>
    <t>https://podminky.urs.cz/item/CS_URS_2024_02/962031133</t>
  </si>
  <si>
    <t>978011191</t>
  </si>
  <si>
    <t>Otlučení vápenných nebo vápenocementových omítek vnitřních ploch stropů, v rozsahu přes 50 do 100 %</t>
  </si>
  <si>
    <t>https://podminky.urs.cz/item/CS_URS_2024_02/978011191</t>
  </si>
  <si>
    <t>978013191</t>
  </si>
  <si>
    <t>Otlučení vápenných nebo vápenocementových omítek vnitřních ploch stěn s vyškrabáním spar, s očištěním zdiva, v rozsahu přes 50 do 100 %</t>
  </si>
  <si>
    <t>https://podminky.urs.cz/item/CS_URS_2024_02/978013191</t>
  </si>
  <si>
    <t>997013211</t>
  </si>
  <si>
    <t>Vnitrostaveništní doprava suti a vybouraných hmot vodorovně do 50 m s naložením ručně pro budovy a haly výšky do 6 m</t>
  </si>
  <si>
    <t>https://podminky.urs.cz/item/CS_URS_2024_02/997013211</t>
  </si>
  <si>
    <t>997013831</t>
  </si>
  <si>
    <t>Poplatek za uložení stavebního odpadu na skládce (skládkovné) směsného stavebního a demoličního zatříděného do Katalogu odpadů pod kódem 170 904</t>
  </si>
  <si>
    <t>CS ÚRS 2018 02</t>
  </si>
  <si>
    <t>998011001</t>
  </si>
  <si>
    <t>Přesun hmot pro budovy občanské výstavby, bydlení, výrobu a služby s nosnou svislou konstrukcí zděnou z cihel, tvárnic nebo kamene vodorovná dopravní vzdálenost do 100 m základní pro budovy výšky do 6 m</t>
  </si>
  <si>
    <t>-1840333092</t>
  </si>
  <si>
    <t>https://podminky.urs.cz/item/CS_URS_2024_02/998011001</t>
  </si>
  <si>
    <t>711</t>
  </si>
  <si>
    <t>Izolace proti vodě, vlhkosti a plynům</t>
  </si>
  <si>
    <t>711113117</t>
  </si>
  <si>
    <t>Izolace proti zemní vlhkosti natěradly a tmely za studena na ploše vodorovné V těsnicí stěrkou jednosložkovu na bázi cementu</t>
  </si>
  <si>
    <t>https://podminky.urs.cz/item/CS_URS_2024_02/711113117</t>
  </si>
  <si>
    <t>711113127</t>
  </si>
  <si>
    <t>Izolace proti zemní vlhkosti natěradly a tmely za studena na ploše svislé S těsnicí stěrkou jednosložkovu na bázi cementu</t>
  </si>
  <si>
    <t>https://podminky.urs.cz/item/CS_URS_2024_02/711113127</t>
  </si>
  <si>
    <t>998711201</t>
  </si>
  <si>
    <t>Přesun hmot pro izolace proti vodě, vlhkosti a plynům stanovený procentní sazbou (%) z ceny vodorovná dopravní vzdálenost do 50 m základní v objektech výšky do 6 m</t>
  </si>
  <si>
    <t>https://podminky.urs.cz/item/CS_URS_2024_02/998711201</t>
  </si>
  <si>
    <t>K005</t>
  </si>
  <si>
    <t>D+M koutové systémové pásky k tekuté hydroizolaci</t>
  </si>
  <si>
    <t>998725201</t>
  </si>
  <si>
    <t>Přesun hmot pro zařizovací předměty stanovený procentní sazbou (%) z ceny vodorovná dopravní vzdálenost do 50 m základní v objektech výšky do 6 m</t>
  </si>
  <si>
    <t>https://podminky.urs.cz/item/CS_URS_2024_02/998725201</t>
  </si>
  <si>
    <t>K001</t>
  </si>
  <si>
    <t>D+M háček na ručník</t>
  </si>
  <si>
    <t>K002</t>
  </si>
  <si>
    <t>D+M držák na mýdlo k umyvadlu</t>
  </si>
  <si>
    <t>K004</t>
  </si>
  <si>
    <t>D+M odpadkový koš</t>
  </si>
  <si>
    <t>D+M držák na toaletní papír</t>
  </si>
  <si>
    <t>D+M WC štětka</t>
  </si>
  <si>
    <t>K068</t>
  </si>
  <si>
    <t>D+M držák sprchy</t>
  </si>
  <si>
    <t>K069</t>
  </si>
  <si>
    <t>D+M držák na mýdlo ve sprše</t>
  </si>
  <si>
    <t>763131451-1</t>
  </si>
  <si>
    <t>Podhled ze sádrokartonových desek dvouvrstvá zavěšená spodní konstrukce z ocelových profilů CD, UD jednoduše opláštěná deskou impregnovanou H2, tl. 15 mm, bez TI</t>
  </si>
  <si>
    <t>763131821</t>
  </si>
  <si>
    <t>Demontáž podhledu nebo samostatného požárního předělu ze sádrokartonových desek s nosnou konstrukcí dvouvrstvou z ocelových profilů, opláštění jednoduché</t>
  </si>
  <si>
    <t>https://podminky.urs.cz/item/CS_URS_2024_02/763131821</t>
  </si>
  <si>
    <t>763172311-1</t>
  </si>
  <si>
    <t>Instalační technika pro konstrukce ze sádrokartonových desek montáž revizních dvířek velikost 150 x 150 mm</t>
  </si>
  <si>
    <t>59030710-1</t>
  </si>
  <si>
    <t>dvířka revizní s automatickým zámkem 150x150mm</t>
  </si>
  <si>
    <t>998763401</t>
  </si>
  <si>
    <t>Přesun hmot pro konstrukce montované z desek sádrokartonových, sádrovláknitých, cementovláknitých nebo cementových stanovený procentní sazbou (%) z ceny vodorovná dopravní vzdálenost do 50 m základní v objektech výšky do 6 m</t>
  </si>
  <si>
    <t>https://podminky.urs.cz/item/CS_URS_2024_02/998763401</t>
  </si>
  <si>
    <t>766691914</t>
  </si>
  <si>
    <t>Ostatní práce vyvěšení nebo zavěšení křídel dřevěných dveřních, plochy do 2 m2</t>
  </si>
  <si>
    <t>https://podminky.urs.cz/item/CS_URS_2024_02/766691914</t>
  </si>
  <si>
    <t>766694112-1</t>
  </si>
  <si>
    <t>Montáž ostatních truhlářských konstrukcí parapetních desek dřevěných nebo plastových šířky do 300 mm</t>
  </si>
  <si>
    <t>https://podminky.urs.cz/item/CS_URS_2025_01/766694112-1</t>
  </si>
  <si>
    <t>60794100</t>
  </si>
  <si>
    <t>parapet dřevotřískový vnitřní povrch laminátový š 150mm</t>
  </si>
  <si>
    <t>998766201</t>
  </si>
  <si>
    <t>Přesun hmot pro konstrukce truhlářské stanovený procentní sazbou (%) z ceny vodorovná dopravní vzdálenost do 50 m základní v objektech výšky do 6 m</t>
  </si>
  <si>
    <t>https://podminky.urs.cz/item/CS_URS_2024_02/998766201</t>
  </si>
  <si>
    <t>771571810</t>
  </si>
  <si>
    <t>Demontáž podlah z dlaždic keramických kladených do malty</t>
  </si>
  <si>
    <t>https://podminky.urs.cz/item/CS_URS_2024_02/771571810</t>
  </si>
  <si>
    <t>771574113</t>
  </si>
  <si>
    <t>Montáž podlah z dlaždic keramických lepených cementovým flexibilním lepidlem hladkých, tloušťky do 10 mm přes 12 do 19 ks/m2</t>
  </si>
  <si>
    <t>https://podminky.urs.cz/item/CS_URS_2024_02/771574113</t>
  </si>
  <si>
    <t>597x2</t>
  </si>
  <si>
    <t xml:space="preserve">dlažba keramická 300x300mm- kalibrovaná, protiskluzná, otěruvzdornost  PEI 4</t>
  </si>
  <si>
    <t>771579191</t>
  </si>
  <si>
    <t>Montáž podlah z dlaždic keramických Příplatek k cenám za plochu do 5 m2 jednotlivě</t>
  </si>
  <si>
    <t>771591111</t>
  </si>
  <si>
    <t>Podlahy - ostatní práce penetrace podkladu</t>
  </si>
  <si>
    <t>775429121</t>
  </si>
  <si>
    <t>Montáž lišty přechodové (vyrovnávací) připevněné vruty</t>
  </si>
  <si>
    <t>https://podminky.urs.cz/item/CS_URS_2024_02/775429121</t>
  </si>
  <si>
    <t>55343110</t>
  </si>
  <si>
    <t>profil přechodový Al narážecí 30mm stříbro</t>
  </si>
  <si>
    <t>Pol4</t>
  </si>
  <si>
    <t>Demontáž podlah z PVC</t>
  </si>
  <si>
    <t>Pol5</t>
  </si>
  <si>
    <t>Montáž podlah PVC</t>
  </si>
  <si>
    <t>Pol6</t>
  </si>
  <si>
    <t>PVC kvalitativně v hodnotě 500Kč/m2</t>
  </si>
  <si>
    <t>Pol7</t>
  </si>
  <si>
    <t>Podlahy - ostatní práce samonivelační stěrka 5mm, penetrace podkladu</t>
  </si>
  <si>
    <t>998771201</t>
  </si>
  <si>
    <t>Přesun hmot pro podlahy z dlaždic stanovený procentní sazbou (%) z ceny vodorovná dopravní vzdálenost do 50 m základní v objektech výšky do 6 m</t>
  </si>
  <si>
    <t>https://podminky.urs.cz/item/CS_URS_2024_02/998771201</t>
  </si>
  <si>
    <t>781</t>
  </si>
  <si>
    <t>Dokončovací práce - obklady</t>
  </si>
  <si>
    <t>781471810</t>
  </si>
  <si>
    <t>Demontáž obkladů z dlaždic keramických kladených do malty</t>
  </si>
  <si>
    <t>https://podminky.urs.cz/item/CS_URS_2024_02/781471810</t>
  </si>
  <si>
    <t>781474112</t>
  </si>
  <si>
    <t>Montáž keramických obkladů stěn lepených cementovým flexibilním lepidlem hladkých přes 9 do 12 ks/m2</t>
  </si>
  <si>
    <t>https://podminky.urs.cz/item/CS_URS_2024_02/781474112</t>
  </si>
  <si>
    <t>y656</t>
  </si>
  <si>
    <t>obklad keramický 300x300mm- kalibrovaný, pro vysoké machanické namáhání</t>
  </si>
  <si>
    <t>781479191</t>
  </si>
  <si>
    <t>Montáž obkladů vnitřních stěn z dlaždic keramických Příplatek k cenám za plochu do 10 m2 jednotlivě</t>
  </si>
  <si>
    <t>781491022</t>
  </si>
  <si>
    <t>Montáž zrcadel lepených silikonovým tmelem na keramický obklad, plochy přes 1 m2</t>
  </si>
  <si>
    <t>https://podminky.urs.cz/item/CS_URS_2024_02/781491022</t>
  </si>
  <si>
    <t>63465122</t>
  </si>
  <si>
    <t>zrcadlo nemontované čiré tl 3mm max rozměr 3210x2250mm</t>
  </si>
  <si>
    <t>781494111</t>
  </si>
  <si>
    <t>Ostatní prvky plastové profily ukončovací a dilatační lepené flexibilním lepidlem rohové</t>
  </si>
  <si>
    <t>781495111</t>
  </si>
  <si>
    <t>Ostatní prvky ostatní práce penetrace podkladu</t>
  </si>
  <si>
    <t>781495115</t>
  </si>
  <si>
    <t>Obklad - dokončující práce ostatní práce spárování silikonem</t>
  </si>
  <si>
    <t>https://podminky.urs.cz/item/CS_URS_2024_02/781495115</t>
  </si>
  <si>
    <t>998781201</t>
  </si>
  <si>
    <t>Přesun hmot pro obklady keramické stanovený procentní sazbou (%) z ceny vodorovná dopravní vzdálenost do 50 m základní v objektech výšky do 6 m</t>
  </si>
  <si>
    <t>https://podminky.urs.cz/item/CS_URS_2024_02/998781201</t>
  </si>
  <si>
    <t>783306811</t>
  </si>
  <si>
    <t>Odstranění nátěrů ze zámečnických konstrukcí oškrábáním</t>
  </si>
  <si>
    <t>https://podminky.urs.cz/item/CS_URS_2024_02/783306811</t>
  </si>
  <si>
    <t>783334201</t>
  </si>
  <si>
    <t>Základní antikorozní nátěr zámečnických konstrukcí jednonásobný epoxidový</t>
  </si>
  <si>
    <t>https://podminky.urs.cz/item/CS_URS_2024_02/783334201</t>
  </si>
  <si>
    <t>783337101</t>
  </si>
  <si>
    <t>Krycí nátěr (email) zámečnických konstrukcí jednonásobný epoxidový</t>
  </si>
  <si>
    <t>https://podminky.urs.cz/item/CS_URS_2024_02/783337101</t>
  </si>
  <si>
    <t>2 (2) - Kuchyňka</t>
  </si>
  <si>
    <t>998018001</t>
  </si>
  <si>
    <t>Přesun hmot pro budovy občanské výstavby, bydlení, výrobu a služby ruční (bez užití mechanizace) vodorovná dopravní vzdálenost do 100 m pro budovy s jakoukoliv nosnou konstrukcí výšky do 6 m</t>
  </si>
  <si>
    <t>https://podminky.urs.cz/item/CS_URS_2024_02/998018001</t>
  </si>
  <si>
    <t>763164141-1</t>
  </si>
  <si>
    <t>Obklad ze sádrokartonových desek konstrukcí dřevěných včetně ochranných úhelníků ve tvaru L rozvinuté šíře přes 0,4 do 0,8 m, opláštěný deskou impregnovanou H2, tl. 15 mm</t>
  </si>
  <si>
    <t>7631x</t>
  </si>
  <si>
    <t>Demontáž SDK obkladu</t>
  </si>
  <si>
    <t>Demontáž stávající kuchyňské linky vč. dřezu, baterie a veškerého vybavení</t>
  </si>
  <si>
    <t>D+M Kuchyňské linky š… horní + spodní skříňky</t>
  </si>
  <si>
    <t>M.1</t>
  </si>
  <si>
    <t>D+M Dřez + stojánková baterie, sifon napojení na kanalizaci</t>
  </si>
  <si>
    <t>M.2</t>
  </si>
  <si>
    <t>D+M Lednice v. 1500mm</t>
  </si>
  <si>
    <t>M.3</t>
  </si>
  <si>
    <t>D+M Varná 2plotýnková indukční deska</t>
  </si>
  <si>
    <t>M.4</t>
  </si>
  <si>
    <t>D+M Mikrovlnné trouby</t>
  </si>
  <si>
    <t>781494511</t>
  </si>
  <si>
    <t>Ostatní prvky plastové profily ukončovací a dilatační lepené flexibilním lepidlem ukončovací</t>
  </si>
  <si>
    <t>3 (3) - Kanalizace</t>
  </si>
  <si>
    <t>VRN - Vedlejší rozpočtové náklady</t>
  </si>
  <si>
    <t>997013214</t>
  </si>
  <si>
    <t>Vnitrostaveništní doprava suti a vybouraných hmot vodorovně do 50 m s naložením ručně pro budovy a haly výšky přes 12 do 15 m</t>
  </si>
  <si>
    <t>https://podminky.urs.cz/item/CS_URS_2024_02/997013214</t>
  </si>
  <si>
    <t>721171803-1</t>
  </si>
  <si>
    <t>Demontáž potrubí z trub odpadních nebo připojovacích do D 75</t>
  </si>
  <si>
    <t>721171808-1</t>
  </si>
  <si>
    <t>Demontáž potrubí z trub odpadních nebo připojovacích přes 75 do D 114</t>
  </si>
  <si>
    <t>721174025</t>
  </si>
  <si>
    <t>Potrubí z trub polypropylenových odpadní (svislé) DN 110</t>
  </si>
  <si>
    <t>https://podminky.urs.cz/item/CS_URS_2024_02/721174025</t>
  </si>
  <si>
    <t>721174026</t>
  </si>
  <si>
    <t>Potrubí z trub polypropylenových odpadní (svislé) DN 125</t>
  </si>
  <si>
    <t>https://podminky.urs.cz/item/CS_URS_2024_02/721174026</t>
  </si>
  <si>
    <t>721175001</t>
  </si>
  <si>
    <t>Plastové potrubí odhlučněné dvouvrstvé připojovací DN 50</t>
  </si>
  <si>
    <t>https://podminky.urs.cz/item/CS_URS_2024_02/721175001</t>
  </si>
  <si>
    <t>721175003</t>
  </si>
  <si>
    <t>Plastové potrubí odhlučněné dvouvrstvé připojovací DN 100</t>
  </si>
  <si>
    <t>https://podminky.urs.cz/item/CS_URS_2024_02/721175003</t>
  </si>
  <si>
    <t>721290111</t>
  </si>
  <si>
    <t>Zkouška těsnosti kanalizace v objektech vodou do DN 125</t>
  </si>
  <si>
    <t>https://podminky.urs.cz/item/CS_URS_2024_02/721290111</t>
  </si>
  <si>
    <t>998721101</t>
  </si>
  <si>
    <t>Přesun hmot pro vnitřní kanalizaci stanovený z hmotnosti přesunovaného materiálu vodorovná dopravní vzdálenost do 50 m základní v objektech výšky do 6 m</t>
  </si>
  <si>
    <t>-1643563575</t>
  </si>
  <si>
    <t>https://podminky.urs.cz/item/CS_URS_2024_02/998721101</t>
  </si>
  <si>
    <t>K035</t>
  </si>
  <si>
    <t>Zkouška těsnosti kanalizace kouřem</t>
  </si>
  <si>
    <t>Vedlejší rozpočtové náklady</t>
  </si>
  <si>
    <t>K025</t>
  </si>
  <si>
    <t>Realizační dokumentace (podklad pro realizaci stavby upravena pro dodavatele stavby, dle konkrétních použitých výrobků)</t>
  </si>
  <si>
    <t>K026</t>
  </si>
  <si>
    <t>Vypracování protokolu o zkoušce těsnosti</t>
  </si>
  <si>
    <t>4 (2) - Vzduchotechnika</t>
  </si>
  <si>
    <t xml:space="preserve">    751 - Vzduchotechnika</t>
  </si>
  <si>
    <t>751</t>
  </si>
  <si>
    <t>K043</t>
  </si>
  <si>
    <t xml:space="preserve">"Talířový ventil s mechanickým ovládáním a doběhem VEL 10-1-1-1 • elektrické ovládání 24 V (4 W)  • krytí IP61  • mechanické s doběhem pro DCV systémy (větrání řízené skutečnou potřebou)"</t>
  </si>
  <si>
    <t>K046</t>
  </si>
  <si>
    <t>Spiro potrubí do D125mm, 15% tvarovek</t>
  </si>
  <si>
    <t>K050</t>
  </si>
  <si>
    <t>Polotuhá ohebná hadice z Al fólie, včetně telelné izolace tl. 25mm, falcování mimořádně pevným vícenásobným zámkem, D125mm</t>
  </si>
  <si>
    <t>998751101</t>
  </si>
  <si>
    <t>Přesun hmot pro vzduchotechniku stanovený z hmotnosti přesunovaného materiálu vodorovná dopravní vzdálenost do 100 m základní v objektech výšky do 12 m</t>
  </si>
  <si>
    <t>1126429480</t>
  </si>
  <si>
    <t>https://podminky.urs.cz/item/CS_URS_2024_02/998751101</t>
  </si>
  <si>
    <t>K051</t>
  </si>
  <si>
    <t>Zkouška chodu a zaregulování VZT zařízení</t>
  </si>
  <si>
    <t>K052</t>
  </si>
  <si>
    <t>Montážní a těsnící materiál (objímky apod.)</t>
  </si>
  <si>
    <t>K056</t>
  </si>
  <si>
    <t>Montážní práce potrubí (viz potrubí)</t>
  </si>
  <si>
    <t>Montážní práce koncových prvků (viz koncové prvky)</t>
  </si>
  <si>
    <t>5 (1) - Elektromontáže</t>
  </si>
  <si>
    <t xml:space="preserve">    741 - Elektroinstalace - silnoproud</t>
  </si>
  <si>
    <t xml:space="preserve">    742 - Elektroinstalace - slaboproud</t>
  </si>
  <si>
    <t>741</t>
  </si>
  <si>
    <t>Elektroinstalace - silnoproud</t>
  </si>
  <si>
    <t>M014</t>
  </si>
  <si>
    <t>Podhledové LED svítidlo- včetně kompletního příslušenství</t>
  </si>
  <si>
    <t>M018</t>
  </si>
  <si>
    <t xml:space="preserve">Transformátor 12V, 20W napájecí  (pro světelný okruh)</t>
  </si>
  <si>
    <t>M019</t>
  </si>
  <si>
    <t xml:space="preserve">Transformátor 12V, 30W napájecí  (pro světelný okruh)</t>
  </si>
  <si>
    <t>M004</t>
  </si>
  <si>
    <t xml:space="preserve">Kabely pro prokabelování svítidel, VZT ventilu, transformátoru (vodiče CYKY  dle ČSN 332000-7-701)</t>
  </si>
  <si>
    <t>M005</t>
  </si>
  <si>
    <t xml:space="preserve">Transformátor 24V, 10W napájecí  (pro VZT ventil)</t>
  </si>
  <si>
    <t>M020</t>
  </si>
  <si>
    <t>Drobný a montážní materiál, kotevní materiál pro světelná tělesa, světelné zdroje, recyklační poplatek, revize a měření</t>
  </si>
  <si>
    <t>M021</t>
  </si>
  <si>
    <t>Zásuvka vodotěsná, s krycím víčkem kompletní ( rámeček, strojek, kryt) , vodotěsná IP 44</t>
  </si>
  <si>
    <t>M023</t>
  </si>
  <si>
    <t>Jednopólový vypínač 230V, 50Hz, 10A IP44, řaz1, barva bílá - komplet,</t>
  </si>
  <si>
    <t>M011</t>
  </si>
  <si>
    <t xml:space="preserve">Prokabelování zásuvkového okruhu (vodiče CYKY  dle ČSN 332000-7-701)</t>
  </si>
  <si>
    <t>998741101</t>
  </si>
  <si>
    <t>Přesun hmot pro silnoproud stanovený z hmotnosti přesunovaného materiálu vodorovná dopravní vzdálenost do 50 m základní v objektech výšky do 6 m</t>
  </si>
  <si>
    <t>679777379</t>
  </si>
  <si>
    <t>https://podminky.urs.cz/item/CS_URS_2024_02/998741101</t>
  </si>
  <si>
    <t>742</t>
  </si>
  <si>
    <t>Elektroinstalace - slaboproud</t>
  </si>
  <si>
    <t>K058</t>
  </si>
  <si>
    <t>Proudová ochrana do rozvaděče pro zásuvkový a světelný okruh (v případě, že v současnosti není proudová ochrana instalovaná)</t>
  </si>
  <si>
    <t>K096</t>
  </si>
  <si>
    <t>Montážní práce koncových prvků - zásuvek</t>
  </si>
  <si>
    <t>K097</t>
  </si>
  <si>
    <t>Montážní práce koncových prvků - svítidel</t>
  </si>
  <si>
    <t>K098</t>
  </si>
  <si>
    <t>Montážní práce koncových prvků - vypínačů</t>
  </si>
  <si>
    <t>Montážní práce - usazení trafa</t>
  </si>
  <si>
    <t>K100</t>
  </si>
  <si>
    <t>Montážní práce - prokabelování</t>
  </si>
  <si>
    <t>K067</t>
  </si>
  <si>
    <t>Instalovaná kabeláž bude provedena se zvýšenou ochranou -pospojováním pomocí vodiče CY6.</t>
  </si>
  <si>
    <t>6 (2) - Vodovod a zařizovací ...</t>
  </si>
  <si>
    <t>997013111</t>
  </si>
  <si>
    <t>Vnitrostaveništní doprava suti a vybouraných hmot vodorovně do 50 m s naložením základní pro budovy a haly výšky do 6 m</t>
  </si>
  <si>
    <t>-645660746</t>
  </si>
  <si>
    <t>https://podminky.urs.cz/item/CS_URS_2024_02/997013111</t>
  </si>
  <si>
    <t>722170801-1</t>
  </si>
  <si>
    <t>Demontáž rozvodů vody Ø 25 mm</t>
  </si>
  <si>
    <t>722174002</t>
  </si>
  <si>
    <t>Potrubí z plastových trubek z polypropylenu PPR svařovaných polyfúzně PN 16 (SDR 7,4) D 20 x 2,8</t>
  </si>
  <si>
    <t>https://podminky.urs.cz/item/CS_URS_2024_02/722174002</t>
  </si>
  <si>
    <t>722174003</t>
  </si>
  <si>
    <t>Potrubí z plastových trubek z polypropylenu PPR svařovaných polyfúzně PN 16 (SDR 7,4) D 25 x 3,5</t>
  </si>
  <si>
    <t>https://podminky.urs.cz/item/CS_URS_2024_02/722174003</t>
  </si>
  <si>
    <t>722181231</t>
  </si>
  <si>
    <t>Ochrana potrubí termoizolačními trubicemi z pěnového polyetylenu PE přilepenými v příčných a podélných spojích, tloušťky izolace přes 9 do 13 mm, vnitřního průměru izolace DN do 22 mm</t>
  </si>
  <si>
    <t>https://podminky.urs.cz/item/CS_URS_2024_02/722181231</t>
  </si>
  <si>
    <t>722181241</t>
  </si>
  <si>
    <t>Ochrana potrubí termoizolačními trubicemi z pěnového polyetylenu PE přilepenými v příčných a podélných spojích, tloušťky izolace přes 13 do 20 mm, vnitřního průměru izolace DN do 22 mm</t>
  </si>
  <si>
    <t>https://podminky.urs.cz/item/CS_URS_2024_02/722181241</t>
  </si>
  <si>
    <t>998722101</t>
  </si>
  <si>
    <t>Přesun hmot pro vnitřní vodovod stanovený z hmotnosti přesunovaného materiálu vodorovná dopravní vzdálenost do 50 m základní v objektech výšky do 6 m</t>
  </si>
  <si>
    <t>1570406787</t>
  </si>
  <si>
    <t>https://podminky.urs.cz/item/CS_URS_2024_02/998722101</t>
  </si>
  <si>
    <t>Izolace trubek: Termoizolační trubice z pěnového polyetylenu s uzavřenou buněčnou strukturou d25 tl. 13 mm</t>
  </si>
  <si>
    <t>Izolace trubek: Termoizolační trubice z pěnového polyetylenu s uzavřenou buněčnou strukturou d25 tl. 25 mm</t>
  </si>
  <si>
    <t>722290234</t>
  </si>
  <si>
    <t>Zkoušky, proplach a desinfekce vodovodního potrubí proplach a desinfekce vodovodního potrubí do DN 80</t>
  </si>
  <si>
    <t>https://podminky.urs.cz/item/CS_URS_2024_02/722290234</t>
  </si>
  <si>
    <t>998722204</t>
  </si>
  <si>
    <t>Přesun hmot pro vnitřní vodovod stanovený procentní sazbou (%) z ceny vodorovná dopravní vzdálenost do 50 m základní v objektech výšky přes 24 do 36 m</t>
  </si>
  <si>
    <t>https://podminky.urs.cz/item/CS_URS_2024_02/998722204</t>
  </si>
  <si>
    <t>K007</t>
  </si>
  <si>
    <t>Propojení nově instalovaných rozvodů se stávajícími vertikálními rozvody</t>
  </si>
  <si>
    <t>Tlaková zkouška</t>
  </si>
  <si>
    <t>725110814</t>
  </si>
  <si>
    <t>Demontáž klozetů kombi</t>
  </si>
  <si>
    <t>soubor</t>
  </si>
  <si>
    <t>https://podminky.urs.cz/item/CS_URS_2024_02/725110814</t>
  </si>
  <si>
    <t>725210821</t>
  </si>
  <si>
    <t>Demontáž umyvadel bez výtokových armatur umyvadel</t>
  </si>
  <si>
    <t>https://podminky.urs.cz/item/CS_URS_2024_02/725210821</t>
  </si>
  <si>
    <t>725240812</t>
  </si>
  <si>
    <t>Demontáž sprchových kabin a vaniček bez výtokových armatur vaniček</t>
  </si>
  <si>
    <t>https://podminky.urs.cz/item/CS_URS_2024_02/725240812</t>
  </si>
  <si>
    <t>725820801</t>
  </si>
  <si>
    <t>Demontáž baterií nástěnných do G 3/4</t>
  </si>
  <si>
    <t>https://podminky.urs.cz/item/CS_URS_2024_02/725820801</t>
  </si>
  <si>
    <t>725840850</t>
  </si>
  <si>
    <t>Demontáž baterií sprchových diferenciálních do G 3/4 x 1</t>
  </si>
  <si>
    <t>https://podminky.urs.cz/item/CS_URS_2024_02/725840850</t>
  </si>
  <si>
    <t>K008</t>
  </si>
  <si>
    <t>Hadice tlaková pro stojánkové baterie</t>
  </si>
  <si>
    <t>K009</t>
  </si>
  <si>
    <t>Nástěnka 90° s vnitřním závitem</t>
  </si>
  <si>
    <t>K010</t>
  </si>
  <si>
    <t>Rohový ventil 1/2 'x 3/8"</t>
  </si>
  <si>
    <t>K011</t>
  </si>
  <si>
    <t>Umyvadlo, otvor pro baterii uprostřed</t>
  </si>
  <si>
    <t>K012</t>
  </si>
  <si>
    <t>Umyvadlová stojánková baterie s výpustí, chrom</t>
  </si>
  <si>
    <t>Umývátko</t>
  </si>
  <si>
    <t>K095</t>
  </si>
  <si>
    <t>Umyvadlová stojánková baterie s výpustí, chromové, keramická kartuš, záruka 60 měs</t>
  </si>
  <si>
    <t>K013</t>
  </si>
  <si>
    <t>Chromový sifon DN40</t>
  </si>
  <si>
    <t>K014</t>
  </si>
  <si>
    <t>Závěsný modul - Duofix speciál pro závěsné WC</t>
  </si>
  <si>
    <t>Závěsné WC s hlubokým splachováním, zadní odpad</t>
  </si>
  <si>
    <t>K016</t>
  </si>
  <si>
    <t>WC sedátko</t>
  </si>
  <si>
    <t>Splachové tlačítko</t>
  </si>
  <si>
    <t>Sprchový kout čtvrtkruhový 80 cm, univerzální, výška sprchové vany min. 70mm (vanička akrylátová, samonosné vyztužené, bez nožiček s nosností min 120 kg, záruka 60 měs+sprchová zástěna skleněná, záruka 60 měs)</t>
  </si>
  <si>
    <t>Sprchová baterie s integrovanou hlavovou sprchou, chromové, keramická kartuš, záruka 60 měs</t>
  </si>
  <si>
    <t>Vaničkový odtokový žlab</t>
  </si>
  <si>
    <t>Vypracování protokolu o tlakové zkoušce</t>
  </si>
  <si>
    <t>7 - Stavební přípomoci</t>
  </si>
  <si>
    <t xml:space="preserve">    764 - Konstrukce klempířské</t>
  </si>
  <si>
    <t>612135101</t>
  </si>
  <si>
    <t>Hrubá výplň rýh maltou jakékoli šířky rýhy ve stěnách</t>
  </si>
  <si>
    <t>https://podminky.urs.cz/item/CS_URS_2024_02/612135101</t>
  </si>
  <si>
    <t>971033131</t>
  </si>
  <si>
    <t>Vybourání otvorů ve zdivu základovém nebo nadzákladovém z cihel, tvárnic, příčkovek z cihel pálených na maltu vápennou nebo vápenocementovou průměru profilu do 60 mm, tl. do 150 mm</t>
  </si>
  <si>
    <t>https://podminky.urs.cz/item/CS_URS_2024_02/971033131</t>
  </si>
  <si>
    <t>971033231</t>
  </si>
  <si>
    <t>Vybourání otvorů ve zdivu základovém nebo nadzákladovém z cihel, tvárnic, příčkovek z cihel pálených na maltu vápennou nebo vápenocementovou plochy do 0,0225 m2, tl. do 150 mm</t>
  </si>
  <si>
    <t>https://podminky.urs.cz/item/CS_URS_2024_02/971033231</t>
  </si>
  <si>
    <t>971033331</t>
  </si>
  <si>
    <t>Vybourání otvorů ve zdivu základovém nebo nadzákladovém z cihel, tvárnic, příčkovek z cihel pálených na maltu vápennou nebo vápenocementovou plochy do 0,09 m2, tl. do 150 mm</t>
  </si>
  <si>
    <t>https://podminky.urs.cz/item/CS_URS_2024_02/971033331</t>
  </si>
  <si>
    <t>974031121</t>
  </si>
  <si>
    <t>Vysekání rýh ve zdivu cihelném na maltu vápennou nebo vápenocementovou do hl. 30 mm a šířky do 30 mm</t>
  </si>
  <si>
    <t>https://podminky.urs.cz/item/CS_URS_2024_02/974031121</t>
  </si>
  <si>
    <t>974031132</t>
  </si>
  <si>
    <t>Vysekání rýh ve zdivu cihelném na maltu vápennou nebo vápenocementovou do hl. 50 mm a šířky do 70 mm</t>
  </si>
  <si>
    <t>https://podminky.urs.cz/item/CS_URS_2024_02/974031132</t>
  </si>
  <si>
    <t>974031142</t>
  </si>
  <si>
    <t>Vysekání rýh ve zdivu cihelném na maltu vápennou nebo vápenocementovou do hl. 70 mm a šířky do 70 mm</t>
  </si>
  <si>
    <t>https://podminky.urs.cz/item/CS_URS_2024_02/974031142</t>
  </si>
  <si>
    <t>974031164</t>
  </si>
  <si>
    <t>Vysekání rýh ve zdivu cihelném na maltu vápennou nebo vápenocementovou do hl. 150 mm a šířky do 150 mm</t>
  </si>
  <si>
    <t>https://podminky.urs.cz/item/CS_URS_2024_02/974031164</t>
  </si>
  <si>
    <t>-1102898175</t>
  </si>
  <si>
    <t>998012021</t>
  </si>
  <si>
    <t>Přesun hmot pro budovy občanské výstavby, bydlení, výrobu a služby s nosnou svislou konstrukcí monolitickou betonovou tyčovou nebo plošnou s jakýkoliv obvodovým pláštěm kromě vyzdívaného vodorovná dopravní vzdálenost do 100 m základní pro budovy výšky do 6 m</t>
  </si>
  <si>
    <t>1163607028</t>
  </si>
  <si>
    <t>https://podminky.urs.cz/item/CS_URS_2024_02/998012021</t>
  </si>
  <si>
    <t>764</t>
  </si>
  <si>
    <t>Konstrukce klempířské</t>
  </si>
  <si>
    <t>8 - PBŘ</t>
  </si>
  <si>
    <t xml:space="preserve">    91 - Doplňující konstrukce a práce pozemních komunikací, letišť a ploch</t>
  </si>
  <si>
    <t>Doplňující konstrukce a práce pozemních komunikací, letišť a ploch</t>
  </si>
  <si>
    <t>K078</t>
  </si>
  <si>
    <t>D+M zapuštěné protipožární ucpávky typu wrep EI 30 (kanalizace DN110)</t>
  </si>
  <si>
    <t>K079</t>
  </si>
  <si>
    <t>D+M zapuštěné protipožární ucpávky typu wrep EI 30 (kanalizace DN40,50)</t>
  </si>
  <si>
    <t>K080</t>
  </si>
  <si>
    <t>Příplatek za dotěsnění vodovodního potrubí v místě prostupů (dozdění, domaltování)</t>
  </si>
  <si>
    <t>K081</t>
  </si>
  <si>
    <t>Příplatek za dotěsnění VZT potrubí v místě prostupů (dozdění, domaltování)</t>
  </si>
  <si>
    <t>K082</t>
  </si>
  <si>
    <t>D+M utěsnění prostupů kanalizace dnem šachty- protipožární manžeta na spodním lící stropu popř. zapuštěná ucpávka typu wrep EI 90</t>
  </si>
  <si>
    <t>K083</t>
  </si>
  <si>
    <t>D+M měkké protipožární trubní ucpávky EI 90- vodovod- dno šachty</t>
  </si>
  <si>
    <t>D+M revizních protipožárních dvířek 300x300mm pod obklad s automatickým zámkem</t>
  </si>
  <si>
    <t>857522807</t>
  </si>
  <si>
    <t>5 (2) - Nábytek</t>
  </si>
  <si>
    <t xml:space="preserve">    768 - Vybavení</t>
  </si>
  <si>
    <t>998766101</t>
  </si>
  <si>
    <t>Přesun hmot pro konstrukce truhlářské stanovený z hmotnosti přesunovaného materiálu vodorovná dopravní vzdálenost do 50 m základní v objektech výšky do 6 m</t>
  </si>
  <si>
    <t>-1048315310</t>
  </si>
  <si>
    <t>https://podminky.urs.cz/item/CS_URS_2024_02/998766101</t>
  </si>
  <si>
    <t>D+M šatní dvouskříň -rozměr 1640x2520x600mm -posuvné dveře- kolejnice hliník -držák šatní tyče ovál- nikl 1800mm ode dna -šatní tyč chromovaná ovál -vnitřní police 100mm od šatní tyče pak rozteč 250mm,315mm,315mm celkem 3ks -těsnící sametka a kartáč -materiál lamino calvados</t>
  </si>
  <si>
    <t>768</t>
  </si>
  <si>
    <t>Vybavení</t>
  </si>
  <si>
    <t>998771204-1</t>
  </si>
  <si>
    <t>Přesun hmot stanovený procentní sazbou (%) z ceny vodorovná dopravní vzdálenost do 50 m v objektech výšky přes 24 do 36 m</t>
  </si>
  <si>
    <t>D+M PC stůl</t>
  </si>
  <si>
    <t>D+M polička malá</t>
  </si>
  <si>
    <t>D+M polička velká</t>
  </si>
  <si>
    <t>D+M čelo postele</t>
  </si>
  <si>
    <t>D+M matrace 200x900x140cm</t>
  </si>
  <si>
    <t>D+M skříňka PC stolu</t>
  </si>
  <si>
    <t>D+M postel jednolůžko s úložným prostorem</t>
  </si>
  <si>
    <t>D+M Kryt garnýže</t>
  </si>
  <si>
    <t>D+M věšáková stěna</t>
  </si>
  <si>
    <t>D+M věšáky na stěnu</t>
  </si>
  <si>
    <t>K027</t>
  </si>
  <si>
    <t>D+M botník</t>
  </si>
  <si>
    <t>KZ01</t>
  </si>
  <si>
    <t>Kancelářská židle na kolečkách</t>
  </si>
  <si>
    <t>1212371564</t>
  </si>
  <si>
    <t>VRN - Ostatní a vedlejší ...</t>
  </si>
  <si>
    <t>K042</t>
  </si>
  <si>
    <t>Koordinační činnost</t>
  </si>
  <si>
    <t>https://podminky.urs.cz/item/CS_URS_2025_01/K042</t>
  </si>
  <si>
    <t>K141</t>
  </si>
  <si>
    <t>Vzorkování</t>
  </si>
  <si>
    <t>x2111</t>
  </si>
  <si>
    <t>Zařízení staveniště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</si>
  <si>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x3</t>
  </si>
  <si>
    <t>Mimostaveništní doprava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</si>
  <si>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x5</t>
  </si>
  <si>
    <t>Opatření BOZP v rozsahu NV 591/2006 Sb. a další platné legislativy Náklady na veškerá opatření na úseku BOZP v rozsahu NV 591/2006Sb, NV 262/2005 Sb., zák. 309/2006 Sb., zák. 183/2006 Sb., další platné legislativy, Plánu BOZP, zejména: oplocení a likvidace oplocení staveniště, označení staveniště, koordinátor BOZP,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t>
  </si>
  <si>
    <t>x7</t>
  </si>
  <si>
    <t>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</si>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</sst>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7" fillId="0" borderId="0" applyNumberFormat="0" applyFill="0" applyBorder="0" applyAlignment="0" applyProtection="0"/>
  </cellStyleXfs>
  <cellXfs count="34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0" fillId="0" borderId="0" xfId="0" applyAlignment="1">
      <alignment horizontal="center" vertical="center"/>
    </xf>
    <xf numFmtId="0" fontId="0" fillId="0" borderId="0" xfId="0" applyAlignment="1" applyProtection="1"/>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1" fillId="0" borderId="0" xfId="0" applyFont="1" applyAlignment="1" applyProtection="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4"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4"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5" fillId="0" borderId="6" xfId="0" applyFont="1" applyBorder="1" applyAlignment="1" applyProtection="1">
      <alignment horizontal="left" vertical="center"/>
    </xf>
    <xf numFmtId="0" fontId="0" fillId="0" borderId="6" xfId="0" applyFont="1" applyBorder="1" applyAlignment="1" applyProtection="1">
      <alignment vertical="center"/>
    </xf>
    <xf numFmtId="4" fontId="15"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6" fillId="0" borderId="0" xfId="0" applyNumberFormat="1" applyFont="1" applyAlignment="1" applyProtection="1">
      <alignment vertical="center"/>
    </xf>
    <xf numFmtId="0" fontId="1" fillId="0" borderId="4" xfId="0" applyFont="1" applyBorder="1" applyAlignment="1">
      <alignment vertical="center"/>
    </xf>
    <xf numFmtId="0" fontId="16"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5"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7" fillId="0" borderId="12" xfId="0" applyFont="1" applyBorder="1" applyAlignment="1">
      <alignment horizontal="center" vertical="center"/>
    </xf>
    <xf numFmtId="0" fontId="17"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8" fillId="0" borderId="15" xfId="0" applyFont="1" applyBorder="1" applyAlignment="1">
      <alignment horizontal="left" vertical="center"/>
    </xf>
    <xf numFmtId="0" fontId="18"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18" fillId="0" borderId="15" xfId="0" applyFont="1" applyBorder="1" applyAlignment="1" applyProtection="1">
      <alignment horizontal="left" vertical="center"/>
    </xf>
    <xf numFmtId="0" fontId="18"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19" fillId="4" borderId="7" xfId="0" applyFont="1" applyFill="1" applyBorder="1" applyAlignment="1" applyProtection="1">
      <alignment horizontal="center" vertical="center"/>
    </xf>
    <xf numFmtId="0" fontId="19"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19" fillId="4" borderId="8" xfId="0" applyFont="1" applyFill="1" applyBorder="1" applyAlignment="1" applyProtection="1">
      <alignment horizontal="center" vertical="center"/>
    </xf>
    <xf numFmtId="0" fontId="19" fillId="4" borderId="8" xfId="0" applyFont="1" applyFill="1" applyBorder="1" applyAlignment="1" applyProtection="1">
      <alignment horizontal="right" vertical="center"/>
    </xf>
    <xf numFmtId="0" fontId="19" fillId="4" borderId="9" xfId="0" applyFont="1" applyFill="1" applyBorder="1" applyAlignment="1" applyProtection="1">
      <alignment horizontal="center" vertical="center"/>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1" fillId="0" borderId="0" xfId="0" applyFont="1" applyAlignment="1" applyProtection="1">
      <alignment horizontal="left" vertical="center"/>
    </xf>
    <xf numFmtId="0" fontId="21" fillId="0" borderId="0" xfId="0" applyFont="1" applyAlignment="1" applyProtection="1">
      <alignment vertical="center"/>
    </xf>
    <xf numFmtId="4" fontId="21" fillId="0" borderId="0" xfId="0" applyNumberFormat="1" applyFont="1" applyAlignment="1" applyProtection="1">
      <alignment horizontal="right" vertical="center"/>
    </xf>
    <xf numFmtId="4" fontId="21"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7" fillId="0" borderId="15" xfId="0" applyNumberFormat="1" applyFont="1" applyBorder="1" applyAlignment="1" applyProtection="1">
      <alignment vertical="center"/>
    </xf>
    <xf numFmtId="4" fontId="17" fillId="0" borderId="0" xfId="0" applyNumberFormat="1" applyFont="1" applyBorder="1" applyAlignment="1" applyProtection="1">
      <alignment vertical="center"/>
    </xf>
    <xf numFmtId="166" fontId="17" fillId="0" borderId="0" xfId="0" applyNumberFormat="1" applyFont="1" applyBorder="1" applyAlignment="1" applyProtection="1">
      <alignment vertical="center"/>
    </xf>
    <xf numFmtId="4" fontId="17" fillId="0" borderId="16" xfId="0" applyNumberFormat="1" applyFont="1" applyBorder="1" applyAlignment="1" applyProtection="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5" fillId="0" borderId="4" xfId="0" applyFont="1" applyBorder="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left" vertical="center" wrapText="1"/>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5" fillId="0" borderId="15" xfId="0" applyNumberFormat="1" applyFont="1" applyBorder="1" applyAlignment="1" applyProtection="1">
      <alignment vertical="center"/>
    </xf>
    <xf numFmtId="4" fontId="25" fillId="0" borderId="0" xfId="0" applyNumberFormat="1" applyFont="1" applyBorder="1" applyAlignment="1" applyProtection="1">
      <alignment vertical="center"/>
    </xf>
    <xf numFmtId="166" fontId="25" fillId="0" borderId="0" xfId="0" applyNumberFormat="1" applyFont="1" applyBorder="1" applyAlignment="1" applyProtection="1">
      <alignment vertical="center"/>
    </xf>
    <xf numFmtId="4" fontId="25" fillId="0" borderId="16" xfId="0" applyNumberFormat="1" applyFont="1" applyBorder="1" applyAlignment="1" applyProtection="1">
      <alignment vertical="center"/>
    </xf>
    <xf numFmtId="0" fontId="5" fillId="0" borderId="0" xfId="0" applyFont="1" applyAlignment="1">
      <alignment horizontal="left" vertical="center"/>
    </xf>
    <xf numFmtId="0" fontId="26" fillId="0" borderId="0" xfId="1" applyFont="1" applyAlignment="1">
      <alignment horizontal="center" vertical="center"/>
    </xf>
    <xf numFmtId="0" fontId="7" fillId="0" borderId="0" xfId="0" applyFont="1" applyAlignment="1" applyProtection="1">
      <alignment vertical="center"/>
    </xf>
    <xf numFmtId="0" fontId="27"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4" fontId="25" fillId="0" borderId="20" xfId="0" applyNumberFormat="1" applyFont="1" applyBorder="1" applyAlignment="1" applyProtection="1">
      <alignment vertical="center"/>
    </xf>
    <xf numFmtId="4" fontId="25" fillId="0" borderId="21" xfId="0" applyNumberFormat="1" applyFont="1" applyBorder="1" applyAlignment="1" applyProtection="1">
      <alignment vertical="center"/>
    </xf>
    <xf numFmtId="166" fontId="25" fillId="0" borderId="21" xfId="0" applyNumberFormat="1" applyFont="1" applyBorder="1" applyAlignment="1" applyProtection="1">
      <alignment vertical="center"/>
    </xf>
    <xf numFmtId="4" fontId="25" fillId="0" borderId="22" xfId="0" applyNumberFormat="1" applyFont="1" applyBorder="1" applyAlignment="1" applyProtection="1">
      <alignment vertical="center"/>
    </xf>
    <xf numFmtId="0" fontId="0" fillId="0" borderId="2" xfId="0" applyBorder="1"/>
    <xf numFmtId="0" fontId="0" fillId="0" borderId="3" xfId="0" applyBorder="1"/>
    <xf numFmtId="0" fontId="11" fillId="0" borderId="0" xfId="0" applyFont="1" applyAlignment="1">
      <alignment horizontal="left" vertical="center"/>
    </xf>
    <xf numFmtId="0" fontId="28"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5" fillId="0" borderId="0" xfId="0" applyFont="1" applyAlignment="1">
      <alignment horizontal="left" vertical="center"/>
    </xf>
    <xf numFmtId="4" fontId="21" fillId="0" borderId="0" xfId="0" applyNumberFormat="1" applyFont="1" applyAlignment="1">
      <alignment vertical="center"/>
    </xf>
    <xf numFmtId="0" fontId="1" fillId="0" borderId="0" xfId="0" applyFont="1" applyAlignment="1">
      <alignment horizontal="right" vertical="center"/>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19" fillId="4" borderId="0" xfId="0" applyFont="1" applyFill="1" applyAlignment="1" applyProtection="1">
      <alignment horizontal="left" vertical="center"/>
    </xf>
    <xf numFmtId="0" fontId="0" fillId="4" borderId="0" xfId="0" applyFont="1" applyFill="1" applyAlignment="1" applyProtection="1">
      <alignment vertical="center"/>
    </xf>
    <xf numFmtId="0" fontId="19" fillId="4" borderId="0" xfId="0" applyFont="1" applyFill="1" applyAlignment="1" applyProtection="1">
      <alignment horizontal="right" vertical="center"/>
    </xf>
    <xf numFmtId="0" fontId="29"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19"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1" fillId="0" borderId="0" xfId="0" applyNumberFormat="1" applyFont="1" applyAlignment="1" applyProtection="1"/>
    <xf numFmtId="0" fontId="0" fillId="0" borderId="13" xfId="0" applyBorder="1" applyAlignment="1" applyProtection="1">
      <alignment vertical="center"/>
    </xf>
    <xf numFmtId="166" fontId="30" fillId="0" borderId="13" xfId="0" applyNumberFormat="1" applyFont="1" applyBorder="1" applyAlignment="1" applyProtection="1"/>
    <xf numFmtId="166" fontId="30" fillId="0" borderId="14" xfId="0" applyNumberFormat="1" applyFont="1" applyBorder="1" applyAlignment="1" applyProtection="1"/>
    <xf numFmtId="4" fontId="31"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19" fillId="0" borderId="23" xfId="0" applyFont="1" applyBorder="1" applyAlignment="1" applyProtection="1">
      <alignment horizontal="center" vertical="center"/>
    </xf>
    <xf numFmtId="49" fontId="19" fillId="0" borderId="23" xfId="0" applyNumberFormat="1" applyFont="1" applyBorder="1" applyAlignment="1" applyProtection="1">
      <alignment horizontal="left" vertical="center" wrapText="1"/>
    </xf>
    <xf numFmtId="0" fontId="19" fillId="0" borderId="23" xfId="0" applyFont="1" applyBorder="1" applyAlignment="1" applyProtection="1">
      <alignment horizontal="left" vertical="center" wrapText="1"/>
    </xf>
    <xf numFmtId="0" fontId="19" fillId="0" borderId="23" xfId="0" applyFont="1" applyBorder="1" applyAlignment="1" applyProtection="1">
      <alignment horizontal="center" vertical="center" wrapText="1"/>
    </xf>
    <xf numFmtId="167" fontId="19" fillId="0" borderId="23" xfId="0" applyNumberFormat="1" applyFont="1" applyBorder="1" applyAlignment="1" applyProtection="1">
      <alignment vertical="center"/>
    </xf>
    <xf numFmtId="4" fontId="19" fillId="2" borderId="23" xfId="0" applyNumberFormat="1" applyFont="1" applyFill="1" applyBorder="1" applyAlignment="1" applyProtection="1">
      <alignment vertical="center"/>
      <protection locked="0"/>
    </xf>
    <xf numFmtId="4" fontId="19" fillId="0" borderId="23" xfId="0" applyNumberFormat="1" applyFont="1" applyBorder="1" applyAlignment="1" applyProtection="1">
      <alignment vertical="center"/>
    </xf>
    <xf numFmtId="0" fontId="20" fillId="2" borderId="15" xfId="0" applyFont="1" applyFill="1" applyBorder="1" applyAlignment="1" applyProtection="1">
      <alignment horizontal="left" vertical="center"/>
      <protection locked="0"/>
    </xf>
    <xf numFmtId="0" fontId="20" fillId="0" borderId="0" xfId="0" applyFont="1" applyBorder="1" applyAlignment="1" applyProtection="1">
      <alignment horizontal="center" vertical="center"/>
    </xf>
    <xf numFmtId="166" fontId="20" fillId="0" borderId="0" xfId="0" applyNumberFormat="1" applyFont="1" applyBorder="1" applyAlignment="1" applyProtection="1">
      <alignment vertical="center"/>
    </xf>
    <xf numFmtId="166" fontId="20" fillId="0" borderId="16" xfId="0" applyNumberFormat="1" applyFont="1" applyBorder="1" applyAlignment="1" applyProtection="1">
      <alignment vertical="center"/>
    </xf>
    <xf numFmtId="0" fontId="19" fillId="0" borderId="0" xfId="0" applyFont="1" applyAlignment="1">
      <alignment horizontal="left" vertical="center"/>
    </xf>
    <xf numFmtId="4" fontId="0" fillId="0" borderId="0" xfId="0" applyNumberFormat="1" applyFont="1" applyAlignment="1">
      <alignment vertical="center"/>
    </xf>
    <xf numFmtId="0" fontId="32" fillId="0" borderId="0" xfId="0" applyFont="1" applyAlignment="1" applyProtection="1">
      <alignment horizontal="left" vertical="center"/>
    </xf>
    <xf numFmtId="0" fontId="33"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4" fillId="0" borderId="23" xfId="0" applyFont="1" applyBorder="1" applyAlignment="1" applyProtection="1">
      <alignment horizontal="center" vertical="center"/>
    </xf>
    <xf numFmtId="49" fontId="34" fillId="0" borderId="23" xfId="0" applyNumberFormat="1"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23" xfId="0" applyFont="1" applyBorder="1" applyAlignment="1" applyProtection="1">
      <alignment horizontal="center" vertical="center" wrapText="1"/>
    </xf>
    <xf numFmtId="167" fontId="34" fillId="0" borderId="23" xfId="0" applyNumberFormat="1" applyFont="1" applyBorder="1" applyAlignment="1" applyProtection="1">
      <alignment vertical="center"/>
    </xf>
    <xf numFmtId="4" fontId="34" fillId="2" borderId="23" xfId="0" applyNumberFormat="1" applyFont="1" applyFill="1" applyBorder="1" applyAlignment="1" applyProtection="1">
      <alignment vertical="center"/>
      <protection locked="0"/>
    </xf>
    <xf numFmtId="4" fontId="34" fillId="0" borderId="23" xfId="0" applyNumberFormat="1" applyFont="1" applyBorder="1" applyAlignment="1" applyProtection="1">
      <alignment vertical="center"/>
    </xf>
    <xf numFmtId="0" fontId="35" fillId="0" borderId="4" xfId="0" applyFont="1" applyBorder="1" applyAlignment="1">
      <alignment vertical="center"/>
    </xf>
    <xf numFmtId="0" fontId="34" fillId="2" borderId="15" xfId="0" applyFont="1" applyFill="1" applyBorder="1" applyAlignment="1" applyProtection="1">
      <alignment horizontal="left" vertical="center"/>
      <protection locked="0"/>
    </xf>
    <xf numFmtId="0" fontId="34" fillId="0" borderId="0" xfId="0" applyFont="1" applyBorder="1" applyAlignment="1" applyProtection="1">
      <alignment horizontal="center"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20" fillId="2" borderId="20" xfId="0" applyFont="1" applyFill="1" applyBorder="1" applyAlignment="1" applyProtection="1">
      <alignment horizontal="left" vertical="center"/>
      <protection locked="0"/>
    </xf>
    <xf numFmtId="0" fontId="20" fillId="0" borderId="21" xfId="0" applyFont="1" applyBorder="1" applyAlignment="1" applyProtection="1">
      <alignment horizontal="center" vertical="center"/>
    </xf>
    <xf numFmtId="166" fontId="20" fillId="0" borderId="21" xfId="0" applyNumberFormat="1" applyFont="1" applyBorder="1" applyAlignment="1" applyProtection="1">
      <alignment vertical="center"/>
    </xf>
    <xf numFmtId="166" fontId="20" fillId="0" borderId="22" xfId="0" applyNumberFormat="1" applyFont="1" applyBorder="1" applyAlignment="1" applyProtection="1">
      <alignment vertical="center"/>
    </xf>
    <xf numFmtId="167" fontId="19" fillId="2" borderId="23" xfId="0" applyNumberFormat="1" applyFont="1" applyFill="1" applyBorder="1" applyAlignment="1" applyProtection="1">
      <alignment vertical="center"/>
      <protection locked="0"/>
    </xf>
    <xf numFmtId="0" fontId="8" fillId="0" borderId="20" xfId="0" applyFont="1" applyBorder="1" applyAlignment="1" applyProtection="1"/>
    <xf numFmtId="0" fontId="8" fillId="0" borderId="21" xfId="0" applyFont="1" applyBorder="1" applyAlignment="1" applyProtection="1"/>
    <xf numFmtId="166" fontId="8" fillId="0" borderId="21" xfId="0" applyNumberFormat="1" applyFont="1" applyBorder="1" applyAlignment="1" applyProtection="1"/>
    <xf numFmtId="166" fontId="8" fillId="0" borderId="22" xfId="0" applyNumberFormat="1" applyFont="1" applyBorder="1" applyAlignment="1" applyProtection="1"/>
    <xf numFmtId="0" fontId="0" fillId="0" borderId="0" xfId="0" applyAlignment="1">
      <alignment vertical="top"/>
    </xf>
    <xf numFmtId="0" fontId="36" fillId="0" borderId="24" xfId="0" applyFont="1" applyBorder="1" applyAlignment="1">
      <alignment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7" xfId="0" applyFont="1" applyBorder="1" applyAlignment="1">
      <alignment vertical="center" wrapText="1"/>
    </xf>
    <xf numFmtId="0" fontId="38" fillId="0" borderId="29" xfId="0" applyFont="1" applyBorder="1" applyAlignment="1">
      <alignment horizontal="left" wrapText="1"/>
    </xf>
    <xf numFmtId="0" fontId="36" fillId="0" borderId="28" xfId="0" applyFont="1" applyBorder="1" applyAlignment="1">
      <alignmen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40" fillId="0" borderId="27"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xf>
    <xf numFmtId="0" fontId="39" fillId="0" borderId="1" xfId="0" applyFont="1" applyBorder="1" applyAlignment="1">
      <alignment vertical="center"/>
    </xf>
    <xf numFmtId="49" fontId="39" fillId="0" borderId="1" xfId="0" applyNumberFormat="1" applyFont="1" applyBorder="1" applyAlignment="1">
      <alignment horizontal="left" vertical="center" wrapText="1"/>
    </xf>
    <xf numFmtId="49" fontId="39" fillId="0" borderId="1" xfId="0" applyNumberFormat="1" applyFont="1" applyBorder="1" applyAlignment="1">
      <alignment vertical="center" wrapText="1"/>
    </xf>
    <xf numFmtId="0" fontId="36" fillId="0" borderId="30" xfId="0" applyFont="1" applyBorder="1" applyAlignment="1">
      <alignment vertical="center" wrapText="1"/>
    </xf>
    <xf numFmtId="0" fontId="41" fillId="0" borderId="29" xfId="0" applyFont="1" applyBorder="1" applyAlignment="1">
      <alignment vertical="center" wrapText="1"/>
    </xf>
    <xf numFmtId="0" fontId="36" fillId="0" borderId="31" xfId="0" applyFont="1" applyBorder="1" applyAlignment="1">
      <alignment vertical="center" wrapText="1"/>
    </xf>
    <xf numFmtId="0" fontId="36" fillId="0" borderId="1" xfId="0" applyFont="1" applyBorder="1" applyAlignment="1">
      <alignment vertical="top"/>
    </xf>
    <xf numFmtId="0" fontId="36" fillId="0" borderId="0" xfId="0" applyFont="1" applyAlignment="1">
      <alignment vertical="top"/>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6" fillId="0" borderId="27" xfId="0" applyFont="1" applyBorder="1" applyAlignment="1">
      <alignment horizontal="left" vertical="center"/>
    </xf>
    <xf numFmtId="0" fontId="37" fillId="0" borderId="1" xfId="0" applyFont="1" applyBorder="1" applyAlignment="1">
      <alignment horizontal="center" vertical="center"/>
    </xf>
    <xf numFmtId="0" fontId="36" fillId="0" borderId="28" xfId="0" applyFont="1" applyBorder="1" applyAlignment="1">
      <alignment horizontal="left" vertical="center"/>
    </xf>
    <xf numFmtId="0" fontId="38" fillId="0" borderId="1" xfId="0" applyFont="1" applyBorder="1" applyAlignment="1">
      <alignment horizontal="left" vertical="center"/>
    </xf>
    <xf numFmtId="0" fontId="42" fillId="0" borderId="0" xfId="0" applyFont="1" applyAlignment="1">
      <alignment horizontal="left" vertical="center"/>
    </xf>
    <xf numFmtId="0" fontId="38" fillId="0" borderId="29" xfId="0" applyFont="1" applyBorder="1" applyAlignment="1">
      <alignment horizontal="left" vertical="center"/>
    </xf>
    <xf numFmtId="0" fontId="38" fillId="0" borderId="29" xfId="0" applyFont="1" applyBorder="1" applyAlignment="1">
      <alignment horizontal="center" vertical="center"/>
    </xf>
    <xf numFmtId="0" fontId="42" fillId="0" borderId="29" xfId="0" applyFont="1" applyBorder="1" applyAlignment="1">
      <alignment horizontal="left" vertical="center"/>
    </xf>
    <xf numFmtId="0" fontId="43" fillId="0" borderId="1" xfId="0" applyFont="1" applyBorder="1" applyAlignment="1">
      <alignment horizontal="left" vertical="center"/>
    </xf>
    <xf numFmtId="0" fontId="40" fillId="0" borderId="0" xfId="0" applyFont="1" applyAlignment="1">
      <alignment horizontal="left" vertical="center"/>
    </xf>
    <xf numFmtId="0" fontId="44" fillId="0" borderId="1" xfId="0" applyFont="1" applyBorder="1" applyAlignment="1">
      <alignment horizontal="left" vertical="center"/>
    </xf>
    <xf numFmtId="0" fontId="39" fillId="0" borderId="1" xfId="0" applyFont="1" applyBorder="1" applyAlignment="1">
      <alignment horizontal="center" vertical="center"/>
    </xf>
    <xf numFmtId="0" fontId="39" fillId="0" borderId="0" xfId="0" applyFont="1" applyAlignment="1">
      <alignment horizontal="left" vertical="center"/>
    </xf>
    <xf numFmtId="0" fontId="40" fillId="0" borderId="27" xfId="0" applyFont="1" applyBorder="1" applyAlignment="1">
      <alignment horizontal="left" vertical="center"/>
    </xf>
    <xf numFmtId="0" fontId="39" fillId="0" borderId="1" xfId="0" applyFont="1" applyFill="1" applyBorder="1" applyAlignment="1">
      <alignment horizontal="left" vertical="center"/>
    </xf>
    <xf numFmtId="0" fontId="39" fillId="0" borderId="1" xfId="0" applyFont="1" applyFill="1" applyBorder="1" applyAlignment="1">
      <alignment horizontal="center" vertical="center"/>
    </xf>
    <xf numFmtId="0" fontId="36" fillId="0" borderId="30" xfId="0" applyFont="1" applyBorder="1" applyAlignment="1">
      <alignment horizontal="left" vertical="center"/>
    </xf>
    <xf numFmtId="0" fontId="41" fillId="0" borderId="29" xfId="0" applyFont="1" applyBorder="1" applyAlignment="1">
      <alignment horizontal="left" vertical="center"/>
    </xf>
    <xf numFmtId="0" fontId="36" fillId="0" borderId="31" xfId="0" applyFont="1" applyBorder="1" applyAlignment="1">
      <alignment horizontal="left" vertical="center"/>
    </xf>
    <xf numFmtId="0" fontId="36" fillId="0" borderId="1" xfId="0" applyFont="1" applyBorder="1" applyAlignment="1">
      <alignment horizontal="left" vertical="center"/>
    </xf>
    <xf numFmtId="0" fontId="41" fillId="0" borderId="1" xfId="0" applyFont="1" applyBorder="1" applyAlignment="1">
      <alignment horizontal="left" vertical="center"/>
    </xf>
    <xf numFmtId="0" fontId="42" fillId="0" borderId="1" xfId="0" applyFont="1" applyBorder="1" applyAlignment="1">
      <alignment horizontal="left" vertical="center"/>
    </xf>
    <xf numFmtId="0" fontId="40" fillId="0" borderId="29" xfId="0" applyFont="1" applyBorder="1" applyAlignment="1">
      <alignment horizontal="left" vertical="center"/>
    </xf>
    <xf numFmtId="0" fontId="36"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0" fillId="0" borderId="27" xfId="0" applyFont="1" applyBorder="1" applyAlignment="1">
      <alignment horizontal="left" vertical="center" wrapText="1"/>
    </xf>
    <xf numFmtId="0" fontId="40" fillId="0" borderId="1" xfId="0" applyFont="1" applyBorder="1" applyAlignment="1">
      <alignment horizontal="left" vertical="center"/>
    </xf>
    <xf numFmtId="0" fontId="40" fillId="0" borderId="28" xfId="0" applyFont="1" applyBorder="1" applyAlignment="1">
      <alignment horizontal="left" vertical="center" wrapText="1"/>
    </xf>
    <xf numFmtId="0" fontId="40" fillId="0" borderId="28" xfId="0" applyFont="1" applyBorder="1" applyAlignment="1">
      <alignment horizontal="left" vertical="center"/>
    </xf>
    <xf numFmtId="0" fontId="40" fillId="0" borderId="30" xfId="0" applyFont="1" applyBorder="1" applyAlignment="1">
      <alignment horizontal="left" vertical="center" wrapText="1"/>
    </xf>
    <xf numFmtId="0" fontId="40" fillId="0" borderId="29" xfId="0" applyFont="1" applyBorder="1" applyAlignment="1">
      <alignment horizontal="left" vertical="center" wrapText="1"/>
    </xf>
    <xf numFmtId="0" fontId="40" fillId="0" borderId="31" xfId="0" applyFont="1" applyBorder="1" applyAlignment="1">
      <alignment horizontal="left" vertical="center" wrapText="1"/>
    </xf>
    <xf numFmtId="0" fontId="39" fillId="0" borderId="1" xfId="0" applyFont="1" applyBorder="1" applyAlignment="1">
      <alignment horizontal="left" vertical="top"/>
    </xf>
    <xf numFmtId="0" fontId="39" fillId="0" borderId="1" xfId="0" applyFont="1" applyBorder="1" applyAlignment="1">
      <alignment horizontal="center" vertical="top"/>
    </xf>
    <xf numFmtId="0" fontId="40" fillId="0" borderId="30"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center" vertical="center"/>
    </xf>
    <xf numFmtId="0" fontId="42" fillId="0" borderId="0" xfId="0" applyFont="1" applyAlignment="1">
      <alignment vertical="center"/>
    </xf>
    <xf numFmtId="0" fontId="38" fillId="0" borderId="1" xfId="0" applyFont="1" applyBorder="1" applyAlignment="1">
      <alignment vertical="center"/>
    </xf>
    <xf numFmtId="0" fontId="42" fillId="0" borderId="29" xfId="0" applyFont="1" applyBorder="1" applyAlignment="1">
      <alignment vertical="center"/>
    </xf>
    <xf numFmtId="0" fontId="38" fillId="0" borderId="29" xfId="0" applyFont="1" applyBorder="1" applyAlignment="1">
      <alignment vertical="center"/>
    </xf>
    <xf numFmtId="0" fontId="39" fillId="0" borderId="1" xfId="0" applyFont="1" applyBorder="1" applyAlignment="1">
      <alignment vertical="top"/>
    </xf>
    <xf numFmtId="49" fontId="39" fillId="0" borderId="1" xfId="0" applyNumberFormat="1" applyFont="1" applyBorder="1" applyAlignment="1">
      <alignment horizontal="left" vertical="center"/>
    </xf>
    <xf numFmtId="0" fontId="45" fillId="0" borderId="27" xfId="0" applyFont="1" applyBorder="1" applyAlignment="1" applyProtection="1">
      <alignment horizontal="left" vertical="center"/>
    </xf>
    <xf numFmtId="0" fontId="46" fillId="0" borderId="1" xfId="0" applyFont="1" applyBorder="1" applyAlignment="1" applyProtection="1">
      <alignment vertical="top"/>
    </xf>
    <xf numFmtId="0" fontId="46" fillId="0" borderId="1" xfId="0" applyFont="1" applyBorder="1" applyAlignment="1" applyProtection="1">
      <alignment horizontal="left" vertical="center"/>
    </xf>
    <xf numFmtId="0" fontId="46" fillId="0" borderId="1" xfId="0" applyFont="1" applyBorder="1" applyAlignment="1" applyProtection="1">
      <alignment horizontal="center" vertical="center"/>
    </xf>
    <xf numFmtId="49" fontId="46" fillId="0" borderId="1" xfId="0" applyNumberFormat="1" applyFont="1" applyBorder="1" applyAlignment="1" applyProtection="1">
      <alignment horizontal="left" vertical="center"/>
    </xf>
    <xf numFmtId="0" fontId="45" fillId="0" borderId="28" xfId="0" applyFont="1" applyBorder="1" applyAlignment="1" applyProtection="1">
      <alignment horizontal="left" vertical="center"/>
    </xf>
    <xf numFmtId="0" fontId="0" fillId="0" borderId="29" xfId="0" applyBorder="1" applyAlignment="1">
      <alignment vertical="top"/>
    </xf>
    <xf numFmtId="0" fontId="38" fillId="0" borderId="29" xfId="0" applyFont="1" applyBorder="1" applyAlignment="1">
      <alignment horizontal="left"/>
    </xf>
    <xf numFmtId="0" fontId="42" fillId="0" borderId="29" xfId="0" applyFont="1" applyBorder="1" applyAlignment="1"/>
    <xf numFmtId="0" fontId="36" fillId="0" borderId="27" xfId="0" applyFont="1" applyBorder="1" applyAlignment="1">
      <alignment vertical="top"/>
    </xf>
    <xf numFmtId="0" fontId="36" fillId="0" borderId="28" xfId="0" applyFont="1" applyBorder="1" applyAlignment="1">
      <alignment vertical="top"/>
    </xf>
    <xf numFmtId="0" fontId="36" fillId="0" borderId="30" xfId="0" applyFont="1" applyBorder="1" applyAlignment="1">
      <alignment vertical="top"/>
    </xf>
    <xf numFmtId="0" fontId="36" fillId="0" borderId="29" xfId="0" applyFont="1" applyBorder="1" applyAlignment="1">
      <alignment vertical="top"/>
    </xf>
    <xf numFmtId="0" fontId="36"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styles" Target="styles.xml" /><Relationship Id="rId27" Type="http://schemas.openxmlformats.org/officeDocument/2006/relationships/theme" Target="theme/theme1.xml" /><Relationship Id="rId28" Type="http://schemas.openxmlformats.org/officeDocument/2006/relationships/calcChain" Target="calcChain.xml" /><Relationship Id="rId2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12.xml.rels>&#65279;<?xml version="1.0" encoding="utf-8"?><Relationships xmlns="http://schemas.openxmlformats.org/package/2006/relationships"><Relationship Id="rId1" Type="http://schemas.openxmlformats.org/officeDocument/2006/relationships/hyperlink" Target="https://podminky.urs.cz/item/CS_URS_2025_01/210100001" TargetMode="External" /><Relationship Id="rId2" Type="http://schemas.openxmlformats.org/officeDocument/2006/relationships/hyperlink" Target="https://podminky.urs.cz/item/CS_URS_2025_01/210100002" TargetMode="External" /><Relationship Id="rId3" Type="http://schemas.openxmlformats.org/officeDocument/2006/relationships/hyperlink" Target="https://podminky.urs.cz/item/CS_URS_2024_02/K224" TargetMode="External" /><Relationship Id="rId4" Type="http://schemas.openxmlformats.org/officeDocument/2006/relationships/hyperlink" Target="https://podminky.urs.cz/item/CS_URS_2025_01/K240" TargetMode="External" /><Relationship Id="rId5" Type="http://schemas.openxmlformats.org/officeDocument/2006/relationships/drawing" Target="../drawings/drawing12.xml" /></Relationships>
</file>

<file path=xl/worksheets/_rels/sheet13.xml.rels>&#65279;<?xml version="1.0" encoding="utf-8"?><Relationships xmlns="http://schemas.openxmlformats.org/package/2006/relationships"><Relationship Id="rId1" Type="http://schemas.openxmlformats.org/officeDocument/2006/relationships/hyperlink" Target="https://podminky.urs.cz/item/CS_URS_2025_01/210100002" TargetMode="External" /><Relationship Id="rId2" Type="http://schemas.openxmlformats.org/officeDocument/2006/relationships/hyperlink" Target="https://podminky.urs.cz/item/CS_URS_2024_02/K224" TargetMode="External" /><Relationship Id="rId3" Type="http://schemas.openxmlformats.org/officeDocument/2006/relationships/hyperlink" Target="https://podminky.urs.cz/item/CS_URS_2025_01/K283" TargetMode="External" /><Relationship Id="rId4" Type="http://schemas.openxmlformats.org/officeDocument/2006/relationships/drawing" Target="../drawings/drawing13.xml" /></Relationships>
</file>

<file path=xl/worksheets/_rels/sheet14.xml.rels>&#65279;<?xml version="1.0" encoding="utf-8"?><Relationships xmlns="http://schemas.openxmlformats.org/package/2006/relationships"><Relationship Id="rId1" Type="http://schemas.openxmlformats.org/officeDocument/2006/relationships/hyperlink" Target="https://podminky.urs.cz/item/CS_URS_2025_01/210100002" TargetMode="External" /><Relationship Id="rId2" Type="http://schemas.openxmlformats.org/officeDocument/2006/relationships/hyperlink" Target="https://podminky.urs.cz/item/CS_URS_2024_02/K224" TargetMode="External" /><Relationship Id="rId3" Type="http://schemas.openxmlformats.org/officeDocument/2006/relationships/hyperlink" Target="https://podminky.urs.cz/item/CS_URS_2025_01/K283" TargetMode="External" /><Relationship Id="rId4" Type="http://schemas.openxmlformats.org/officeDocument/2006/relationships/drawing" Target="../drawings/drawing14.xml" /></Relationships>
</file>

<file path=xl/worksheets/_rels/sheet15.xml.rels>&#65279;<?xml version="1.0" encoding="utf-8"?><Relationships xmlns="http://schemas.openxmlformats.org/package/2006/relationships"><Relationship Id="rId1" Type="http://schemas.openxmlformats.org/officeDocument/2006/relationships/hyperlink" Target="https://podminky.urs.cz/item/CS_URS_2024_02/342272225" TargetMode="External" /><Relationship Id="rId2" Type="http://schemas.openxmlformats.org/officeDocument/2006/relationships/hyperlink" Target="https://podminky.urs.cz/item/CS_URS_2024_02/Pol2" TargetMode="External" /><Relationship Id="rId3" Type="http://schemas.openxmlformats.org/officeDocument/2006/relationships/hyperlink" Target="https://podminky.urs.cz/item/CS_URS_2024_02/346272256" TargetMode="External" /><Relationship Id="rId4" Type="http://schemas.openxmlformats.org/officeDocument/2006/relationships/hyperlink" Target="https://podminky.urs.cz/item/CS_URS_2024_02/612321111" TargetMode="External" /><Relationship Id="rId5" Type="http://schemas.openxmlformats.org/officeDocument/2006/relationships/hyperlink" Target="https://podminky.urs.cz/item/CS_URS_2024_02/619991001" TargetMode="External" /><Relationship Id="rId6" Type="http://schemas.openxmlformats.org/officeDocument/2006/relationships/hyperlink" Target="https://podminky.urs.cz/item/CS_URS_2024_02/619991011" TargetMode="External" /><Relationship Id="rId7" Type="http://schemas.openxmlformats.org/officeDocument/2006/relationships/hyperlink" Target="https://podminky.urs.cz/item/CS_URS_2024_02/968072455" TargetMode="External" /><Relationship Id="rId8" Type="http://schemas.openxmlformats.org/officeDocument/2006/relationships/hyperlink" Target="https://podminky.urs.cz/item/CS_URS_2022_02/Pol3" TargetMode="External" /><Relationship Id="rId9" Type="http://schemas.openxmlformats.org/officeDocument/2006/relationships/hyperlink" Target="https://podminky.urs.cz/item/CS_URS_2024_02/766695213" TargetMode="External" /><Relationship Id="rId10" Type="http://schemas.openxmlformats.org/officeDocument/2006/relationships/hyperlink" Target="https://podminky.urs.cz/item/CS_URS_2024_02/998766202" TargetMode="External" /><Relationship Id="rId11" Type="http://schemas.openxmlformats.org/officeDocument/2006/relationships/hyperlink" Target="https://podminky.urs.cz/item/CS_URS_2024_02/952901111" TargetMode="External" /><Relationship Id="rId12" Type="http://schemas.openxmlformats.org/officeDocument/2006/relationships/hyperlink" Target="https://podminky.urs.cz/item/CS_URS_2024_02/962031132" TargetMode="External" /><Relationship Id="rId13" Type="http://schemas.openxmlformats.org/officeDocument/2006/relationships/hyperlink" Target="https://podminky.urs.cz/item/CS_URS_2024_02/962031133" TargetMode="External" /><Relationship Id="rId14" Type="http://schemas.openxmlformats.org/officeDocument/2006/relationships/hyperlink" Target="https://podminky.urs.cz/item/CS_URS_2024_02/978011191" TargetMode="External" /><Relationship Id="rId15" Type="http://schemas.openxmlformats.org/officeDocument/2006/relationships/hyperlink" Target="https://podminky.urs.cz/item/CS_URS_2024_02/978013191" TargetMode="External" /><Relationship Id="rId16" Type="http://schemas.openxmlformats.org/officeDocument/2006/relationships/hyperlink" Target="https://podminky.urs.cz/item/CS_URS_2024_02/997013211" TargetMode="External" /><Relationship Id="rId17" Type="http://schemas.openxmlformats.org/officeDocument/2006/relationships/hyperlink" Target="https://podminky.urs.cz/item/CS_URS_2024_02/997013501" TargetMode="External" /><Relationship Id="rId18" Type="http://schemas.openxmlformats.org/officeDocument/2006/relationships/hyperlink" Target="https://podminky.urs.cz/item/CS_URS_2024_02/997013509" TargetMode="External" /><Relationship Id="rId19" Type="http://schemas.openxmlformats.org/officeDocument/2006/relationships/hyperlink" Target="https://podminky.urs.cz/item/CS_URS_2024_02/998011001" TargetMode="External" /><Relationship Id="rId20" Type="http://schemas.openxmlformats.org/officeDocument/2006/relationships/hyperlink" Target="https://podminky.urs.cz/item/CS_URS_2024_02/711113117" TargetMode="External" /><Relationship Id="rId21" Type="http://schemas.openxmlformats.org/officeDocument/2006/relationships/hyperlink" Target="https://podminky.urs.cz/item/CS_URS_2024_02/711113127" TargetMode="External" /><Relationship Id="rId22" Type="http://schemas.openxmlformats.org/officeDocument/2006/relationships/hyperlink" Target="https://podminky.urs.cz/item/CS_URS_2024_02/998711201" TargetMode="External" /><Relationship Id="rId23" Type="http://schemas.openxmlformats.org/officeDocument/2006/relationships/hyperlink" Target="https://podminky.urs.cz/item/CS_URS_2024_02/998725201" TargetMode="External" /><Relationship Id="rId24" Type="http://schemas.openxmlformats.org/officeDocument/2006/relationships/hyperlink" Target="https://podminky.urs.cz/item/CS_URS_2024_02/763131821" TargetMode="External" /><Relationship Id="rId25" Type="http://schemas.openxmlformats.org/officeDocument/2006/relationships/hyperlink" Target="https://podminky.urs.cz/item/CS_URS_2024_02/998763401" TargetMode="External" /><Relationship Id="rId26" Type="http://schemas.openxmlformats.org/officeDocument/2006/relationships/hyperlink" Target="https://podminky.urs.cz/item/CS_URS_2024_02/766691914" TargetMode="External" /><Relationship Id="rId27" Type="http://schemas.openxmlformats.org/officeDocument/2006/relationships/hyperlink" Target="https://podminky.urs.cz/item/CS_URS_2025_01/766694112-1" TargetMode="External" /><Relationship Id="rId28" Type="http://schemas.openxmlformats.org/officeDocument/2006/relationships/hyperlink" Target="https://podminky.urs.cz/item/CS_URS_2024_02/998766201" TargetMode="External" /><Relationship Id="rId29" Type="http://schemas.openxmlformats.org/officeDocument/2006/relationships/hyperlink" Target="https://podminky.urs.cz/item/CS_URS_2024_02/771571810" TargetMode="External" /><Relationship Id="rId30" Type="http://schemas.openxmlformats.org/officeDocument/2006/relationships/hyperlink" Target="https://podminky.urs.cz/item/CS_URS_2024_02/771574113" TargetMode="External" /><Relationship Id="rId31" Type="http://schemas.openxmlformats.org/officeDocument/2006/relationships/hyperlink" Target="https://podminky.urs.cz/item/CS_URS_2024_02/775429121" TargetMode="External" /><Relationship Id="rId32" Type="http://schemas.openxmlformats.org/officeDocument/2006/relationships/hyperlink" Target="https://podminky.urs.cz/item/CS_URS_2024_02/998771201" TargetMode="External" /><Relationship Id="rId33" Type="http://schemas.openxmlformats.org/officeDocument/2006/relationships/hyperlink" Target="https://podminky.urs.cz/item/CS_URS_2024_02/781471810" TargetMode="External" /><Relationship Id="rId34" Type="http://schemas.openxmlformats.org/officeDocument/2006/relationships/hyperlink" Target="https://podminky.urs.cz/item/CS_URS_2024_02/781474112" TargetMode="External" /><Relationship Id="rId35" Type="http://schemas.openxmlformats.org/officeDocument/2006/relationships/hyperlink" Target="https://podminky.urs.cz/item/CS_URS_2024_02/781491022" TargetMode="External" /><Relationship Id="rId36" Type="http://schemas.openxmlformats.org/officeDocument/2006/relationships/hyperlink" Target="https://podminky.urs.cz/item/CS_URS_2024_02/781495115" TargetMode="External" /><Relationship Id="rId37" Type="http://schemas.openxmlformats.org/officeDocument/2006/relationships/hyperlink" Target="https://podminky.urs.cz/item/CS_URS_2024_02/998781201" TargetMode="External" /><Relationship Id="rId38" Type="http://schemas.openxmlformats.org/officeDocument/2006/relationships/hyperlink" Target="https://podminky.urs.cz/item/CS_URS_2024_02/783306811" TargetMode="External" /><Relationship Id="rId39" Type="http://schemas.openxmlformats.org/officeDocument/2006/relationships/hyperlink" Target="https://podminky.urs.cz/item/CS_URS_2024_02/783334201" TargetMode="External" /><Relationship Id="rId40" Type="http://schemas.openxmlformats.org/officeDocument/2006/relationships/hyperlink" Target="https://podminky.urs.cz/item/CS_URS_2024_02/783337101" TargetMode="External" /><Relationship Id="rId41" Type="http://schemas.openxmlformats.org/officeDocument/2006/relationships/hyperlink" Target="https://podminky.urs.cz/item/CS_URS_2024_02/784181101" TargetMode="External" /><Relationship Id="rId42" Type="http://schemas.openxmlformats.org/officeDocument/2006/relationships/hyperlink" Target="https://podminky.urs.cz/item/CS_URS_2024_02/784221101" TargetMode="External" /><Relationship Id="rId43" Type="http://schemas.openxmlformats.org/officeDocument/2006/relationships/drawing" Target="../drawings/drawing15.xml" /></Relationships>
</file>

<file path=xl/worksheets/_rels/sheet16.xml.rels>&#65279;<?xml version="1.0" encoding="utf-8"?><Relationships xmlns="http://schemas.openxmlformats.org/package/2006/relationships"><Relationship Id="rId1" Type="http://schemas.openxmlformats.org/officeDocument/2006/relationships/hyperlink" Target="https://podminky.urs.cz/item/CS_URS_2024_02/612321111" TargetMode="External" /><Relationship Id="rId2" Type="http://schemas.openxmlformats.org/officeDocument/2006/relationships/hyperlink" Target="https://podminky.urs.cz/item/CS_URS_2024_02/619991001" TargetMode="External" /><Relationship Id="rId3" Type="http://schemas.openxmlformats.org/officeDocument/2006/relationships/hyperlink" Target="https://podminky.urs.cz/item/CS_URS_2024_02/619991011" TargetMode="External" /><Relationship Id="rId4" Type="http://schemas.openxmlformats.org/officeDocument/2006/relationships/hyperlink" Target="https://podminky.urs.cz/item/CS_URS_2024_02/952901111" TargetMode="External" /><Relationship Id="rId5" Type="http://schemas.openxmlformats.org/officeDocument/2006/relationships/hyperlink" Target="https://podminky.urs.cz/item/CS_URS_2024_02/978013191" TargetMode="External" /><Relationship Id="rId6" Type="http://schemas.openxmlformats.org/officeDocument/2006/relationships/hyperlink" Target="https://podminky.urs.cz/item/CS_URS_2024_02/997013211" TargetMode="External" /><Relationship Id="rId7" Type="http://schemas.openxmlformats.org/officeDocument/2006/relationships/hyperlink" Target="https://podminky.urs.cz/item/CS_URS_2024_02/997013501" TargetMode="External" /><Relationship Id="rId8" Type="http://schemas.openxmlformats.org/officeDocument/2006/relationships/hyperlink" Target="https://podminky.urs.cz/item/CS_URS_2024_02/997013509" TargetMode="External" /><Relationship Id="rId9" Type="http://schemas.openxmlformats.org/officeDocument/2006/relationships/hyperlink" Target="https://podminky.urs.cz/item/CS_URS_2024_02/998018001" TargetMode="External" /><Relationship Id="rId10" Type="http://schemas.openxmlformats.org/officeDocument/2006/relationships/hyperlink" Target="https://podminky.urs.cz/item/CS_URS_2024_02/763131821" TargetMode="External" /><Relationship Id="rId11" Type="http://schemas.openxmlformats.org/officeDocument/2006/relationships/hyperlink" Target="https://podminky.urs.cz/item/CS_URS_2024_02/998763401" TargetMode="External" /><Relationship Id="rId12" Type="http://schemas.openxmlformats.org/officeDocument/2006/relationships/hyperlink" Target="https://podminky.urs.cz/item/CS_URS_2024_02/998766201" TargetMode="External" /><Relationship Id="rId13" Type="http://schemas.openxmlformats.org/officeDocument/2006/relationships/hyperlink" Target="https://podminky.urs.cz/item/CS_URS_2024_02/781471810" TargetMode="External" /><Relationship Id="rId14" Type="http://schemas.openxmlformats.org/officeDocument/2006/relationships/hyperlink" Target="https://podminky.urs.cz/item/CS_URS_2024_02/781474112" TargetMode="External" /><Relationship Id="rId15" Type="http://schemas.openxmlformats.org/officeDocument/2006/relationships/hyperlink" Target="https://podminky.urs.cz/item/CS_URS_2024_02/781495115" TargetMode="External" /><Relationship Id="rId16" Type="http://schemas.openxmlformats.org/officeDocument/2006/relationships/hyperlink" Target="https://podminky.urs.cz/item/CS_URS_2024_02/998781201" TargetMode="External" /><Relationship Id="rId17" Type="http://schemas.openxmlformats.org/officeDocument/2006/relationships/hyperlink" Target="https://podminky.urs.cz/item/CS_URS_2024_02/784121001" TargetMode="External" /><Relationship Id="rId18" Type="http://schemas.openxmlformats.org/officeDocument/2006/relationships/hyperlink" Target="https://podminky.urs.cz/item/CS_URS_2024_02/784181101" TargetMode="External" /><Relationship Id="rId19" Type="http://schemas.openxmlformats.org/officeDocument/2006/relationships/hyperlink" Target="https://podminky.urs.cz/item/CS_URS_2024_02/784221101" TargetMode="External" /><Relationship Id="rId20" Type="http://schemas.openxmlformats.org/officeDocument/2006/relationships/drawing" Target="../drawings/drawing16.xml" /></Relationships>
</file>

<file path=xl/worksheets/_rels/sheet17.xml.rels>&#65279;<?xml version="1.0" encoding="utf-8"?><Relationships xmlns="http://schemas.openxmlformats.org/package/2006/relationships"><Relationship Id="rId1" Type="http://schemas.openxmlformats.org/officeDocument/2006/relationships/hyperlink" Target="https://podminky.urs.cz/item/CS_URS_2024_02/997013214" TargetMode="External" /><Relationship Id="rId2" Type="http://schemas.openxmlformats.org/officeDocument/2006/relationships/hyperlink" Target="https://podminky.urs.cz/item/CS_URS_2024_02/997013501" TargetMode="External" /><Relationship Id="rId3" Type="http://schemas.openxmlformats.org/officeDocument/2006/relationships/hyperlink" Target="https://podminky.urs.cz/item/CS_URS_2024_02/997013509" TargetMode="External" /><Relationship Id="rId4" Type="http://schemas.openxmlformats.org/officeDocument/2006/relationships/hyperlink" Target="https://podminky.urs.cz/item/CS_URS_2024_02/721174025" TargetMode="External" /><Relationship Id="rId5" Type="http://schemas.openxmlformats.org/officeDocument/2006/relationships/hyperlink" Target="https://podminky.urs.cz/item/CS_URS_2024_02/721174026" TargetMode="External" /><Relationship Id="rId6" Type="http://schemas.openxmlformats.org/officeDocument/2006/relationships/hyperlink" Target="https://podminky.urs.cz/item/CS_URS_2024_02/721175001" TargetMode="External" /><Relationship Id="rId7" Type="http://schemas.openxmlformats.org/officeDocument/2006/relationships/hyperlink" Target="https://podminky.urs.cz/item/CS_URS_2024_02/721175003" TargetMode="External" /><Relationship Id="rId8" Type="http://schemas.openxmlformats.org/officeDocument/2006/relationships/hyperlink" Target="https://podminky.urs.cz/item/CS_URS_2024_02/721290111" TargetMode="External" /><Relationship Id="rId9" Type="http://schemas.openxmlformats.org/officeDocument/2006/relationships/hyperlink" Target="https://podminky.urs.cz/item/CS_URS_2024_02/998721101" TargetMode="External" /><Relationship Id="rId10" Type="http://schemas.openxmlformats.org/officeDocument/2006/relationships/drawing" Target="../drawings/drawing17.xml" /></Relationships>
</file>

<file path=xl/worksheets/_rels/sheet18.xml.rels>&#65279;<?xml version="1.0" encoding="utf-8"?><Relationships xmlns="http://schemas.openxmlformats.org/package/2006/relationships"><Relationship Id="rId1" Type="http://schemas.openxmlformats.org/officeDocument/2006/relationships/hyperlink" Target="https://podminky.urs.cz/item/CS_URS_2024_02/998751101" TargetMode="External" /><Relationship Id="rId2" Type="http://schemas.openxmlformats.org/officeDocument/2006/relationships/drawing" Target="../drawings/drawing18.xml" /></Relationships>
</file>

<file path=xl/worksheets/_rels/sheet19.xml.rels>&#65279;<?xml version="1.0" encoding="utf-8"?><Relationships xmlns="http://schemas.openxmlformats.org/package/2006/relationships"><Relationship Id="rId1" Type="http://schemas.openxmlformats.org/officeDocument/2006/relationships/hyperlink" Target="https://podminky.urs.cz/item/CS_URS_2024_02/998741101" TargetMode="External" /><Relationship Id="rId2" Type="http://schemas.openxmlformats.org/officeDocument/2006/relationships/drawing" Target="../drawings/drawing19.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4_02/949101111" TargetMode="External" /><Relationship Id="rId2" Type="http://schemas.openxmlformats.org/officeDocument/2006/relationships/hyperlink" Target="https://podminky.urs.cz/item/CS_URS_2024_02/763131752" TargetMode="External" /><Relationship Id="rId3" Type="http://schemas.openxmlformats.org/officeDocument/2006/relationships/hyperlink" Target="https://podminky.urs.cz/item/CS_URS_2024_02/998763304" TargetMode="External" /><Relationship Id="rId4" Type="http://schemas.openxmlformats.org/officeDocument/2006/relationships/drawing" Target="../drawings/drawing2.xml" /></Relationships>
</file>

<file path=xl/worksheets/_rels/sheet20.xml.rels>&#65279;<?xml version="1.0" encoding="utf-8"?><Relationships xmlns="http://schemas.openxmlformats.org/package/2006/relationships"><Relationship Id="rId1" Type="http://schemas.openxmlformats.org/officeDocument/2006/relationships/hyperlink" Target="https://podminky.urs.cz/item/CS_URS_2024_02/997013111" TargetMode="External" /><Relationship Id="rId2" Type="http://schemas.openxmlformats.org/officeDocument/2006/relationships/hyperlink" Target="https://podminky.urs.cz/item/CS_URS_2024_02/997013501" TargetMode="External" /><Relationship Id="rId3" Type="http://schemas.openxmlformats.org/officeDocument/2006/relationships/hyperlink" Target="https://podminky.urs.cz/item/CS_URS_2024_02/997013509" TargetMode="External" /><Relationship Id="rId4" Type="http://schemas.openxmlformats.org/officeDocument/2006/relationships/hyperlink" Target="https://podminky.urs.cz/item/CS_URS_2024_02/722174002" TargetMode="External" /><Relationship Id="rId5" Type="http://schemas.openxmlformats.org/officeDocument/2006/relationships/hyperlink" Target="https://podminky.urs.cz/item/CS_URS_2024_02/722174003" TargetMode="External" /><Relationship Id="rId6" Type="http://schemas.openxmlformats.org/officeDocument/2006/relationships/hyperlink" Target="https://podminky.urs.cz/item/CS_URS_2024_02/722181231" TargetMode="External" /><Relationship Id="rId7" Type="http://schemas.openxmlformats.org/officeDocument/2006/relationships/hyperlink" Target="https://podminky.urs.cz/item/CS_URS_2024_02/722181241" TargetMode="External" /><Relationship Id="rId8" Type="http://schemas.openxmlformats.org/officeDocument/2006/relationships/hyperlink" Target="https://podminky.urs.cz/item/CS_URS_2024_02/998722101" TargetMode="External" /><Relationship Id="rId9" Type="http://schemas.openxmlformats.org/officeDocument/2006/relationships/hyperlink" Target="https://podminky.urs.cz/item/CS_URS_2024_02/722290234" TargetMode="External" /><Relationship Id="rId10" Type="http://schemas.openxmlformats.org/officeDocument/2006/relationships/hyperlink" Target="https://podminky.urs.cz/item/CS_URS_2024_02/998722204" TargetMode="External" /><Relationship Id="rId11" Type="http://schemas.openxmlformats.org/officeDocument/2006/relationships/hyperlink" Target="https://podminky.urs.cz/item/CS_URS_2024_02/725110814" TargetMode="External" /><Relationship Id="rId12" Type="http://schemas.openxmlformats.org/officeDocument/2006/relationships/hyperlink" Target="https://podminky.urs.cz/item/CS_URS_2024_02/725210821" TargetMode="External" /><Relationship Id="rId13" Type="http://schemas.openxmlformats.org/officeDocument/2006/relationships/hyperlink" Target="https://podminky.urs.cz/item/CS_URS_2024_02/725240812" TargetMode="External" /><Relationship Id="rId14" Type="http://schemas.openxmlformats.org/officeDocument/2006/relationships/hyperlink" Target="https://podminky.urs.cz/item/CS_URS_2024_02/725820801" TargetMode="External" /><Relationship Id="rId15" Type="http://schemas.openxmlformats.org/officeDocument/2006/relationships/hyperlink" Target="https://podminky.urs.cz/item/CS_URS_2024_02/725840850" TargetMode="External" /><Relationship Id="rId16" Type="http://schemas.openxmlformats.org/officeDocument/2006/relationships/drawing" Target="../drawings/drawing20.xml" /></Relationships>
</file>

<file path=xl/worksheets/_rels/sheet21.xml.rels>&#65279;<?xml version="1.0" encoding="utf-8"?><Relationships xmlns="http://schemas.openxmlformats.org/package/2006/relationships"><Relationship Id="rId1" Type="http://schemas.openxmlformats.org/officeDocument/2006/relationships/hyperlink" Target="https://podminky.urs.cz/item/CS_URS_2024_02/612135101" TargetMode="External" /><Relationship Id="rId2" Type="http://schemas.openxmlformats.org/officeDocument/2006/relationships/hyperlink" Target="https://podminky.urs.cz/item/CS_URS_2024_02/971033131" TargetMode="External" /><Relationship Id="rId3" Type="http://schemas.openxmlformats.org/officeDocument/2006/relationships/hyperlink" Target="https://podminky.urs.cz/item/CS_URS_2024_02/971033231" TargetMode="External" /><Relationship Id="rId4" Type="http://schemas.openxmlformats.org/officeDocument/2006/relationships/hyperlink" Target="https://podminky.urs.cz/item/CS_URS_2024_02/971033331" TargetMode="External" /><Relationship Id="rId5" Type="http://schemas.openxmlformats.org/officeDocument/2006/relationships/hyperlink" Target="https://podminky.urs.cz/item/CS_URS_2024_02/974031121" TargetMode="External" /><Relationship Id="rId6" Type="http://schemas.openxmlformats.org/officeDocument/2006/relationships/hyperlink" Target="https://podminky.urs.cz/item/CS_URS_2024_02/974031132" TargetMode="External" /><Relationship Id="rId7" Type="http://schemas.openxmlformats.org/officeDocument/2006/relationships/hyperlink" Target="https://podminky.urs.cz/item/CS_URS_2024_02/974031142" TargetMode="External" /><Relationship Id="rId8" Type="http://schemas.openxmlformats.org/officeDocument/2006/relationships/hyperlink" Target="https://podminky.urs.cz/item/CS_URS_2024_02/974031164" TargetMode="External" /><Relationship Id="rId9" Type="http://schemas.openxmlformats.org/officeDocument/2006/relationships/hyperlink" Target="https://podminky.urs.cz/item/CS_URS_2024_02/997013111" TargetMode="External" /><Relationship Id="rId10" Type="http://schemas.openxmlformats.org/officeDocument/2006/relationships/hyperlink" Target="https://podminky.urs.cz/item/CS_URS_2024_02/997013501" TargetMode="External" /><Relationship Id="rId11" Type="http://schemas.openxmlformats.org/officeDocument/2006/relationships/hyperlink" Target="https://podminky.urs.cz/item/CS_URS_2024_02/997013509" TargetMode="External" /><Relationship Id="rId12" Type="http://schemas.openxmlformats.org/officeDocument/2006/relationships/hyperlink" Target="https://podminky.urs.cz/item/CS_URS_2024_02/998012021" TargetMode="External" /><Relationship Id="rId13" Type="http://schemas.openxmlformats.org/officeDocument/2006/relationships/drawing" Target="../drawings/drawing21.xml" /></Relationships>
</file>

<file path=xl/worksheets/_rels/sheet22.xml.rels>&#65279;<?xml version="1.0" encoding="utf-8"?><Relationships xmlns="http://schemas.openxmlformats.org/package/2006/relationships"><Relationship Id="rId1" Type="http://schemas.openxmlformats.org/officeDocument/2006/relationships/hyperlink" Target="https://podminky.urs.cz/item/CS_URS_2024_02/998012021" TargetMode="External" /><Relationship Id="rId2" Type="http://schemas.openxmlformats.org/officeDocument/2006/relationships/drawing" Target="../drawings/drawing22.xml" /></Relationships>
</file>

<file path=xl/worksheets/_rels/sheet23.xml.rels>&#65279;<?xml version="1.0" encoding="utf-8"?><Relationships xmlns="http://schemas.openxmlformats.org/package/2006/relationships"><Relationship Id="rId1" Type="http://schemas.openxmlformats.org/officeDocument/2006/relationships/hyperlink" Target="https://podminky.urs.cz/item/CS_URS_2024_02/998766101" TargetMode="External" /><Relationship Id="rId2" Type="http://schemas.openxmlformats.org/officeDocument/2006/relationships/drawing" Target="../drawings/drawing23.xml" /></Relationships>
</file>

<file path=xl/worksheets/_rels/sheet24.xml.rels>&#65279;<?xml version="1.0" encoding="utf-8"?><Relationships xmlns="http://schemas.openxmlformats.org/package/2006/relationships"><Relationship Id="rId1" Type="http://schemas.openxmlformats.org/officeDocument/2006/relationships/hyperlink" Target="https://podminky.urs.cz/item/CS_URS_2025_01/K042" TargetMode="External" /><Relationship Id="rId2" Type="http://schemas.openxmlformats.org/officeDocument/2006/relationships/drawing" Target="../drawings/drawing24.xml" /></Relationships>
</file>

<file path=xl/worksheets/_rels/sheet25.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4_02/619991001" TargetMode="External" /><Relationship Id="rId2" Type="http://schemas.openxmlformats.org/officeDocument/2006/relationships/hyperlink" Target="https://podminky.urs.cz/item/CS_URS_2024_02/629991011" TargetMode="External" /><Relationship Id="rId3" Type="http://schemas.openxmlformats.org/officeDocument/2006/relationships/hyperlink" Target="https://podminky.urs.cz/item/CS_URS_2024_02/997013120" TargetMode="External" /><Relationship Id="rId4" Type="http://schemas.openxmlformats.org/officeDocument/2006/relationships/hyperlink" Target="https://podminky.urs.cz/item/CS_URS_2024_02/997013501" TargetMode="External" /><Relationship Id="rId5" Type="http://schemas.openxmlformats.org/officeDocument/2006/relationships/hyperlink" Target="https://podminky.urs.cz/item/CS_URS_2024_02/997013509" TargetMode="External" /><Relationship Id="rId6" Type="http://schemas.openxmlformats.org/officeDocument/2006/relationships/hyperlink" Target="https://podminky.urs.cz/item/CS_URS_2024_02/997013631" TargetMode="External" /><Relationship Id="rId7" Type="http://schemas.openxmlformats.org/officeDocument/2006/relationships/hyperlink" Target="https://podminky.urs.cz/item/CS_URS_2024_02/784121001" TargetMode="External" /><Relationship Id="rId8" Type="http://schemas.openxmlformats.org/officeDocument/2006/relationships/hyperlink" Target="https://podminky.urs.cz/item/CS_URS_2024_02/784181101" TargetMode="External" /><Relationship Id="rId9" Type="http://schemas.openxmlformats.org/officeDocument/2006/relationships/hyperlink" Target="https://podminky.urs.cz/item/CS_URS_2024_02/784221101" TargetMode="External" /><Relationship Id="rId10"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hyperlink" Target="https://podminky.urs.cz/item/CS_URS_2024_02/619995001" TargetMode="External" /><Relationship Id="rId2" Type="http://schemas.openxmlformats.org/officeDocument/2006/relationships/hyperlink" Target="https://podminky.urs.cz/item/CS_URS_2024_02/997013120" TargetMode="External" /><Relationship Id="rId3" Type="http://schemas.openxmlformats.org/officeDocument/2006/relationships/hyperlink" Target="https://podminky.urs.cz/item/CS_URS_2024_02/997013501" TargetMode="External" /><Relationship Id="rId4" Type="http://schemas.openxmlformats.org/officeDocument/2006/relationships/hyperlink" Target="https://podminky.urs.cz/item/CS_URS_2024_02/997013509" TargetMode="External" /><Relationship Id="rId5" Type="http://schemas.openxmlformats.org/officeDocument/2006/relationships/hyperlink" Target="https://podminky.urs.cz/item/CS_URS_2024_02/997013607" TargetMode="External" /><Relationship Id="rId6" Type="http://schemas.openxmlformats.org/officeDocument/2006/relationships/hyperlink" Target="https://podminky.urs.cz/item/CS_URS_2024_02/771271812" TargetMode="External" /><Relationship Id="rId7" Type="http://schemas.openxmlformats.org/officeDocument/2006/relationships/hyperlink" Target="https://podminky.urs.cz/item/CS_URS_2024_02/771271832" TargetMode="External" /><Relationship Id="rId8" Type="http://schemas.openxmlformats.org/officeDocument/2006/relationships/hyperlink" Target="https://podminky.urs.cz/item/CS_URS_2024_02/771471810" TargetMode="External" /><Relationship Id="rId9" Type="http://schemas.openxmlformats.org/officeDocument/2006/relationships/hyperlink" Target="https://podminky.urs.cz/item/CS_URS_2024_02/771111011" TargetMode="External" /><Relationship Id="rId10" Type="http://schemas.openxmlformats.org/officeDocument/2006/relationships/hyperlink" Target="https://podminky.urs.cz/item/CS_URS_2024_02/771111012" TargetMode="External" /><Relationship Id="rId11" Type="http://schemas.openxmlformats.org/officeDocument/2006/relationships/hyperlink" Target="https://podminky.urs.cz/item/CS_URS_2024_02/771121011" TargetMode="External" /><Relationship Id="rId12" Type="http://schemas.openxmlformats.org/officeDocument/2006/relationships/hyperlink" Target="https://podminky.urs.cz/item/CS_URS_2024_02/771151022" TargetMode="External" /><Relationship Id="rId13" Type="http://schemas.openxmlformats.org/officeDocument/2006/relationships/hyperlink" Target="https://podminky.urs.cz/item/CS_URS_2024_02/771474112" TargetMode="External" /><Relationship Id="rId14" Type="http://schemas.openxmlformats.org/officeDocument/2006/relationships/hyperlink" Target="https://podminky.urs.cz/item/CS_URS_2024_02/771161012" TargetMode="External" /><Relationship Id="rId15" Type="http://schemas.openxmlformats.org/officeDocument/2006/relationships/hyperlink" Target="https://podminky.urs.cz/item/CS_URS_2024_02/771591115" TargetMode="External" /><Relationship Id="rId16" Type="http://schemas.openxmlformats.org/officeDocument/2006/relationships/hyperlink" Target="https://podminky.urs.cz/item/CS_URS_2024_02/771574112" TargetMode="External" /><Relationship Id="rId17" Type="http://schemas.openxmlformats.org/officeDocument/2006/relationships/hyperlink" Target="https://podminky.urs.cz/item/CS_URS_2024_02/771274113" TargetMode="External" /><Relationship Id="rId18" Type="http://schemas.openxmlformats.org/officeDocument/2006/relationships/hyperlink" Target="https://podminky.urs.cz/item/CS_URS_2024_02/771274232" TargetMode="External" /><Relationship Id="rId19" Type="http://schemas.openxmlformats.org/officeDocument/2006/relationships/hyperlink" Target="https://podminky.urs.cz/item/CS_URS_2024_02/771161022" TargetMode="External" /><Relationship Id="rId20" Type="http://schemas.openxmlformats.org/officeDocument/2006/relationships/hyperlink" Target="https://podminky.urs.cz/item/CS_URS_2024_02/771592011" TargetMode="External" /><Relationship Id="rId21" Type="http://schemas.openxmlformats.org/officeDocument/2006/relationships/hyperlink" Target="https://podminky.urs.cz/item/CS_URS_2024_02/998771104" TargetMode="External" /><Relationship Id="rId22"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hyperlink" Target="https://podminky.urs.cz/item/CS_URS_2024_02/952901111" TargetMode="External" /><Relationship Id="rId2"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hyperlink" Target="https://podminky.urs.cz/item/CS_URS_2024_02/619991001" TargetMode="External" /><Relationship Id="rId2" Type="http://schemas.openxmlformats.org/officeDocument/2006/relationships/hyperlink" Target="https://podminky.urs.cz/item/CS_URS_2024_02/619991011" TargetMode="External" /><Relationship Id="rId3" Type="http://schemas.openxmlformats.org/officeDocument/2006/relationships/hyperlink" Target="https://podminky.urs.cz/item/CS_URS_2024_02/629991011" TargetMode="External" /><Relationship Id="rId4" Type="http://schemas.openxmlformats.org/officeDocument/2006/relationships/hyperlink" Target="https://podminky.urs.cz/item/CS_URS_2024_02/997013120" TargetMode="External" /><Relationship Id="rId5" Type="http://schemas.openxmlformats.org/officeDocument/2006/relationships/hyperlink" Target="https://podminky.urs.cz/item/CS_URS_2024_02/997013501" TargetMode="External" /><Relationship Id="rId6" Type="http://schemas.openxmlformats.org/officeDocument/2006/relationships/hyperlink" Target="https://podminky.urs.cz/item/CS_URS_2024_02/997013509" TargetMode="External" /><Relationship Id="rId7" Type="http://schemas.openxmlformats.org/officeDocument/2006/relationships/hyperlink" Target="https://podminky.urs.cz/item/CS_URS_2024_02/997013631" TargetMode="External" /><Relationship Id="rId8" Type="http://schemas.openxmlformats.org/officeDocument/2006/relationships/hyperlink" Target="https://podminky.urs.cz/item/CS_URS_2024_02/784121001" TargetMode="External" /><Relationship Id="rId9" Type="http://schemas.openxmlformats.org/officeDocument/2006/relationships/hyperlink" Target="https://podminky.urs.cz/item/CS_URS_2024_02/784181101" TargetMode="External" /><Relationship Id="rId10" Type="http://schemas.openxmlformats.org/officeDocument/2006/relationships/hyperlink" Target="https://podminky.urs.cz/item/CS_URS_2024_02/784221101" TargetMode="External" /><Relationship Id="rId1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hyperlink" Target="https://podminky.urs.cz/item/CS_URS_2024_02/783606811" TargetMode="External" /><Relationship Id="rId2" Type="http://schemas.openxmlformats.org/officeDocument/2006/relationships/hyperlink" Target="https://podminky.urs.cz/item/CS_URS_2024_02/783601325" TargetMode="External" /><Relationship Id="rId3" Type="http://schemas.openxmlformats.org/officeDocument/2006/relationships/hyperlink" Target="https://podminky.urs.cz/item/CS_URS_2024_02/783614111" TargetMode="External" /><Relationship Id="rId4" Type="http://schemas.openxmlformats.org/officeDocument/2006/relationships/hyperlink" Target="https://podminky.urs.cz/item/CS_URS_2024_02/783617117" TargetMode="External" /><Relationship Id="rId5" Type="http://schemas.openxmlformats.org/officeDocument/2006/relationships/hyperlink" Target="https://podminky.urs.cz/item/CS_URS_2024_02/783606861" TargetMode="External" /><Relationship Id="rId6" Type="http://schemas.openxmlformats.org/officeDocument/2006/relationships/hyperlink" Target="https://podminky.urs.cz/item/CS_URS_2024_02/783601713" TargetMode="External" /><Relationship Id="rId7" Type="http://schemas.openxmlformats.org/officeDocument/2006/relationships/hyperlink" Target="https://podminky.urs.cz/item/CS_URS_2024_02/783614551" TargetMode="External" /><Relationship Id="rId8" Type="http://schemas.openxmlformats.org/officeDocument/2006/relationships/hyperlink" Target="https://podminky.urs.cz/item/CS_URS_2024_02/783617611" TargetMode="External" /><Relationship Id="rId9"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hyperlink" Target="https://podminky.urs.cz/item/CS_URS_2024_02/997013120" TargetMode="External" /><Relationship Id="rId2" Type="http://schemas.openxmlformats.org/officeDocument/2006/relationships/hyperlink" Target="https://podminky.urs.cz/item/CS_URS_2024_02/997013501" TargetMode="External" /><Relationship Id="rId3" Type="http://schemas.openxmlformats.org/officeDocument/2006/relationships/hyperlink" Target="https://podminky.urs.cz/item/CS_URS_2024_02/997013509" TargetMode="External" /><Relationship Id="rId4" Type="http://schemas.openxmlformats.org/officeDocument/2006/relationships/hyperlink" Target="https://podminky.urs.cz/item/CS_URS_2024_02/997013813" TargetMode="External" /><Relationship Id="rId5" Type="http://schemas.openxmlformats.org/officeDocument/2006/relationships/hyperlink" Target="https://podminky.urs.cz/item/CS_URS_2024_02/776410811" TargetMode="External" /><Relationship Id="rId6" Type="http://schemas.openxmlformats.org/officeDocument/2006/relationships/hyperlink" Target="https://podminky.urs.cz/item/CS_URS_2024_02/776201812" TargetMode="External" /><Relationship Id="rId7" Type="http://schemas.openxmlformats.org/officeDocument/2006/relationships/hyperlink" Target="https://podminky.urs.cz/item/CS_URS_2024_02/776111115" TargetMode="External" /><Relationship Id="rId8" Type="http://schemas.openxmlformats.org/officeDocument/2006/relationships/hyperlink" Target="https://podminky.urs.cz/item/CS_URS_2024_02/776111116" TargetMode="External" /><Relationship Id="rId9" Type="http://schemas.openxmlformats.org/officeDocument/2006/relationships/hyperlink" Target="https://podminky.urs.cz/item/CS_URS_2024_02/776141112" TargetMode="External" /><Relationship Id="rId10" Type="http://schemas.openxmlformats.org/officeDocument/2006/relationships/hyperlink" Target="https://podminky.urs.cz/item/CS_URS_2024_02/776111112" TargetMode="External" /><Relationship Id="rId11" Type="http://schemas.openxmlformats.org/officeDocument/2006/relationships/hyperlink" Target="https://podminky.urs.cz/item/CS_URS_2024_02/776111311" TargetMode="External" /><Relationship Id="rId12" Type="http://schemas.openxmlformats.org/officeDocument/2006/relationships/hyperlink" Target="https://podminky.urs.cz/item/CS_URS_2024_02/776121112" TargetMode="External" /><Relationship Id="rId13" Type="http://schemas.openxmlformats.org/officeDocument/2006/relationships/hyperlink" Target="https://podminky.urs.cz/item/CS_URS_2024_02/776221111" TargetMode="External" /><Relationship Id="rId14" Type="http://schemas.openxmlformats.org/officeDocument/2006/relationships/hyperlink" Target="https://podminky.urs.cz/item/CS_URS_2024_02/776421111" TargetMode="External" /><Relationship Id="rId15" Type="http://schemas.openxmlformats.org/officeDocument/2006/relationships/hyperlink" Target="https://podminky.urs.cz/item/CS_URS_2024_02/998776104" TargetMode="External" /><Relationship Id="rId16"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hyperlink" Target="https://podminky.urs.cz/item/CS_URS_2024_02/952901111" TargetMode="External" /><Relationship Id="rId2"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5" t="s">
        <v>0</v>
      </c>
      <c r="AZ1" s="15" t="s">
        <v>1</v>
      </c>
      <c r="BA1" s="15" t="s">
        <v>2</v>
      </c>
      <c r="BB1" s="15" t="s">
        <v>3</v>
      </c>
      <c r="BT1" s="15" t="s">
        <v>4</v>
      </c>
      <c r="BU1" s="15" t="s">
        <v>4</v>
      </c>
      <c r="BV1" s="15" t="s">
        <v>5</v>
      </c>
    </row>
    <row r="2" s="1" customFormat="1" ht="36.96" customHeight="1">
      <c r="AR2" s="1"/>
      <c r="AS2" s="1"/>
      <c r="AT2" s="1"/>
      <c r="AU2" s="1"/>
      <c r="AV2" s="1"/>
      <c r="AW2" s="1"/>
      <c r="AX2" s="1"/>
      <c r="AY2" s="1"/>
      <c r="AZ2" s="1"/>
      <c r="BA2" s="1"/>
      <c r="BB2" s="1"/>
      <c r="BC2" s="1"/>
      <c r="BD2" s="1"/>
      <c r="BE2" s="1"/>
      <c r="BS2" s="16" t="s">
        <v>6</v>
      </c>
      <c r="BT2" s="16" t="s">
        <v>7</v>
      </c>
    </row>
    <row r="3" s="1" customFormat="1"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1" customFormat="1"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1" customFormat="1"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s="1" customFormat="1"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s="1" customFormat="1" ht="12" customHeight="1">
      <c r="B7" s="20"/>
      <c r="C7" s="21"/>
      <c r="D7" s="31" t="s">
        <v>18</v>
      </c>
      <c r="E7" s="21"/>
      <c r="F7" s="21"/>
      <c r="G7" s="21"/>
      <c r="H7" s="21"/>
      <c r="I7" s="21"/>
      <c r="J7" s="21"/>
      <c r="K7" s="26" t="s">
        <v>19</v>
      </c>
      <c r="L7" s="21"/>
      <c r="M7" s="21"/>
      <c r="N7" s="21"/>
      <c r="O7" s="21"/>
      <c r="P7" s="21"/>
      <c r="Q7" s="21"/>
      <c r="R7" s="21"/>
      <c r="S7" s="21"/>
      <c r="T7" s="21"/>
      <c r="U7" s="21"/>
      <c r="V7" s="21"/>
      <c r="W7" s="21"/>
      <c r="X7" s="21"/>
      <c r="Y7" s="21"/>
      <c r="Z7" s="21"/>
      <c r="AA7" s="21"/>
      <c r="AB7" s="21"/>
      <c r="AC7" s="21"/>
      <c r="AD7" s="21"/>
      <c r="AE7" s="21"/>
      <c r="AF7" s="21"/>
      <c r="AG7" s="21"/>
      <c r="AH7" s="21"/>
      <c r="AI7" s="21"/>
      <c r="AJ7" s="21"/>
      <c r="AK7" s="31" t="s">
        <v>20</v>
      </c>
      <c r="AL7" s="21"/>
      <c r="AM7" s="21"/>
      <c r="AN7" s="26" t="s">
        <v>19</v>
      </c>
      <c r="AO7" s="21"/>
      <c r="AP7" s="21"/>
      <c r="AQ7" s="21"/>
      <c r="AR7" s="19"/>
      <c r="BE7" s="30"/>
      <c r="BS7" s="16" t="s">
        <v>6</v>
      </c>
    </row>
    <row r="8" s="1" customFormat="1" ht="12" customHeight="1">
      <c r="B8" s="20"/>
      <c r="C8" s="21"/>
      <c r="D8" s="31" t="s">
        <v>21</v>
      </c>
      <c r="E8" s="21"/>
      <c r="F8" s="21"/>
      <c r="G8" s="21"/>
      <c r="H8" s="21"/>
      <c r="I8" s="21"/>
      <c r="J8" s="21"/>
      <c r="K8" s="26" t="s">
        <v>22</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23</v>
      </c>
      <c r="AL8" s="21"/>
      <c r="AM8" s="21"/>
      <c r="AN8" s="32" t="s">
        <v>24</v>
      </c>
      <c r="AO8" s="21"/>
      <c r="AP8" s="21"/>
      <c r="AQ8" s="21"/>
      <c r="AR8" s="19"/>
      <c r="BE8" s="30"/>
      <c r="BS8" s="16" t="s">
        <v>6</v>
      </c>
    </row>
    <row r="9" s="1" customFormat="1"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s="1" customFormat="1" ht="12" customHeight="1">
      <c r="B10" s="20"/>
      <c r="C10" s="21"/>
      <c r="D10" s="31" t="s">
        <v>25</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26</v>
      </c>
      <c r="AL10" s="21"/>
      <c r="AM10" s="21"/>
      <c r="AN10" s="26" t="s">
        <v>19</v>
      </c>
      <c r="AO10" s="21"/>
      <c r="AP10" s="21"/>
      <c r="AQ10" s="21"/>
      <c r="AR10" s="19"/>
      <c r="BE10" s="30"/>
      <c r="BS10" s="16" t="s">
        <v>6</v>
      </c>
    </row>
    <row r="11" s="1" customFormat="1" ht="18.48" customHeight="1">
      <c r="B11" s="20"/>
      <c r="C11" s="21"/>
      <c r="D11" s="21"/>
      <c r="E11" s="26" t="s">
        <v>22</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27</v>
      </c>
      <c r="AL11" s="21"/>
      <c r="AM11" s="21"/>
      <c r="AN11" s="26" t="s">
        <v>19</v>
      </c>
      <c r="AO11" s="21"/>
      <c r="AP11" s="21"/>
      <c r="AQ11" s="21"/>
      <c r="AR11" s="19"/>
      <c r="BE11" s="30"/>
      <c r="BS11" s="16" t="s">
        <v>6</v>
      </c>
    </row>
    <row r="12" s="1" customFormat="1"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s="1" customFormat="1" ht="12" customHeight="1">
      <c r="B13" s="20"/>
      <c r="C13" s="21"/>
      <c r="D13" s="31"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26</v>
      </c>
      <c r="AL13" s="21"/>
      <c r="AM13" s="21"/>
      <c r="AN13" s="33" t="s">
        <v>29</v>
      </c>
      <c r="AO13" s="21"/>
      <c r="AP13" s="21"/>
      <c r="AQ13" s="21"/>
      <c r="AR13" s="19"/>
      <c r="BE13" s="30"/>
      <c r="BS13" s="16" t="s">
        <v>6</v>
      </c>
    </row>
    <row r="14">
      <c r="B14" s="20"/>
      <c r="C14" s="21"/>
      <c r="D14" s="21"/>
      <c r="E14" s="33" t="s">
        <v>29</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27</v>
      </c>
      <c r="AL14" s="21"/>
      <c r="AM14" s="21"/>
      <c r="AN14" s="33" t="s">
        <v>29</v>
      </c>
      <c r="AO14" s="21"/>
      <c r="AP14" s="21"/>
      <c r="AQ14" s="21"/>
      <c r="AR14" s="19"/>
      <c r="BE14" s="30"/>
      <c r="BS14" s="16" t="s">
        <v>6</v>
      </c>
    </row>
    <row r="15" s="1" customFormat="1"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s="1" customFormat="1" ht="12" customHeight="1">
      <c r="B16" s="20"/>
      <c r="C16" s="21"/>
      <c r="D16" s="31"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26</v>
      </c>
      <c r="AL16" s="21"/>
      <c r="AM16" s="21"/>
      <c r="AN16" s="26" t="s">
        <v>19</v>
      </c>
      <c r="AO16" s="21"/>
      <c r="AP16" s="21"/>
      <c r="AQ16" s="21"/>
      <c r="AR16" s="19"/>
      <c r="BE16" s="30"/>
      <c r="BS16" s="16" t="s">
        <v>4</v>
      </c>
    </row>
    <row r="17" s="1" customFormat="1" ht="18.48" customHeight="1">
      <c r="B17" s="20"/>
      <c r="C17" s="21"/>
      <c r="D17" s="21"/>
      <c r="E17" s="26" t="s">
        <v>22</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27</v>
      </c>
      <c r="AL17" s="21"/>
      <c r="AM17" s="21"/>
      <c r="AN17" s="26" t="s">
        <v>19</v>
      </c>
      <c r="AO17" s="21"/>
      <c r="AP17" s="21"/>
      <c r="AQ17" s="21"/>
      <c r="AR17" s="19"/>
      <c r="BE17" s="30"/>
      <c r="BS17" s="16" t="s">
        <v>31</v>
      </c>
    </row>
    <row r="18" s="1" customFormat="1"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s="1" customFormat="1" ht="12" customHeight="1">
      <c r="B19" s="20"/>
      <c r="C19" s="21"/>
      <c r="D19" s="31" t="s">
        <v>32</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26</v>
      </c>
      <c r="AL19" s="21"/>
      <c r="AM19" s="21"/>
      <c r="AN19" s="26" t="s">
        <v>19</v>
      </c>
      <c r="AO19" s="21"/>
      <c r="AP19" s="21"/>
      <c r="AQ19" s="21"/>
      <c r="AR19" s="19"/>
      <c r="BE19" s="30"/>
      <c r="BS19" s="16" t="s">
        <v>6</v>
      </c>
    </row>
    <row r="20" s="1" customFormat="1" ht="18.48" customHeight="1">
      <c r="B20" s="20"/>
      <c r="C20" s="21"/>
      <c r="D20" s="21"/>
      <c r="E20" s="26" t="s">
        <v>22</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27</v>
      </c>
      <c r="AL20" s="21"/>
      <c r="AM20" s="21"/>
      <c r="AN20" s="26" t="s">
        <v>19</v>
      </c>
      <c r="AO20" s="21"/>
      <c r="AP20" s="21"/>
      <c r="AQ20" s="21"/>
      <c r="AR20" s="19"/>
      <c r="BE20" s="30"/>
      <c r="BS20" s="16" t="s">
        <v>4</v>
      </c>
    </row>
    <row r="21" s="1" customFormat="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s="1" customFormat="1" ht="12" customHeight="1">
      <c r="B22" s="20"/>
      <c r="C22" s="21"/>
      <c r="D22" s="31" t="s">
        <v>33</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s="1" customFormat="1" ht="47.25" customHeight="1">
      <c r="B23" s="20"/>
      <c r="C23" s="21"/>
      <c r="D23" s="21"/>
      <c r="E23" s="35" t="s">
        <v>34</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s="1" customFormat="1"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s="1" customFormat="1"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2" customFormat="1" ht="25.92" customHeight="1">
      <c r="A26" s="37"/>
      <c r="B26" s="38"/>
      <c r="C26" s="39"/>
      <c r="D26" s="40" t="s">
        <v>35</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ROUND(AG54,2)</f>
        <v>0</v>
      </c>
      <c r="AL26" s="41"/>
      <c r="AM26" s="41"/>
      <c r="AN26" s="41"/>
      <c r="AO26" s="41"/>
      <c r="AP26" s="39"/>
      <c r="AQ26" s="39"/>
      <c r="AR26" s="43"/>
      <c r="BE26" s="30"/>
    </row>
    <row r="27" s="2" customFormat="1" ht="6.96"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E27" s="30"/>
    </row>
    <row r="28" s="2" customFormat="1">
      <c r="A28" s="37"/>
      <c r="B28" s="38"/>
      <c r="C28" s="39"/>
      <c r="D28" s="39"/>
      <c r="E28" s="39"/>
      <c r="F28" s="39"/>
      <c r="G28" s="39"/>
      <c r="H28" s="39"/>
      <c r="I28" s="39"/>
      <c r="J28" s="39"/>
      <c r="K28" s="39"/>
      <c r="L28" s="44" t="s">
        <v>36</v>
      </c>
      <c r="M28" s="44"/>
      <c r="N28" s="44"/>
      <c r="O28" s="44"/>
      <c r="P28" s="44"/>
      <c r="Q28" s="39"/>
      <c r="R28" s="39"/>
      <c r="S28" s="39"/>
      <c r="T28" s="39"/>
      <c r="U28" s="39"/>
      <c r="V28" s="39"/>
      <c r="W28" s="44" t="s">
        <v>37</v>
      </c>
      <c r="X28" s="44"/>
      <c r="Y28" s="44"/>
      <c r="Z28" s="44"/>
      <c r="AA28" s="44"/>
      <c r="AB28" s="44"/>
      <c r="AC28" s="44"/>
      <c r="AD28" s="44"/>
      <c r="AE28" s="44"/>
      <c r="AF28" s="39"/>
      <c r="AG28" s="39"/>
      <c r="AH28" s="39"/>
      <c r="AI28" s="39"/>
      <c r="AJ28" s="39"/>
      <c r="AK28" s="44" t="s">
        <v>38</v>
      </c>
      <c r="AL28" s="44"/>
      <c r="AM28" s="44"/>
      <c r="AN28" s="44"/>
      <c r="AO28" s="44"/>
      <c r="AP28" s="39"/>
      <c r="AQ28" s="39"/>
      <c r="AR28" s="43"/>
      <c r="BE28" s="30"/>
    </row>
    <row r="29" s="3" customFormat="1" ht="14.4" customHeight="1">
      <c r="A29" s="3"/>
      <c r="B29" s="45"/>
      <c r="C29" s="46"/>
      <c r="D29" s="31" t="s">
        <v>39</v>
      </c>
      <c r="E29" s="46"/>
      <c r="F29" s="31" t="s">
        <v>40</v>
      </c>
      <c r="G29" s="46"/>
      <c r="H29" s="46"/>
      <c r="I29" s="46"/>
      <c r="J29" s="46"/>
      <c r="K29" s="46"/>
      <c r="L29" s="47">
        <v>0.20999999999999999</v>
      </c>
      <c r="M29" s="46"/>
      <c r="N29" s="46"/>
      <c r="O29" s="46"/>
      <c r="P29" s="46"/>
      <c r="Q29" s="46"/>
      <c r="R29" s="46"/>
      <c r="S29" s="46"/>
      <c r="T29" s="46"/>
      <c r="U29" s="46"/>
      <c r="V29" s="46"/>
      <c r="W29" s="48">
        <f>ROUND(AZ54, 2)</f>
        <v>0</v>
      </c>
      <c r="X29" s="46"/>
      <c r="Y29" s="46"/>
      <c r="Z29" s="46"/>
      <c r="AA29" s="46"/>
      <c r="AB29" s="46"/>
      <c r="AC29" s="46"/>
      <c r="AD29" s="46"/>
      <c r="AE29" s="46"/>
      <c r="AF29" s="46"/>
      <c r="AG29" s="46"/>
      <c r="AH29" s="46"/>
      <c r="AI29" s="46"/>
      <c r="AJ29" s="46"/>
      <c r="AK29" s="48">
        <f>ROUND(AV54, 2)</f>
        <v>0</v>
      </c>
      <c r="AL29" s="46"/>
      <c r="AM29" s="46"/>
      <c r="AN29" s="46"/>
      <c r="AO29" s="46"/>
      <c r="AP29" s="46"/>
      <c r="AQ29" s="46"/>
      <c r="AR29" s="49"/>
      <c r="BE29" s="50"/>
    </row>
    <row r="30" s="3" customFormat="1" ht="14.4" customHeight="1">
      <c r="A30" s="3"/>
      <c r="B30" s="45"/>
      <c r="C30" s="46"/>
      <c r="D30" s="46"/>
      <c r="E30" s="46"/>
      <c r="F30" s="31" t="s">
        <v>41</v>
      </c>
      <c r="G30" s="46"/>
      <c r="H30" s="46"/>
      <c r="I30" s="46"/>
      <c r="J30" s="46"/>
      <c r="K30" s="46"/>
      <c r="L30" s="47">
        <v>0.12</v>
      </c>
      <c r="M30" s="46"/>
      <c r="N30" s="46"/>
      <c r="O30" s="46"/>
      <c r="P30" s="46"/>
      <c r="Q30" s="46"/>
      <c r="R30" s="46"/>
      <c r="S30" s="46"/>
      <c r="T30" s="46"/>
      <c r="U30" s="46"/>
      <c r="V30" s="46"/>
      <c r="W30" s="48">
        <f>ROUND(BA54, 2)</f>
        <v>0</v>
      </c>
      <c r="X30" s="46"/>
      <c r="Y30" s="46"/>
      <c r="Z30" s="46"/>
      <c r="AA30" s="46"/>
      <c r="AB30" s="46"/>
      <c r="AC30" s="46"/>
      <c r="AD30" s="46"/>
      <c r="AE30" s="46"/>
      <c r="AF30" s="46"/>
      <c r="AG30" s="46"/>
      <c r="AH30" s="46"/>
      <c r="AI30" s="46"/>
      <c r="AJ30" s="46"/>
      <c r="AK30" s="48">
        <f>ROUND(AW54, 2)</f>
        <v>0</v>
      </c>
      <c r="AL30" s="46"/>
      <c r="AM30" s="46"/>
      <c r="AN30" s="46"/>
      <c r="AO30" s="46"/>
      <c r="AP30" s="46"/>
      <c r="AQ30" s="46"/>
      <c r="AR30" s="49"/>
      <c r="BE30" s="50"/>
    </row>
    <row r="31" hidden="1" s="3" customFormat="1" ht="14.4" customHeight="1">
      <c r="A31" s="3"/>
      <c r="B31" s="45"/>
      <c r="C31" s="46"/>
      <c r="D31" s="46"/>
      <c r="E31" s="46"/>
      <c r="F31" s="31" t="s">
        <v>42</v>
      </c>
      <c r="G31" s="46"/>
      <c r="H31" s="46"/>
      <c r="I31" s="46"/>
      <c r="J31" s="46"/>
      <c r="K31" s="46"/>
      <c r="L31" s="47">
        <v>0.20999999999999999</v>
      </c>
      <c r="M31" s="46"/>
      <c r="N31" s="46"/>
      <c r="O31" s="46"/>
      <c r="P31" s="46"/>
      <c r="Q31" s="46"/>
      <c r="R31" s="46"/>
      <c r="S31" s="46"/>
      <c r="T31" s="46"/>
      <c r="U31" s="46"/>
      <c r="V31" s="46"/>
      <c r="W31" s="48">
        <f>ROUND(BB54, 2)</f>
        <v>0</v>
      </c>
      <c r="X31" s="46"/>
      <c r="Y31" s="46"/>
      <c r="Z31" s="46"/>
      <c r="AA31" s="46"/>
      <c r="AB31" s="46"/>
      <c r="AC31" s="46"/>
      <c r="AD31" s="46"/>
      <c r="AE31" s="46"/>
      <c r="AF31" s="46"/>
      <c r="AG31" s="46"/>
      <c r="AH31" s="46"/>
      <c r="AI31" s="46"/>
      <c r="AJ31" s="46"/>
      <c r="AK31" s="48">
        <v>0</v>
      </c>
      <c r="AL31" s="46"/>
      <c r="AM31" s="46"/>
      <c r="AN31" s="46"/>
      <c r="AO31" s="46"/>
      <c r="AP31" s="46"/>
      <c r="AQ31" s="46"/>
      <c r="AR31" s="49"/>
      <c r="BE31" s="50"/>
    </row>
    <row r="32" hidden="1" s="3" customFormat="1" ht="14.4" customHeight="1">
      <c r="A32" s="3"/>
      <c r="B32" s="45"/>
      <c r="C32" s="46"/>
      <c r="D32" s="46"/>
      <c r="E32" s="46"/>
      <c r="F32" s="31" t="s">
        <v>43</v>
      </c>
      <c r="G32" s="46"/>
      <c r="H32" s="46"/>
      <c r="I32" s="46"/>
      <c r="J32" s="46"/>
      <c r="K32" s="46"/>
      <c r="L32" s="47">
        <v>0.12</v>
      </c>
      <c r="M32" s="46"/>
      <c r="N32" s="46"/>
      <c r="O32" s="46"/>
      <c r="P32" s="46"/>
      <c r="Q32" s="46"/>
      <c r="R32" s="46"/>
      <c r="S32" s="46"/>
      <c r="T32" s="46"/>
      <c r="U32" s="46"/>
      <c r="V32" s="46"/>
      <c r="W32" s="48">
        <f>ROUND(BC54, 2)</f>
        <v>0</v>
      </c>
      <c r="X32" s="46"/>
      <c r="Y32" s="46"/>
      <c r="Z32" s="46"/>
      <c r="AA32" s="46"/>
      <c r="AB32" s="46"/>
      <c r="AC32" s="46"/>
      <c r="AD32" s="46"/>
      <c r="AE32" s="46"/>
      <c r="AF32" s="46"/>
      <c r="AG32" s="46"/>
      <c r="AH32" s="46"/>
      <c r="AI32" s="46"/>
      <c r="AJ32" s="46"/>
      <c r="AK32" s="48">
        <v>0</v>
      </c>
      <c r="AL32" s="46"/>
      <c r="AM32" s="46"/>
      <c r="AN32" s="46"/>
      <c r="AO32" s="46"/>
      <c r="AP32" s="46"/>
      <c r="AQ32" s="46"/>
      <c r="AR32" s="49"/>
      <c r="BE32" s="50"/>
    </row>
    <row r="33" hidden="1" s="3" customFormat="1" ht="14.4" customHeight="1">
      <c r="A33" s="3"/>
      <c r="B33" s="45"/>
      <c r="C33" s="46"/>
      <c r="D33" s="46"/>
      <c r="E33" s="46"/>
      <c r="F33" s="31" t="s">
        <v>44</v>
      </c>
      <c r="G33" s="46"/>
      <c r="H33" s="46"/>
      <c r="I33" s="46"/>
      <c r="J33" s="46"/>
      <c r="K33" s="46"/>
      <c r="L33" s="47">
        <v>0</v>
      </c>
      <c r="M33" s="46"/>
      <c r="N33" s="46"/>
      <c r="O33" s="46"/>
      <c r="P33" s="46"/>
      <c r="Q33" s="46"/>
      <c r="R33" s="46"/>
      <c r="S33" s="46"/>
      <c r="T33" s="46"/>
      <c r="U33" s="46"/>
      <c r="V33" s="46"/>
      <c r="W33" s="48">
        <f>ROUND(BD54, 2)</f>
        <v>0</v>
      </c>
      <c r="X33" s="46"/>
      <c r="Y33" s="46"/>
      <c r="Z33" s="46"/>
      <c r="AA33" s="46"/>
      <c r="AB33" s="46"/>
      <c r="AC33" s="46"/>
      <c r="AD33" s="46"/>
      <c r="AE33" s="46"/>
      <c r="AF33" s="46"/>
      <c r="AG33" s="46"/>
      <c r="AH33" s="46"/>
      <c r="AI33" s="46"/>
      <c r="AJ33" s="46"/>
      <c r="AK33" s="48">
        <v>0</v>
      </c>
      <c r="AL33" s="46"/>
      <c r="AM33" s="46"/>
      <c r="AN33" s="46"/>
      <c r="AO33" s="46"/>
      <c r="AP33" s="46"/>
      <c r="AQ33" s="46"/>
      <c r="AR33" s="49"/>
      <c r="BE33" s="3"/>
    </row>
    <row r="34" s="2" customFormat="1" ht="6.96"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c r="BE34" s="37"/>
    </row>
    <row r="35" s="2" customFormat="1" ht="25.92" customHeight="1">
      <c r="A35" s="37"/>
      <c r="B35" s="38"/>
      <c r="C35" s="51"/>
      <c r="D35" s="52" t="s">
        <v>45</v>
      </c>
      <c r="E35" s="53"/>
      <c r="F35" s="53"/>
      <c r="G35" s="53"/>
      <c r="H35" s="53"/>
      <c r="I35" s="53"/>
      <c r="J35" s="53"/>
      <c r="K35" s="53"/>
      <c r="L35" s="53"/>
      <c r="M35" s="53"/>
      <c r="N35" s="53"/>
      <c r="O35" s="53"/>
      <c r="P35" s="53"/>
      <c r="Q35" s="53"/>
      <c r="R35" s="53"/>
      <c r="S35" s="53"/>
      <c r="T35" s="54" t="s">
        <v>46</v>
      </c>
      <c r="U35" s="53"/>
      <c r="V35" s="53"/>
      <c r="W35" s="53"/>
      <c r="X35" s="55" t="s">
        <v>47</v>
      </c>
      <c r="Y35" s="53"/>
      <c r="Z35" s="53"/>
      <c r="AA35" s="53"/>
      <c r="AB35" s="53"/>
      <c r="AC35" s="53"/>
      <c r="AD35" s="53"/>
      <c r="AE35" s="53"/>
      <c r="AF35" s="53"/>
      <c r="AG35" s="53"/>
      <c r="AH35" s="53"/>
      <c r="AI35" s="53"/>
      <c r="AJ35" s="53"/>
      <c r="AK35" s="56">
        <f>SUM(AK26:AK33)</f>
        <v>0</v>
      </c>
      <c r="AL35" s="53"/>
      <c r="AM35" s="53"/>
      <c r="AN35" s="53"/>
      <c r="AO35" s="57"/>
      <c r="AP35" s="51"/>
      <c r="AQ35" s="51"/>
      <c r="AR35" s="43"/>
      <c r="BE35" s="37"/>
    </row>
    <row r="36" s="2" customFormat="1" ht="6.96"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c r="BE36" s="37"/>
    </row>
    <row r="37" s="2" customFormat="1" ht="6.96" customHeight="1">
      <c r="A37" s="37"/>
      <c r="B37" s="58"/>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43"/>
      <c r="BE37" s="37"/>
    </row>
    <row r="41" s="2" customFormat="1" ht="6.96" customHeight="1">
      <c r="A41" s="37"/>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43"/>
      <c r="BE41" s="37"/>
    </row>
    <row r="42" s="2" customFormat="1" ht="24.96" customHeight="1">
      <c r="A42" s="37"/>
      <c r="B42" s="38"/>
      <c r="C42" s="22" t="s">
        <v>48</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3"/>
      <c r="BE42" s="37"/>
    </row>
    <row r="43" s="2" customFormat="1" ht="6.96" customHeight="1">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3"/>
      <c r="BE43" s="37"/>
    </row>
    <row r="44" s="4" customFormat="1" ht="12" customHeight="1">
      <c r="A44" s="4"/>
      <c r="B44" s="62"/>
      <c r="C44" s="31" t="s">
        <v>13</v>
      </c>
      <c r="D44" s="63"/>
      <c r="E44" s="63"/>
      <c r="F44" s="63"/>
      <c r="G44" s="63"/>
      <c r="H44" s="63"/>
      <c r="I44" s="63"/>
      <c r="J44" s="63"/>
      <c r="K44" s="63"/>
      <c r="L44" s="63" t="str">
        <f>K5</f>
        <v>2022-VSE008</v>
      </c>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4"/>
      <c r="BE44" s="4"/>
    </row>
    <row r="45" s="5" customFormat="1" ht="36.96" customHeight="1">
      <c r="A45" s="5"/>
      <c r="B45" s="65"/>
      <c r="C45" s="66" t="s">
        <v>16</v>
      </c>
      <c r="D45" s="67"/>
      <c r="E45" s="67"/>
      <c r="F45" s="67"/>
      <c r="G45" s="67"/>
      <c r="H45" s="67"/>
      <c r="I45" s="67"/>
      <c r="J45" s="67"/>
      <c r="K45" s="67"/>
      <c r="L45" s="68" t="str">
        <f>K6</f>
        <v>objekt Koleje Jarov- Blok F</v>
      </c>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9"/>
      <c r="BE45" s="5"/>
    </row>
    <row r="46" s="2" customFormat="1" ht="6.96" customHeight="1">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3"/>
      <c r="BE46" s="37"/>
    </row>
    <row r="47" s="2" customFormat="1" ht="12" customHeight="1">
      <c r="A47" s="37"/>
      <c r="B47" s="38"/>
      <c r="C47" s="31" t="s">
        <v>21</v>
      </c>
      <c r="D47" s="39"/>
      <c r="E47" s="39"/>
      <c r="F47" s="39"/>
      <c r="G47" s="39"/>
      <c r="H47" s="39"/>
      <c r="I47" s="39"/>
      <c r="J47" s="39"/>
      <c r="K47" s="39"/>
      <c r="L47" s="70" t="str">
        <f>IF(K8="","",K8)</f>
        <v xml:space="preserve"> </v>
      </c>
      <c r="M47" s="39"/>
      <c r="N47" s="39"/>
      <c r="O47" s="39"/>
      <c r="P47" s="39"/>
      <c r="Q47" s="39"/>
      <c r="R47" s="39"/>
      <c r="S47" s="39"/>
      <c r="T47" s="39"/>
      <c r="U47" s="39"/>
      <c r="V47" s="39"/>
      <c r="W47" s="39"/>
      <c r="X47" s="39"/>
      <c r="Y47" s="39"/>
      <c r="Z47" s="39"/>
      <c r="AA47" s="39"/>
      <c r="AB47" s="39"/>
      <c r="AC47" s="39"/>
      <c r="AD47" s="39"/>
      <c r="AE47" s="39"/>
      <c r="AF47" s="39"/>
      <c r="AG47" s="39"/>
      <c r="AH47" s="39"/>
      <c r="AI47" s="31" t="s">
        <v>23</v>
      </c>
      <c r="AJ47" s="39"/>
      <c r="AK47" s="39"/>
      <c r="AL47" s="39"/>
      <c r="AM47" s="71" t="str">
        <f>IF(AN8= "","",AN8)</f>
        <v>10. 2. 2025</v>
      </c>
      <c r="AN47" s="71"/>
      <c r="AO47" s="39"/>
      <c r="AP47" s="39"/>
      <c r="AQ47" s="39"/>
      <c r="AR47" s="43"/>
      <c r="BE47" s="37"/>
    </row>
    <row r="48" s="2" customFormat="1" ht="6.96" customHeight="1">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3"/>
      <c r="BE48" s="37"/>
    </row>
    <row r="49" s="2" customFormat="1" ht="15.15" customHeight="1">
      <c r="A49" s="37"/>
      <c r="B49" s="38"/>
      <c r="C49" s="31" t="s">
        <v>25</v>
      </c>
      <c r="D49" s="39"/>
      <c r="E49" s="39"/>
      <c r="F49" s="39"/>
      <c r="G49" s="39"/>
      <c r="H49" s="39"/>
      <c r="I49" s="39"/>
      <c r="J49" s="39"/>
      <c r="K49" s="39"/>
      <c r="L49" s="63" t="str">
        <f>IF(E11= "","",E11)</f>
        <v xml:space="preserve"> </v>
      </c>
      <c r="M49" s="39"/>
      <c r="N49" s="39"/>
      <c r="O49" s="39"/>
      <c r="P49" s="39"/>
      <c r="Q49" s="39"/>
      <c r="R49" s="39"/>
      <c r="S49" s="39"/>
      <c r="T49" s="39"/>
      <c r="U49" s="39"/>
      <c r="V49" s="39"/>
      <c r="W49" s="39"/>
      <c r="X49" s="39"/>
      <c r="Y49" s="39"/>
      <c r="Z49" s="39"/>
      <c r="AA49" s="39"/>
      <c r="AB49" s="39"/>
      <c r="AC49" s="39"/>
      <c r="AD49" s="39"/>
      <c r="AE49" s="39"/>
      <c r="AF49" s="39"/>
      <c r="AG49" s="39"/>
      <c r="AH49" s="39"/>
      <c r="AI49" s="31" t="s">
        <v>30</v>
      </c>
      <c r="AJ49" s="39"/>
      <c r="AK49" s="39"/>
      <c r="AL49" s="39"/>
      <c r="AM49" s="72" t="str">
        <f>IF(E17="","",E17)</f>
        <v xml:space="preserve"> </v>
      </c>
      <c r="AN49" s="63"/>
      <c r="AO49" s="63"/>
      <c r="AP49" s="63"/>
      <c r="AQ49" s="39"/>
      <c r="AR49" s="43"/>
      <c r="AS49" s="73" t="s">
        <v>49</v>
      </c>
      <c r="AT49" s="74"/>
      <c r="AU49" s="75"/>
      <c r="AV49" s="75"/>
      <c r="AW49" s="75"/>
      <c r="AX49" s="75"/>
      <c r="AY49" s="75"/>
      <c r="AZ49" s="75"/>
      <c r="BA49" s="75"/>
      <c r="BB49" s="75"/>
      <c r="BC49" s="75"/>
      <c r="BD49" s="76"/>
      <c r="BE49" s="37"/>
    </row>
    <row r="50" s="2" customFormat="1" ht="15.15" customHeight="1">
      <c r="A50" s="37"/>
      <c r="B50" s="38"/>
      <c r="C50" s="31" t="s">
        <v>28</v>
      </c>
      <c r="D50" s="39"/>
      <c r="E50" s="39"/>
      <c r="F50" s="39"/>
      <c r="G50" s="39"/>
      <c r="H50" s="39"/>
      <c r="I50" s="39"/>
      <c r="J50" s="39"/>
      <c r="K50" s="39"/>
      <c r="L50" s="63"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1" t="s">
        <v>32</v>
      </c>
      <c r="AJ50" s="39"/>
      <c r="AK50" s="39"/>
      <c r="AL50" s="39"/>
      <c r="AM50" s="72" t="str">
        <f>IF(E20="","",E20)</f>
        <v xml:space="preserve"> </v>
      </c>
      <c r="AN50" s="63"/>
      <c r="AO50" s="63"/>
      <c r="AP50" s="63"/>
      <c r="AQ50" s="39"/>
      <c r="AR50" s="43"/>
      <c r="AS50" s="77"/>
      <c r="AT50" s="78"/>
      <c r="AU50" s="79"/>
      <c r="AV50" s="79"/>
      <c r="AW50" s="79"/>
      <c r="AX50" s="79"/>
      <c r="AY50" s="79"/>
      <c r="AZ50" s="79"/>
      <c r="BA50" s="79"/>
      <c r="BB50" s="79"/>
      <c r="BC50" s="79"/>
      <c r="BD50" s="80"/>
      <c r="BE50" s="37"/>
    </row>
    <row r="51" s="2" customFormat="1" ht="10.8" customHeight="1">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3"/>
      <c r="AS51" s="81"/>
      <c r="AT51" s="82"/>
      <c r="AU51" s="83"/>
      <c r="AV51" s="83"/>
      <c r="AW51" s="83"/>
      <c r="AX51" s="83"/>
      <c r="AY51" s="83"/>
      <c r="AZ51" s="83"/>
      <c r="BA51" s="83"/>
      <c r="BB51" s="83"/>
      <c r="BC51" s="83"/>
      <c r="BD51" s="84"/>
      <c r="BE51" s="37"/>
    </row>
    <row r="52" s="2" customFormat="1" ht="29.28" customHeight="1">
      <c r="A52" s="37"/>
      <c r="B52" s="38"/>
      <c r="C52" s="85" t="s">
        <v>50</v>
      </c>
      <c r="D52" s="86"/>
      <c r="E52" s="86"/>
      <c r="F52" s="86"/>
      <c r="G52" s="86"/>
      <c r="H52" s="87"/>
      <c r="I52" s="88" t="s">
        <v>51</v>
      </c>
      <c r="J52" s="86"/>
      <c r="K52" s="86"/>
      <c r="L52" s="86"/>
      <c r="M52" s="86"/>
      <c r="N52" s="86"/>
      <c r="O52" s="86"/>
      <c r="P52" s="86"/>
      <c r="Q52" s="86"/>
      <c r="R52" s="86"/>
      <c r="S52" s="86"/>
      <c r="T52" s="86"/>
      <c r="U52" s="86"/>
      <c r="V52" s="86"/>
      <c r="W52" s="86"/>
      <c r="X52" s="86"/>
      <c r="Y52" s="86"/>
      <c r="Z52" s="86"/>
      <c r="AA52" s="86"/>
      <c r="AB52" s="86"/>
      <c r="AC52" s="86"/>
      <c r="AD52" s="86"/>
      <c r="AE52" s="86"/>
      <c r="AF52" s="86"/>
      <c r="AG52" s="89" t="s">
        <v>52</v>
      </c>
      <c r="AH52" s="86"/>
      <c r="AI52" s="86"/>
      <c r="AJ52" s="86"/>
      <c r="AK52" s="86"/>
      <c r="AL52" s="86"/>
      <c r="AM52" s="86"/>
      <c r="AN52" s="88" t="s">
        <v>53</v>
      </c>
      <c r="AO52" s="86"/>
      <c r="AP52" s="86"/>
      <c r="AQ52" s="90" t="s">
        <v>54</v>
      </c>
      <c r="AR52" s="43"/>
      <c r="AS52" s="91" t="s">
        <v>55</v>
      </c>
      <c r="AT52" s="92" t="s">
        <v>56</v>
      </c>
      <c r="AU52" s="92" t="s">
        <v>57</v>
      </c>
      <c r="AV52" s="92" t="s">
        <v>58</v>
      </c>
      <c r="AW52" s="92" t="s">
        <v>59</v>
      </c>
      <c r="AX52" s="92" t="s">
        <v>60</v>
      </c>
      <c r="AY52" s="92" t="s">
        <v>61</v>
      </c>
      <c r="AZ52" s="92" t="s">
        <v>62</v>
      </c>
      <c r="BA52" s="92" t="s">
        <v>63</v>
      </c>
      <c r="BB52" s="92" t="s">
        <v>64</v>
      </c>
      <c r="BC52" s="92" t="s">
        <v>65</v>
      </c>
      <c r="BD52" s="93" t="s">
        <v>66</v>
      </c>
      <c r="BE52" s="37"/>
    </row>
    <row r="53" s="2" customFormat="1" ht="10.8" customHeight="1">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3"/>
      <c r="AS53" s="94"/>
      <c r="AT53" s="95"/>
      <c r="AU53" s="95"/>
      <c r="AV53" s="95"/>
      <c r="AW53" s="95"/>
      <c r="AX53" s="95"/>
      <c r="AY53" s="95"/>
      <c r="AZ53" s="95"/>
      <c r="BA53" s="95"/>
      <c r="BB53" s="95"/>
      <c r="BC53" s="95"/>
      <c r="BD53" s="96"/>
      <c r="BE53" s="37"/>
    </row>
    <row r="54" s="6" customFormat="1" ht="32.4" customHeight="1">
      <c r="A54" s="6"/>
      <c r="B54" s="97"/>
      <c r="C54" s="98" t="s">
        <v>67</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100">
        <f>ROUND(AG55+AG60+AG65+AG71+AG81,2)</f>
        <v>0</v>
      </c>
      <c r="AH54" s="100"/>
      <c r="AI54" s="100"/>
      <c r="AJ54" s="100"/>
      <c r="AK54" s="100"/>
      <c r="AL54" s="100"/>
      <c r="AM54" s="100"/>
      <c r="AN54" s="101">
        <f>SUM(AG54,AT54)</f>
        <v>0</v>
      </c>
      <c r="AO54" s="101"/>
      <c r="AP54" s="101"/>
      <c r="AQ54" s="102" t="s">
        <v>19</v>
      </c>
      <c r="AR54" s="103"/>
      <c r="AS54" s="104">
        <f>ROUND(AS55+AS60+AS65+AS71+AS81,2)</f>
        <v>0</v>
      </c>
      <c r="AT54" s="105">
        <f>ROUND(SUM(AV54:AW54),2)</f>
        <v>0</v>
      </c>
      <c r="AU54" s="106">
        <f>ROUND(AU55+AU60+AU65+AU71+AU81,5)</f>
        <v>0</v>
      </c>
      <c r="AV54" s="105">
        <f>ROUND(AZ54*L29,2)</f>
        <v>0</v>
      </c>
      <c r="AW54" s="105">
        <f>ROUND(BA54*L30,2)</f>
        <v>0</v>
      </c>
      <c r="AX54" s="105">
        <f>ROUND(BB54*L29,2)</f>
        <v>0</v>
      </c>
      <c r="AY54" s="105">
        <f>ROUND(BC54*L30,2)</f>
        <v>0</v>
      </c>
      <c r="AZ54" s="105">
        <f>ROUND(AZ55+AZ60+AZ65+AZ71+AZ81,2)</f>
        <v>0</v>
      </c>
      <c r="BA54" s="105">
        <f>ROUND(BA55+BA60+BA65+BA71+BA81,2)</f>
        <v>0</v>
      </c>
      <c r="BB54" s="105">
        <f>ROUND(BB55+BB60+BB65+BB71+BB81,2)</f>
        <v>0</v>
      </c>
      <c r="BC54" s="105">
        <f>ROUND(BC55+BC60+BC65+BC71+BC81,2)</f>
        <v>0</v>
      </c>
      <c r="BD54" s="107">
        <f>ROUND(BD55+BD60+BD65+BD71+BD81,2)</f>
        <v>0</v>
      </c>
      <c r="BE54" s="6"/>
      <c r="BS54" s="108" t="s">
        <v>68</v>
      </c>
      <c r="BT54" s="108" t="s">
        <v>69</v>
      </c>
      <c r="BU54" s="109" t="s">
        <v>70</v>
      </c>
      <c r="BV54" s="108" t="s">
        <v>71</v>
      </c>
      <c r="BW54" s="108" t="s">
        <v>5</v>
      </c>
      <c r="BX54" s="108" t="s">
        <v>72</v>
      </c>
      <c r="CL54" s="108" t="s">
        <v>19</v>
      </c>
    </row>
    <row r="55" s="7" customFormat="1" ht="16.5" customHeight="1">
      <c r="A55" s="7"/>
      <c r="B55" s="110"/>
      <c r="C55" s="111"/>
      <c r="D55" s="112" t="s">
        <v>73</v>
      </c>
      <c r="E55" s="112"/>
      <c r="F55" s="112"/>
      <c r="G55" s="112"/>
      <c r="H55" s="112"/>
      <c r="I55" s="113"/>
      <c r="J55" s="112" t="s">
        <v>74</v>
      </c>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4">
        <f>ROUND(SUM(AG56:AG59),2)</f>
        <v>0</v>
      </c>
      <c r="AH55" s="113"/>
      <c r="AI55" s="113"/>
      <c r="AJ55" s="113"/>
      <c r="AK55" s="113"/>
      <c r="AL55" s="113"/>
      <c r="AM55" s="113"/>
      <c r="AN55" s="115">
        <f>SUM(AG55,AT55)</f>
        <v>0</v>
      </c>
      <c r="AO55" s="113"/>
      <c r="AP55" s="113"/>
      <c r="AQ55" s="116" t="s">
        <v>75</v>
      </c>
      <c r="AR55" s="117"/>
      <c r="AS55" s="118">
        <f>ROUND(SUM(AS56:AS59),2)</f>
        <v>0</v>
      </c>
      <c r="AT55" s="119">
        <f>ROUND(SUM(AV55:AW55),2)</f>
        <v>0</v>
      </c>
      <c r="AU55" s="120">
        <f>ROUND(SUM(AU56:AU59),5)</f>
        <v>0</v>
      </c>
      <c r="AV55" s="119">
        <f>ROUND(AZ55*L29,2)</f>
        <v>0</v>
      </c>
      <c r="AW55" s="119">
        <f>ROUND(BA55*L30,2)</f>
        <v>0</v>
      </c>
      <c r="AX55" s="119">
        <f>ROUND(BB55*L29,2)</f>
        <v>0</v>
      </c>
      <c r="AY55" s="119">
        <f>ROUND(BC55*L30,2)</f>
        <v>0</v>
      </c>
      <c r="AZ55" s="119">
        <f>ROUND(SUM(AZ56:AZ59),2)</f>
        <v>0</v>
      </c>
      <c r="BA55" s="119">
        <f>ROUND(SUM(BA56:BA59),2)</f>
        <v>0</v>
      </c>
      <c r="BB55" s="119">
        <f>ROUND(SUM(BB56:BB59),2)</f>
        <v>0</v>
      </c>
      <c r="BC55" s="119">
        <f>ROUND(SUM(BC56:BC59),2)</f>
        <v>0</v>
      </c>
      <c r="BD55" s="121">
        <f>ROUND(SUM(BD56:BD59),2)</f>
        <v>0</v>
      </c>
      <c r="BE55" s="7"/>
      <c r="BS55" s="122" t="s">
        <v>68</v>
      </c>
      <c r="BT55" s="122" t="s">
        <v>76</v>
      </c>
      <c r="BU55" s="122" t="s">
        <v>70</v>
      </c>
      <c r="BV55" s="122" t="s">
        <v>71</v>
      </c>
      <c r="BW55" s="122" t="s">
        <v>77</v>
      </c>
      <c r="BX55" s="122" t="s">
        <v>5</v>
      </c>
      <c r="CL55" s="122" t="s">
        <v>19</v>
      </c>
      <c r="CM55" s="122" t="s">
        <v>78</v>
      </c>
    </row>
    <row r="56" s="4" customFormat="1" ht="16.5" customHeight="1">
      <c r="A56" s="123" t="s">
        <v>79</v>
      </c>
      <c r="B56" s="62"/>
      <c r="C56" s="124"/>
      <c r="D56" s="124"/>
      <c r="E56" s="125" t="s">
        <v>76</v>
      </c>
      <c r="F56" s="125"/>
      <c r="G56" s="125"/>
      <c r="H56" s="125"/>
      <c r="I56" s="125"/>
      <c r="J56" s="124"/>
      <c r="K56" s="125" t="s">
        <v>80</v>
      </c>
      <c r="L56" s="125"/>
      <c r="M56" s="125"/>
      <c r="N56" s="125"/>
      <c r="O56" s="125"/>
      <c r="P56" s="125"/>
      <c r="Q56" s="125"/>
      <c r="R56" s="125"/>
      <c r="S56" s="125"/>
      <c r="T56" s="125"/>
      <c r="U56" s="125"/>
      <c r="V56" s="125"/>
      <c r="W56" s="125"/>
      <c r="X56" s="125"/>
      <c r="Y56" s="125"/>
      <c r="Z56" s="125"/>
      <c r="AA56" s="125"/>
      <c r="AB56" s="125"/>
      <c r="AC56" s="125"/>
      <c r="AD56" s="125"/>
      <c r="AE56" s="125"/>
      <c r="AF56" s="125"/>
      <c r="AG56" s="126">
        <f>'1 - Protipožární podhled ...'!J32</f>
        <v>0</v>
      </c>
      <c r="AH56" s="124"/>
      <c r="AI56" s="124"/>
      <c r="AJ56" s="124"/>
      <c r="AK56" s="124"/>
      <c r="AL56" s="124"/>
      <c r="AM56" s="124"/>
      <c r="AN56" s="126">
        <f>SUM(AG56,AT56)</f>
        <v>0</v>
      </c>
      <c r="AO56" s="124"/>
      <c r="AP56" s="124"/>
      <c r="AQ56" s="127" t="s">
        <v>81</v>
      </c>
      <c r="AR56" s="64"/>
      <c r="AS56" s="128">
        <v>0</v>
      </c>
      <c r="AT56" s="129">
        <f>ROUND(SUM(AV56:AW56),2)</f>
        <v>0</v>
      </c>
      <c r="AU56" s="130">
        <f>'1 - Protipožární podhled ...'!P90</f>
        <v>0</v>
      </c>
      <c r="AV56" s="129">
        <f>'1 - Protipožární podhled ...'!J35</f>
        <v>0</v>
      </c>
      <c r="AW56" s="129">
        <f>'1 - Protipožární podhled ...'!J36</f>
        <v>0</v>
      </c>
      <c r="AX56" s="129">
        <f>'1 - Protipožární podhled ...'!J37</f>
        <v>0</v>
      </c>
      <c r="AY56" s="129">
        <f>'1 - Protipožární podhled ...'!J38</f>
        <v>0</v>
      </c>
      <c r="AZ56" s="129">
        <f>'1 - Protipožární podhled ...'!F35</f>
        <v>0</v>
      </c>
      <c r="BA56" s="129">
        <f>'1 - Protipožární podhled ...'!F36</f>
        <v>0</v>
      </c>
      <c r="BB56" s="129">
        <f>'1 - Protipožární podhled ...'!F37</f>
        <v>0</v>
      </c>
      <c r="BC56" s="129">
        <f>'1 - Protipožární podhled ...'!F38</f>
        <v>0</v>
      </c>
      <c r="BD56" s="131">
        <f>'1 - Protipožární podhled ...'!F39</f>
        <v>0</v>
      </c>
      <c r="BE56" s="4"/>
      <c r="BT56" s="132" t="s">
        <v>78</v>
      </c>
      <c r="BV56" s="132" t="s">
        <v>71</v>
      </c>
      <c r="BW56" s="132" t="s">
        <v>82</v>
      </c>
      <c r="BX56" s="132" t="s">
        <v>77</v>
      </c>
      <c r="CL56" s="132" t="s">
        <v>19</v>
      </c>
    </row>
    <row r="57" s="4" customFormat="1" ht="16.5" customHeight="1">
      <c r="A57" s="123" t="s">
        <v>79</v>
      </c>
      <c r="B57" s="62"/>
      <c r="C57" s="124"/>
      <c r="D57" s="124"/>
      <c r="E57" s="125" t="s">
        <v>78</v>
      </c>
      <c r="F57" s="125"/>
      <c r="G57" s="125"/>
      <c r="H57" s="125"/>
      <c r="I57" s="125"/>
      <c r="J57" s="124"/>
      <c r="K57" s="125" t="s">
        <v>83</v>
      </c>
      <c r="L57" s="125"/>
      <c r="M57" s="125"/>
      <c r="N57" s="125"/>
      <c r="O57" s="125"/>
      <c r="P57" s="125"/>
      <c r="Q57" s="125"/>
      <c r="R57" s="125"/>
      <c r="S57" s="125"/>
      <c r="T57" s="125"/>
      <c r="U57" s="125"/>
      <c r="V57" s="125"/>
      <c r="W57" s="125"/>
      <c r="X57" s="125"/>
      <c r="Y57" s="125"/>
      <c r="Z57" s="125"/>
      <c r="AA57" s="125"/>
      <c r="AB57" s="125"/>
      <c r="AC57" s="125"/>
      <c r="AD57" s="125"/>
      <c r="AE57" s="125"/>
      <c r="AF57" s="125"/>
      <c r="AG57" s="126">
        <f>'2 - Malby'!J32</f>
        <v>0</v>
      </c>
      <c r="AH57" s="124"/>
      <c r="AI57" s="124"/>
      <c r="AJ57" s="124"/>
      <c r="AK57" s="124"/>
      <c r="AL57" s="124"/>
      <c r="AM57" s="124"/>
      <c r="AN57" s="126">
        <f>SUM(AG57,AT57)</f>
        <v>0</v>
      </c>
      <c r="AO57" s="124"/>
      <c r="AP57" s="124"/>
      <c r="AQ57" s="127" t="s">
        <v>81</v>
      </c>
      <c r="AR57" s="64"/>
      <c r="AS57" s="128">
        <v>0</v>
      </c>
      <c r="AT57" s="129">
        <f>ROUND(SUM(AV57:AW57),2)</f>
        <v>0</v>
      </c>
      <c r="AU57" s="130">
        <f>'2 - Malby'!P90</f>
        <v>0</v>
      </c>
      <c r="AV57" s="129">
        <f>'2 - Malby'!J35</f>
        <v>0</v>
      </c>
      <c r="AW57" s="129">
        <f>'2 - Malby'!J36</f>
        <v>0</v>
      </c>
      <c r="AX57" s="129">
        <f>'2 - Malby'!J37</f>
        <v>0</v>
      </c>
      <c r="AY57" s="129">
        <f>'2 - Malby'!J38</f>
        <v>0</v>
      </c>
      <c r="AZ57" s="129">
        <f>'2 - Malby'!F35</f>
        <v>0</v>
      </c>
      <c r="BA57" s="129">
        <f>'2 - Malby'!F36</f>
        <v>0</v>
      </c>
      <c r="BB57" s="129">
        <f>'2 - Malby'!F37</f>
        <v>0</v>
      </c>
      <c r="BC57" s="129">
        <f>'2 - Malby'!F38</f>
        <v>0</v>
      </c>
      <c r="BD57" s="131">
        <f>'2 - Malby'!F39</f>
        <v>0</v>
      </c>
      <c r="BE57" s="4"/>
      <c r="BT57" s="132" t="s">
        <v>78</v>
      </c>
      <c r="BV57" s="132" t="s">
        <v>71</v>
      </c>
      <c r="BW57" s="132" t="s">
        <v>84</v>
      </c>
      <c r="BX57" s="132" t="s">
        <v>77</v>
      </c>
      <c r="CL57" s="132" t="s">
        <v>19</v>
      </c>
    </row>
    <row r="58" s="4" customFormat="1" ht="16.5" customHeight="1">
      <c r="A58" s="123" t="s">
        <v>79</v>
      </c>
      <c r="B58" s="62"/>
      <c r="C58" s="124"/>
      <c r="D58" s="124"/>
      <c r="E58" s="125" t="s">
        <v>85</v>
      </c>
      <c r="F58" s="125"/>
      <c r="G58" s="125"/>
      <c r="H58" s="125"/>
      <c r="I58" s="125"/>
      <c r="J58" s="124"/>
      <c r="K58" s="125" t="s">
        <v>86</v>
      </c>
      <c r="L58" s="125"/>
      <c r="M58" s="125"/>
      <c r="N58" s="125"/>
      <c r="O58" s="125"/>
      <c r="P58" s="125"/>
      <c r="Q58" s="125"/>
      <c r="R58" s="125"/>
      <c r="S58" s="125"/>
      <c r="T58" s="125"/>
      <c r="U58" s="125"/>
      <c r="V58" s="125"/>
      <c r="W58" s="125"/>
      <c r="X58" s="125"/>
      <c r="Y58" s="125"/>
      <c r="Z58" s="125"/>
      <c r="AA58" s="125"/>
      <c r="AB58" s="125"/>
      <c r="AC58" s="125"/>
      <c r="AD58" s="125"/>
      <c r="AE58" s="125"/>
      <c r="AF58" s="125"/>
      <c r="AG58" s="126">
        <f>'3 - Podlahy'!J32</f>
        <v>0</v>
      </c>
      <c r="AH58" s="124"/>
      <c r="AI58" s="124"/>
      <c r="AJ58" s="124"/>
      <c r="AK58" s="124"/>
      <c r="AL58" s="124"/>
      <c r="AM58" s="124"/>
      <c r="AN58" s="126">
        <f>SUM(AG58,AT58)</f>
        <v>0</v>
      </c>
      <c r="AO58" s="124"/>
      <c r="AP58" s="124"/>
      <c r="AQ58" s="127" t="s">
        <v>81</v>
      </c>
      <c r="AR58" s="64"/>
      <c r="AS58" s="128">
        <v>0</v>
      </c>
      <c r="AT58" s="129">
        <f>ROUND(SUM(AV58:AW58),2)</f>
        <v>0</v>
      </c>
      <c r="AU58" s="130">
        <f>'3 - Podlahy'!P91</f>
        <v>0</v>
      </c>
      <c r="AV58" s="129">
        <f>'3 - Podlahy'!J35</f>
        <v>0</v>
      </c>
      <c r="AW58" s="129">
        <f>'3 - Podlahy'!J36</f>
        <v>0</v>
      </c>
      <c r="AX58" s="129">
        <f>'3 - Podlahy'!J37</f>
        <v>0</v>
      </c>
      <c r="AY58" s="129">
        <f>'3 - Podlahy'!J38</f>
        <v>0</v>
      </c>
      <c r="AZ58" s="129">
        <f>'3 - Podlahy'!F35</f>
        <v>0</v>
      </c>
      <c r="BA58" s="129">
        <f>'3 - Podlahy'!F36</f>
        <v>0</v>
      </c>
      <c r="BB58" s="129">
        <f>'3 - Podlahy'!F37</f>
        <v>0</v>
      </c>
      <c r="BC58" s="129">
        <f>'3 - Podlahy'!F38</f>
        <v>0</v>
      </c>
      <c r="BD58" s="131">
        <f>'3 - Podlahy'!F39</f>
        <v>0</v>
      </c>
      <c r="BE58" s="4"/>
      <c r="BT58" s="132" t="s">
        <v>78</v>
      </c>
      <c r="BV58" s="132" t="s">
        <v>71</v>
      </c>
      <c r="BW58" s="132" t="s">
        <v>87</v>
      </c>
      <c r="BX58" s="132" t="s">
        <v>77</v>
      </c>
      <c r="CL58" s="132" t="s">
        <v>19</v>
      </c>
    </row>
    <row r="59" s="4" customFormat="1" ht="16.5" customHeight="1">
      <c r="A59" s="123" t="s">
        <v>79</v>
      </c>
      <c r="B59" s="62"/>
      <c r="C59" s="124"/>
      <c r="D59" s="124"/>
      <c r="E59" s="125" t="s">
        <v>88</v>
      </c>
      <c r="F59" s="125"/>
      <c r="G59" s="125"/>
      <c r="H59" s="125"/>
      <c r="I59" s="125"/>
      <c r="J59" s="124"/>
      <c r="K59" s="125" t="s">
        <v>89</v>
      </c>
      <c r="L59" s="125"/>
      <c r="M59" s="125"/>
      <c r="N59" s="125"/>
      <c r="O59" s="125"/>
      <c r="P59" s="125"/>
      <c r="Q59" s="125"/>
      <c r="R59" s="125"/>
      <c r="S59" s="125"/>
      <c r="T59" s="125"/>
      <c r="U59" s="125"/>
      <c r="V59" s="125"/>
      <c r="W59" s="125"/>
      <c r="X59" s="125"/>
      <c r="Y59" s="125"/>
      <c r="Z59" s="125"/>
      <c r="AA59" s="125"/>
      <c r="AB59" s="125"/>
      <c r="AC59" s="125"/>
      <c r="AD59" s="125"/>
      <c r="AE59" s="125"/>
      <c r="AF59" s="125"/>
      <c r="AG59" s="126">
        <f>'6 - Vyčištění budov'!J32</f>
        <v>0</v>
      </c>
      <c r="AH59" s="124"/>
      <c r="AI59" s="124"/>
      <c r="AJ59" s="124"/>
      <c r="AK59" s="124"/>
      <c r="AL59" s="124"/>
      <c r="AM59" s="124"/>
      <c r="AN59" s="126">
        <f>SUM(AG59,AT59)</f>
        <v>0</v>
      </c>
      <c r="AO59" s="124"/>
      <c r="AP59" s="124"/>
      <c r="AQ59" s="127" t="s">
        <v>81</v>
      </c>
      <c r="AR59" s="64"/>
      <c r="AS59" s="128">
        <v>0</v>
      </c>
      <c r="AT59" s="129">
        <f>ROUND(SUM(AV59:AW59),2)</f>
        <v>0</v>
      </c>
      <c r="AU59" s="130">
        <f>'6 - Vyčištění budov'!P87</f>
        <v>0</v>
      </c>
      <c r="AV59" s="129">
        <f>'6 - Vyčištění budov'!J35</f>
        <v>0</v>
      </c>
      <c r="AW59" s="129">
        <f>'6 - Vyčištění budov'!J36</f>
        <v>0</v>
      </c>
      <c r="AX59" s="129">
        <f>'6 - Vyčištění budov'!J37</f>
        <v>0</v>
      </c>
      <c r="AY59" s="129">
        <f>'6 - Vyčištění budov'!J38</f>
        <v>0</v>
      </c>
      <c r="AZ59" s="129">
        <f>'6 - Vyčištění budov'!F35</f>
        <v>0</v>
      </c>
      <c r="BA59" s="129">
        <f>'6 - Vyčištění budov'!F36</f>
        <v>0</v>
      </c>
      <c r="BB59" s="129">
        <f>'6 - Vyčištění budov'!F37</f>
        <v>0</v>
      </c>
      <c r="BC59" s="129">
        <f>'6 - Vyčištění budov'!F38</f>
        <v>0</v>
      </c>
      <c r="BD59" s="131">
        <f>'6 - Vyčištění budov'!F39</f>
        <v>0</v>
      </c>
      <c r="BE59" s="4"/>
      <c r="BT59" s="132" t="s">
        <v>78</v>
      </c>
      <c r="BV59" s="132" t="s">
        <v>71</v>
      </c>
      <c r="BW59" s="132" t="s">
        <v>90</v>
      </c>
      <c r="BX59" s="132" t="s">
        <v>77</v>
      </c>
      <c r="CL59" s="132" t="s">
        <v>19</v>
      </c>
    </row>
    <row r="60" s="7" customFormat="1" ht="16.5" customHeight="1">
      <c r="A60" s="7"/>
      <c r="B60" s="110"/>
      <c r="C60" s="111"/>
      <c r="D60" s="112" t="s">
        <v>91</v>
      </c>
      <c r="E60" s="112"/>
      <c r="F60" s="112"/>
      <c r="G60" s="112"/>
      <c r="H60" s="112"/>
      <c r="I60" s="113"/>
      <c r="J60" s="112" t="s">
        <v>92</v>
      </c>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4">
        <f>ROUND(SUM(AG61:AG64),2)</f>
        <v>0</v>
      </c>
      <c r="AH60" s="113"/>
      <c r="AI60" s="113"/>
      <c r="AJ60" s="113"/>
      <c r="AK60" s="113"/>
      <c r="AL60" s="113"/>
      <c r="AM60" s="113"/>
      <c r="AN60" s="115">
        <f>SUM(AG60,AT60)</f>
        <v>0</v>
      </c>
      <c r="AO60" s="113"/>
      <c r="AP60" s="113"/>
      <c r="AQ60" s="116" t="s">
        <v>75</v>
      </c>
      <c r="AR60" s="117"/>
      <c r="AS60" s="118">
        <f>ROUND(SUM(AS61:AS64),2)</f>
        <v>0</v>
      </c>
      <c r="AT60" s="119">
        <f>ROUND(SUM(AV60:AW60),2)</f>
        <v>0</v>
      </c>
      <c r="AU60" s="120">
        <f>ROUND(SUM(AU61:AU64),5)</f>
        <v>0</v>
      </c>
      <c r="AV60" s="119">
        <f>ROUND(AZ60*L29,2)</f>
        <v>0</v>
      </c>
      <c r="AW60" s="119">
        <f>ROUND(BA60*L30,2)</f>
        <v>0</v>
      </c>
      <c r="AX60" s="119">
        <f>ROUND(BB60*L29,2)</f>
        <v>0</v>
      </c>
      <c r="AY60" s="119">
        <f>ROUND(BC60*L30,2)</f>
        <v>0</v>
      </c>
      <c r="AZ60" s="119">
        <f>ROUND(SUM(AZ61:AZ64),2)</f>
        <v>0</v>
      </c>
      <c r="BA60" s="119">
        <f>ROUND(SUM(BA61:BA64),2)</f>
        <v>0</v>
      </c>
      <c r="BB60" s="119">
        <f>ROUND(SUM(BB61:BB64),2)</f>
        <v>0</v>
      </c>
      <c r="BC60" s="119">
        <f>ROUND(SUM(BC61:BC64),2)</f>
        <v>0</v>
      </c>
      <c r="BD60" s="121">
        <f>ROUND(SUM(BD61:BD64),2)</f>
        <v>0</v>
      </c>
      <c r="BE60" s="7"/>
      <c r="BS60" s="122" t="s">
        <v>68</v>
      </c>
      <c r="BT60" s="122" t="s">
        <v>76</v>
      </c>
      <c r="BU60" s="122" t="s">
        <v>70</v>
      </c>
      <c r="BV60" s="122" t="s">
        <v>71</v>
      </c>
      <c r="BW60" s="122" t="s">
        <v>93</v>
      </c>
      <c r="BX60" s="122" t="s">
        <v>5</v>
      </c>
      <c r="CL60" s="122" t="s">
        <v>19</v>
      </c>
      <c r="CM60" s="122" t="s">
        <v>78</v>
      </c>
    </row>
    <row r="61" s="4" customFormat="1" ht="16.5" customHeight="1">
      <c r="A61" s="123" t="s">
        <v>79</v>
      </c>
      <c r="B61" s="62"/>
      <c r="C61" s="124"/>
      <c r="D61" s="124"/>
      <c r="E61" s="125" t="s">
        <v>94</v>
      </c>
      <c r="F61" s="125"/>
      <c r="G61" s="125"/>
      <c r="H61" s="125"/>
      <c r="I61" s="125"/>
      <c r="J61" s="124"/>
      <c r="K61" s="125" t="s">
        <v>83</v>
      </c>
      <c r="L61" s="125"/>
      <c r="M61" s="125"/>
      <c r="N61" s="125"/>
      <c r="O61" s="125"/>
      <c r="P61" s="125"/>
      <c r="Q61" s="125"/>
      <c r="R61" s="125"/>
      <c r="S61" s="125"/>
      <c r="T61" s="125"/>
      <c r="U61" s="125"/>
      <c r="V61" s="125"/>
      <c r="W61" s="125"/>
      <c r="X61" s="125"/>
      <c r="Y61" s="125"/>
      <c r="Z61" s="125"/>
      <c r="AA61" s="125"/>
      <c r="AB61" s="125"/>
      <c r="AC61" s="125"/>
      <c r="AD61" s="125"/>
      <c r="AE61" s="125"/>
      <c r="AF61" s="125"/>
      <c r="AG61" s="126">
        <f>'1 (1) - Malby'!J32</f>
        <v>0</v>
      </c>
      <c r="AH61" s="124"/>
      <c r="AI61" s="124"/>
      <c r="AJ61" s="124"/>
      <c r="AK61" s="124"/>
      <c r="AL61" s="124"/>
      <c r="AM61" s="124"/>
      <c r="AN61" s="126">
        <f>SUM(AG61,AT61)</f>
        <v>0</v>
      </c>
      <c r="AO61" s="124"/>
      <c r="AP61" s="124"/>
      <c r="AQ61" s="127" t="s">
        <v>81</v>
      </c>
      <c r="AR61" s="64"/>
      <c r="AS61" s="128">
        <v>0</v>
      </c>
      <c r="AT61" s="129">
        <f>ROUND(SUM(AV61:AW61),2)</f>
        <v>0</v>
      </c>
      <c r="AU61" s="130">
        <f>'1 (1) - Malby'!P90</f>
        <v>0</v>
      </c>
      <c r="AV61" s="129">
        <f>'1 (1) - Malby'!J35</f>
        <v>0</v>
      </c>
      <c r="AW61" s="129">
        <f>'1 (1) - Malby'!J36</f>
        <v>0</v>
      </c>
      <c r="AX61" s="129">
        <f>'1 (1) - Malby'!J37</f>
        <v>0</v>
      </c>
      <c r="AY61" s="129">
        <f>'1 (1) - Malby'!J38</f>
        <v>0</v>
      </c>
      <c r="AZ61" s="129">
        <f>'1 (1) - Malby'!F35</f>
        <v>0</v>
      </c>
      <c r="BA61" s="129">
        <f>'1 (1) - Malby'!F36</f>
        <v>0</v>
      </c>
      <c r="BB61" s="129">
        <f>'1 (1) - Malby'!F37</f>
        <v>0</v>
      </c>
      <c r="BC61" s="129">
        <f>'1 (1) - Malby'!F38</f>
        <v>0</v>
      </c>
      <c r="BD61" s="131">
        <f>'1 (1) - Malby'!F39</f>
        <v>0</v>
      </c>
      <c r="BE61" s="4"/>
      <c r="BT61" s="132" t="s">
        <v>78</v>
      </c>
      <c r="BV61" s="132" t="s">
        <v>71</v>
      </c>
      <c r="BW61" s="132" t="s">
        <v>95</v>
      </c>
      <c r="BX61" s="132" t="s">
        <v>93</v>
      </c>
      <c r="CL61" s="132" t="s">
        <v>19</v>
      </c>
    </row>
    <row r="62" s="4" customFormat="1" ht="16.5" customHeight="1">
      <c r="A62" s="123" t="s">
        <v>79</v>
      </c>
      <c r="B62" s="62"/>
      <c r="C62" s="124"/>
      <c r="D62" s="124"/>
      <c r="E62" s="125" t="s">
        <v>96</v>
      </c>
      <c r="F62" s="125"/>
      <c r="G62" s="125"/>
      <c r="H62" s="125"/>
      <c r="I62" s="125"/>
      <c r="J62" s="124"/>
      <c r="K62" s="125" t="s">
        <v>97</v>
      </c>
      <c r="L62" s="125"/>
      <c r="M62" s="125"/>
      <c r="N62" s="125"/>
      <c r="O62" s="125"/>
      <c r="P62" s="125"/>
      <c r="Q62" s="125"/>
      <c r="R62" s="125"/>
      <c r="S62" s="125"/>
      <c r="T62" s="125"/>
      <c r="U62" s="125"/>
      <c r="V62" s="125"/>
      <c r="W62" s="125"/>
      <c r="X62" s="125"/>
      <c r="Y62" s="125"/>
      <c r="Z62" s="125"/>
      <c r="AA62" s="125"/>
      <c r="AB62" s="125"/>
      <c r="AC62" s="125"/>
      <c r="AD62" s="125"/>
      <c r="AE62" s="125"/>
      <c r="AF62" s="125"/>
      <c r="AG62" s="126">
        <f>'3 (1) - Nátěry radiátorů'!J32</f>
        <v>0</v>
      </c>
      <c r="AH62" s="124"/>
      <c r="AI62" s="124"/>
      <c r="AJ62" s="124"/>
      <c r="AK62" s="124"/>
      <c r="AL62" s="124"/>
      <c r="AM62" s="124"/>
      <c r="AN62" s="126">
        <f>SUM(AG62,AT62)</f>
        <v>0</v>
      </c>
      <c r="AO62" s="124"/>
      <c r="AP62" s="124"/>
      <c r="AQ62" s="127" t="s">
        <v>81</v>
      </c>
      <c r="AR62" s="64"/>
      <c r="AS62" s="128">
        <v>0</v>
      </c>
      <c r="AT62" s="129">
        <f>ROUND(SUM(AV62:AW62),2)</f>
        <v>0</v>
      </c>
      <c r="AU62" s="130">
        <f>'3 (1) - Nátěry radiátorů'!P87</f>
        <v>0</v>
      </c>
      <c r="AV62" s="129">
        <f>'3 (1) - Nátěry radiátorů'!J35</f>
        <v>0</v>
      </c>
      <c r="AW62" s="129">
        <f>'3 (1) - Nátěry radiátorů'!J36</f>
        <v>0</v>
      </c>
      <c r="AX62" s="129">
        <f>'3 (1) - Nátěry radiátorů'!J37</f>
        <v>0</v>
      </c>
      <c r="AY62" s="129">
        <f>'3 (1) - Nátěry radiátorů'!J38</f>
        <v>0</v>
      </c>
      <c r="AZ62" s="129">
        <f>'3 (1) - Nátěry radiátorů'!F35</f>
        <v>0</v>
      </c>
      <c r="BA62" s="129">
        <f>'3 (1) - Nátěry radiátorů'!F36</f>
        <v>0</v>
      </c>
      <c r="BB62" s="129">
        <f>'3 (1) - Nátěry radiátorů'!F37</f>
        <v>0</v>
      </c>
      <c r="BC62" s="129">
        <f>'3 (1) - Nátěry radiátorů'!F38</f>
        <v>0</v>
      </c>
      <c r="BD62" s="131">
        <f>'3 (1) - Nátěry radiátorů'!F39</f>
        <v>0</v>
      </c>
      <c r="BE62" s="4"/>
      <c r="BT62" s="132" t="s">
        <v>78</v>
      </c>
      <c r="BV62" s="132" t="s">
        <v>71</v>
      </c>
      <c r="BW62" s="132" t="s">
        <v>98</v>
      </c>
      <c r="BX62" s="132" t="s">
        <v>93</v>
      </c>
      <c r="CL62" s="132" t="s">
        <v>19</v>
      </c>
    </row>
    <row r="63" s="4" customFormat="1" ht="16.5" customHeight="1">
      <c r="A63" s="123" t="s">
        <v>79</v>
      </c>
      <c r="B63" s="62"/>
      <c r="C63" s="124"/>
      <c r="D63" s="124"/>
      <c r="E63" s="125" t="s">
        <v>99</v>
      </c>
      <c r="F63" s="125"/>
      <c r="G63" s="125"/>
      <c r="H63" s="125"/>
      <c r="I63" s="125"/>
      <c r="J63" s="124"/>
      <c r="K63" s="125" t="s">
        <v>100</v>
      </c>
      <c r="L63" s="125"/>
      <c r="M63" s="125"/>
      <c r="N63" s="125"/>
      <c r="O63" s="125"/>
      <c r="P63" s="125"/>
      <c r="Q63" s="125"/>
      <c r="R63" s="125"/>
      <c r="S63" s="125"/>
      <c r="T63" s="125"/>
      <c r="U63" s="125"/>
      <c r="V63" s="125"/>
      <c r="W63" s="125"/>
      <c r="X63" s="125"/>
      <c r="Y63" s="125"/>
      <c r="Z63" s="125"/>
      <c r="AA63" s="125"/>
      <c r="AB63" s="125"/>
      <c r="AC63" s="125"/>
      <c r="AD63" s="125"/>
      <c r="AE63" s="125"/>
      <c r="AF63" s="125"/>
      <c r="AG63" s="126">
        <f>'4 - Podlahové krytiny'!J32</f>
        <v>0</v>
      </c>
      <c r="AH63" s="124"/>
      <c r="AI63" s="124"/>
      <c r="AJ63" s="124"/>
      <c r="AK63" s="124"/>
      <c r="AL63" s="124"/>
      <c r="AM63" s="124"/>
      <c r="AN63" s="126">
        <f>SUM(AG63,AT63)</f>
        <v>0</v>
      </c>
      <c r="AO63" s="124"/>
      <c r="AP63" s="124"/>
      <c r="AQ63" s="127" t="s">
        <v>81</v>
      </c>
      <c r="AR63" s="64"/>
      <c r="AS63" s="128">
        <v>0</v>
      </c>
      <c r="AT63" s="129">
        <f>ROUND(SUM(AV63:AW63),2)</f>
        <v>0</v>
      </c>
      <c r="AU63" s="130">
        <f>'4 - Podlahové krytiny'!P89</f>
        <v>0</v>
      </c>
      <c r="AV63" s="129">
        <f>'4 - Podlahové krytiny'!J35</f>
        <v>0</v>
      </c>
      <c r="AW63" s="129">
        <f>'4 - Podlahové krytiny'!J36</f>
        <v>0</v>
      </c>
      <c r="AX63" s="129">
        <f>'4 - Podlahové krytiny'!J37</f>
        <v>0</v>
      </c>
      <c r="AY63" s="129">
        <f>'4 - Podlahové krytiny'!J38</f>
        <v>0</v>
      </c>
      <c r="AZ63" s="129">
        <f>'4 - Podlahové krytiny'!F35</f>
        <v>0</v>
      </c>
      <c r="BA63" s="129">
        <f>'4 - Podlahové krytiny'!F36</f>
        <v>0</v>
      </c>
      <c r="BB63" s="129">
        <f>'4 - Podlahové krytiny'!F37</f>
        <v>0</v>
      </c>
      <c r="BC63" s="129">
        <f>'4 - Podlahové krytiny'!F38</f>
        <v>0</v>
      </c>
      <c r="BD63" s="131">
        <f>'4 - Podlahové krytiny'!F39</f>
        <v>0</v>
      </c>
      <c r="BE63" s="4"/>
      <c r="BT63" s="132" t="s">
        <v>78</v>
      </c>
      <c r="BV63" s="132" t="s">
        <v>71</v>
      </c>
      <c r="BW63" s="132" t="s">
        <v>101</v>
      </c>
      <c r="BX63" s="132" t="s">
        <v>93</v>
      </c>
      <c r="CL63" s="132" t="s">
        <v>19</v>
      </c>
    </row>
    <row r="64" s="4" customFormat="1" ht="16.5" customHeight="1">
      <c r="A64" s="123" t="s">
        <v>79</v>
      </c>
      <c r="B64" s="62"/>
      <c r="C64" s="124"/>
      <c r="D64" s="124"/>
      <c r="E64" s="125" t="s">
        <v>102</v>
      </c>
      <c r="F64" s="125"/>
      <c r="G64" s="125"/>
      <c r="H64" s="125"/>
      <c r="I64" s="125"/>
      <c r="J64" s="124"/>
      <c r="K64" s="125" t="s">
        <v>103</v>
      </c>
      <c r="L64" s="125"/>
      <c r="M64" s="125"/>
      <c r="N64" s="125"/>
      <c r="O64" s="125"/>
      <c r="P64" s="125"/>
      <c r="Q64" s="125"/>
      <c r="R64" s="125"/>
      <c r="S64" s="125"/>
      <c r="T64" s="125"/>
      <c r="U64" s="125"/>
      <c r="V64" s="125"/>
      <c r="W64" s="125"/>
      <c r="X64" s="125"/>
      <c r="Y64" s="125"/>
      <c r="Z64" s="125"/>
      <c r="AA64" s="125"/>
      <c r="AB64" s="125"/>
      <c r="AC64" s="125"/>
      <c r="AD64" s="125"/>
      <c r="AE64" s="125"/>
      <c r="AF64" s="125"/>
      <c r="AG64" s="126">
        <f>'6 (1) - Vyčištění budov_01'!J32</f>
        <v>0</v>
      </c>
      <c r="AH64" s="124"/>
      <c r="AI64" s="124"/>
      <c r="AJ64" s="124"/>
      <c r="AK64" s="124"/>
      <c r="AL64" s="124"/>
      <c r="AM64" s="124"/>
      <c r="AN64" s="126">
        <f>SUM(AG64,AT64)</f>
        <v>0</v>
      </c>
      <c r="AO64" s="124"/>
      <c r="AP64" s="124"/>
      <c r="AQ64" s="127" t="s">
        <v>81</v>
      </c>
      <c r="AR64" s="64"/>
      <c r="AS64" s="128">
        <v>0</v>
      </c>
      <c r="AT64" s="129">
        <f>ROUND(SUM(AV64:AW64),2)</f>
        <v>0</v>
      </c>
      <c r="AU64" s="130">
        <f>'6 (1) - Vyčištění budov_01'!P87</f>
        <v>0</v>
      </c>
      <c r="AV64" s="129">
        <f>'6 (1) - Vyčištění budov_01'!J35</f>
        <v>0</v>
      </c>
      <c r="AW64" s="129">
        <f>'6 (1) - Vyčištění budov_01'!J36</f>
        <v>0</v>
      </c>
      <c r="AX64" s="129">
        <f>'6 (1) - Vyčištění budov_01'!J37</f>
        <v>0</v>
      </c>
      <c r="AY64" s="129">
        <f>'6 (1) - Vyčištění budov_01'!J38</f>
        <v>0</v>
      </c>
      <c r="AZ64" s="129">
        <f>'6 (1) - Vyčištění budov_01'!F35</f>
        <v>0</v>
      </c>
      <c r="BA64" s="129">
        <f>'6 (1) - Vyčištění budov_01'!F36</f>
        <v>0</v>
      </c>
      <c r="BB64" s="129">
        <f>'6 (1) - Vyčištění budov_01'!F37</f>
        <v>0</v>
      </c>
      <c r="BC64" s="129">
        <f>'6 (1) - Vyčištění budov_01'!F38</f>
        <v>0</v>
      </c>
      <c r="BD64" s="131">
        <f>'6 (1) - Vyčištění budov_01'!F39</f>
        <v>0</v>
      </c>
      <c r="BE64" s="4"/>
      <c r="BT64" s="132" t="s">
        <v>78</v>
      </c>
      <c r="BV64" s="132" t="s">
        <v>71</v>
      </c>
      <c r="BW64" s="132" t="s">
        <v>104</v>
      </c>
      <c r="BX64" s="132" t="s">
        <v>93</v>
      </c>
      <c r="CL64" s="132" t="s">
        <v>19</v>
      </c>
    </row>
    <row r="65" s="7" customFormat="1" ht="16.5" customHeight="1">
      <c r="A65" s="7"/>
      <c r="B65" s="110"/>
      <c r="C65" s="111"/>
      <c r="D65" s="112" t="s">
        <v>105</v>
      </c>
      <c r="E65" s="112"/>
      <c r="F65" s="112"/>
      <c r="G65" s="112"/>
      <c r="H65" s="112"/>
      <c r="I65" s="113"/>
      <c r="J65" s="112" t="s">
        <v>106</v>
      </c>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4">
        <f>ROUND(SUM(AG66:AG70),2)</f>
        <v>0</v>
      </c>
      <c r="AH65" s="113"/>
      <c r="AI65" s="113"/>
      <c r="AJ65" s="113"/>
      <c r="AK65" s="113"/>
      <c r="AL65" s="113"/>
      <c r="AM65" s="113"/>
      <c r="AN65" s="115">
        <f>SUM(AG65,AT65)</f>
        <v>0</v>
      </c>
      <c r="AO65" s="113"/>
      <c r="AP65" s="113"/>
      <c r="AQ65" s="116" t="s">
        <v>75</v>
      </c>
      <c r="AR65" s="117"/>
      <c r="AS65" s="118">
        <f>ROUND(SUM(AS66:AS70),2)</f>
        <v>0</v>
      </c>
      <c r="AT65" s="119">
        <f>ROUND(SUM(AV65:AW65),2)</f>
        <v>0</v>
      </c>
      <c r="AU65" s="120">
        <f>ROUND(SUM(AU66:AU70),5)</f>
        <v>0</v>
      </c>
      <c r="AV65" s="119">
        <f>ROUND(AZ65*L29,2)</f>
        <v>0</v>
      </c>
      <c r="AW65" s="119">
        <f>ROUND(BA65*L30,2)</f>
        <v>0</v>
      </c>
      <c r="AX65" s="119">
        <f>ROUND(BB65*L29,2)</f>
        <v>0</v>
      </c>
      <c r="AY65" s="119">
        <f>ROUND(BC65*L30,2)</f>
        <v>0</v>
      </c>
      <c r="AZ65" s="119">
        <f>ROUND(SUM(AZ66:AZ70),2)</f>
        <v>0</v>
      </c>
      <c r="BA65" s="119">
        <f>ROUND(SUM(BA66:BA70),2)</f>
        <v>0</v>
      </c>
      <c r="BB65" s="119">
        <f>ROUND(SUM(BB66:BB70),2)</f>
        <v>0</v>
      </c>
      <c r="BC65" s="119">
        <f>ROUND(SUM(BC66:BC70),2)</f>
        <v>0</v>
      </c>
      <c r="BD65" s="121">
        <f>ROUND(SUM(BD66:BD70),2)</f>
        <v>0</v>
      </c>
      <c r="BE65" s="7"/>
      <c r="BS65" s="122" t="s">
        <v>68</v>
      </c>
      <c r="BT65" s="122" t="s">
        <v>76</v>
      </c>
      <c r="BU65" s="122" t="s">
        <v>70</v>
      </c>
      <c r="BV65" s="122" t="s">
        <v>71</v>
      </c>
      <c r="BW65" s="122" t="s">
        <v>107</v>
      </c>
      <c r="BX65" s="122" t="s">
        <v>5</v>
      </c>
      <c r="CL65" s="122" t="s">
        <v>19</v>
      </c>
      <c r="CM65" s="122" t="s">
        <v>78</v>
      </c>
    </row>
    <row r="66" s="4" customFormat="1" ht="16.5" customHeight="1">
      <c r="A66" s="123" t="s">
        <v>79</v>
      </c>
      <c r="B66" s="62"/>
      <c r="C66" s="124"/>
      <c r="D66" s="124"/>
      <c r="E66" s="125" t="s">
        <v>108</v>
      </c>
      <c r="F66" s="125"/>
      <c r="G66" s="125"/>
      <c r="H66" s="125"/>
      <c r="I66" s="125"/>
      <c r="J66" s="124"/>
      <c r="K66" s="125" t="s">
        <v>109</v>
      </c>
      <c r="L66" s="125"/>
      <c r="M66" s="125"/>
      <c r="N66" s="125"/>
      <c r="O66" s="125"/>
      <c r="P66" s="125"/>
      <c r="Q66" s="125"/>
      <c r="R66" s="125"/>
      <c r="S66" s="125"/>
      <c r="T66" s="125"/>
      <c r="U66" s="125"/>
      <c r="V66" s="125"/>
      <c r="W66" s="125"/>
      <c r="X66" s="125"/>
      <c r="Y66" s="125"/>
      <c r="Z66" s="125"/>
      <c r="AA66" s="125"/>
      <c r="AB66" s="125"/>
      <c r="AC66" s="125"/>
      <c r="AD66" s="125"/>
      <c r="AE66" s="125"/>
      <c r="AF66" s="125"/>
      <c r="AG66" s="126">
        <f>'1 (2) - EPS koncove prvky'!J32</f>
        <v>0</v>
      </c>
      <c r="AH66" s="124"/>
      <c r="AI66" s="124"/>
      <c r="AJ66" s="124"/>
      <c r="AK66" s="124"/>
      <c r="AL66" s="124"/>
      <c r="AM66" s="124"/>
      <c r="AN66" s="126">
        <f>SUM(AG66,AT66)</f>
        <v>0</v>
      </c>
      <c r="AO66" s="124"/>
      <c r="AP66" s="124"/>
      <c r="AQ66" s="127" t="s">
        <v>81</v>
      </c>
      <c r="AR66" s="64"/>
      <c r="AS66" s="128">
        <v>0</v>
      </c>
      <c r="AT66" s="129">
        <f>ROUND(SUM(AV66:AW66),2)</f>
        <v>0</v>
      </c>
      <c r="AU66" s="130">
        <f>'1 (2) - EPS koncove prvky'!P90</f>
        <v>0</v>
      </c>
      <c r="AV66" s="129">
        <f>'1 (2) - EPS koncove prvky'!J35</f>
        <v>0</v>
      </c>
      <c r="AW66" s="129">
        <f>'1 (2) - EPS koncove prvky'!J36</f>
        <v>0</v>
      </c>
      <c r="AX66" s="129">
        <f>'1 (2) - EPS koncove prvky'!J37</f>
        <v>0</v>
      </c>
      <c r="AY66" s="129">
        <f>'1 (2) - EPS koncove prvky'!J38</f>
        <v>0</v>
      </c>
      <c r="AZ66" s="129">
        <f>'1 (2) - EPS koncove prvky'!F35</f>
        <v>0</v>
      </c>
      <c r="BA66" s="129">
        <f>'1 (2) - EPS koncove prvky'!F36</f>
        <v>0</v>
      </c>
      <c r="BB66" s="129">
        <f>'1 (2) - EPS koncove prvky'!F37</f>
        <v>0</v>
      </c>
      <c r="BC66" s="129">
        <f>'1 (2) - EPS koncove prvky'!F38</f>
        <v>0</v>
      </c>
      <c r="BD66" s="131">
        <f>'1 (2) - EPS koncove prvky'!F39</f>
        <v>0</v>
      </c>
      <c r="BE66" s="4"/>
      <c r="BT66" s="132" t="s">
        <v>78</v>
      </c>
      <c r="BV66" s="132" t="s">
        <v>71</v>
      </c>
      <c r="BW66" s="132" t="s">
        <v>110</v>
      </c>
      <c r="BX66" s="132" t="s">
        <v>107</v>
      </c>
      <c r="CL66" s="132" t="s">
        <v>19</v>
      </c>
    </row>
    <row r="67" s="4" customFormat="1" ht="16.5" customHeight="1">
      <c r="A67" s="123" t="s">
        <v>79</v>
      </c>
      <c r="B67" s="62"/>
      <c r="C67" s="124"/>
      <c r="D67" s="124"/>
      <c r="E67" s="125" t="s">
        <v>111</v>
      </c>
      <c r="F67" s="125"/>
      <c r="G67" s="125"/>
      <c r="H67" s="125"/>
      <c r="I67" s="125"/>
      <c r="J67" s="124"/>
      <c r="K67" s="125" t="s">
        <v>112</v>
      </c>
      <c r="L67" s="125"/>
      <c r="M67" s="125"/>
      <c r="N67" s="125"/>
      <c r="O67" s="125"/>
      <c r="P67" s="125"/>
      <c r="Q67" s="125"/>
      <c r="R67" s="125"/>
      <c r="S67" s="125"/>
      <c r="T67" s="125"/>
      <c r="U67" s="125"/>
      <c r="V67" s="125"/>
      <c r="W67" s="125"/>
      <c r="X67" s="125"/>
      <c r="Y67" s="125"/>
      <c r="Z67" s="125"/>
      <c r="AA67" s="125"/>
      <c r="AB67" s="125"/>
      <c r="AC67" s="125"/>
      <c r="AD67" s="125"/>
      <c r="AE67" s="125"/>
      <c r="AF67" s="125"/>
      <c r="AG67" s="126">
        <f>'2 (1) - EPS rozvody'!J32</f>
        <v>0</v>
      </c>
      <c r="AH67" s="124"/>
      <c r="AI67" s="124"/>
      <c r="AJ67" s="124"/>
      <c r="AK67" s="124"/>
      <c r="AL67" s="124"/>
      <c r="AM67" s="124"/>
      <c r="AN67" s="126">
        <f>SUM(AG67,AT67)</f>
        <v>0</v>
      </c>
      <c r="AO67" s="124"/>
      <c r="AP67" s="124"/>
      <c r="AQ67" s="127" t="s">
        <v>81</v>
      </c>
      <c r="AR67" s="64"/>
      <c r="AS67" s="128">
        <v>0</v>
      </c>
      <c r="AT67" s="129">
        <f>ROUND(SUM(AV67:AW67),2)</f>
        <v>0</v>
      </c>
      <c r="AU67" s="130">
        <f>'2 (1) - EPS rozvody'!P90</f>
        <v>0</v>
      </c>
      <c r="AV67" s="129">
        <f>'2 (1) - EPS rozvody'!J35</f>
        <v>0</v>
      </c>
      <c r="AW67" s="129">
        <f>'2 (1) - EPS rozvody'!J36</f>
        <v>0</v>
      </c>
      <c r="AX67" s="129">
        <f>'2 (1) - EPS rozvody'!J37</f>
        <v>0</v>
      </c>
      <c r="AY67" s="129">
        <f>'2 (1) - EPS rozvody'!J38</f>
        <v>0</v>
      </c>
      <c r="AZ67" s="129">
        <f>'2 (1) - EPS rozvody'!F35</f>
        <v>0</v>
      </c>
      <c r="BA67" s="129">
        <f>'2 (1) - EPS rozvody'!F36</f>
        <v>0</v>
      </c>
      <c r="BB67" s="129">
        <f>'2 (1) - EPS rozvody'!F37</f>
        <v>0</v>
      </c>
      <c r="BC67" s="129">
        <f>'2 (1) - EPS rozvody'!F38</f>
        <v>0</v>
      </c>
      <c r="BD67" s="131">
        <f>'2 (1) - EPS rozvody'!F39</f>
        <v>0</v>
      </c>
      <c r="BE67" s="4"/>
      <c r="BT67" s="132" t="s">
        <v>78</v>
      </c>
      <c r="BV67" s="132" t="s">
        <v>71</v>
      </c>
      <c r="BW67" s="132" t="s">
        <v>113</v>
      </c>
      <c r="BX67" s="132" t="s">
        <v>107</v>
      </c>
      <c r="CL67" s="132" t="s">
        <v>19</v>
      </c>
    </row>
    <row r="68" s="4" customFormat="1" ht="16.5" customHeight="1">
      <c r="A68" s="123" t="s">
        <v>79</v>
      </c>
      <c r="B68" s="62"/>
      <c r="C68" s="124"/>
      <c r="D68" s="124"/>
      <c r="E68" s="125" t="s">
        <v>114</v>
      </c>
      <c r="F68" s="125"/>
      <c r="G68" s="125"/>
      <c r="H68" s="125"/>
      <c r="I68" s="125"/>
      <c r="J68" s="124"/>
      <c r="K68" s="125" t="s">
        <v>115</v>
      </c>
      <c r="L68" s="125"/>
      <c r="M68" s="125"/>
      <c r="N68" s="125"/>
      <c r="O68" s="125"/>
      <c r="P68" s="125"/>
      <c r="Q68" s="125"/>
      <c r="R68" s="125"/>
      <c r="S68" s="125"/>
      <c r="T68" s="125"/>
      <c r="U68" s="125"/>
      <c r="V68" s="125"/>
      <c r="W68" s="125"/>
      <c r="X68" s="125"/>
      <c r="Y68" s="125"/>
      <c r="Z68" s="125"/>
      <c r="AA68" s="125"/>
      <c r="AB68" s="125"/>
      <c r="AC68" s="125"/>
      <c r="AD68" s="125"/>
      <c r="AE68" s="125"/>
      <c r="AF68" s="125"/>
      <c r="AG68" s="126">
        <f>'3 (2) - ESI společné pros...'!J32</f>
        <v>0</v>
      </c>
      <c r="AH68" s="124"/>
      <c r="AI68" s="124"/>
      <c r="AJ68" s="124"/>
      <c r="AK68" s="124"/>
      <c r="AL68" s="124"/>
      <c r="AM68" s="124"/>
      <c r="AN68" s="126">
        <f>SUM(AG68,AT68)</f>
        <v>0</v>
      </c>
      <c r="AO68" s="124"/>
      <c r="AP68" s="124"/>
      <c r="AQ68" s="127" t="s">
        <v>81</v>
      </c>
      <c r="AR68" s="64"/>
      <c r="AS68" s="128">
        <v>0</v>
      </c>
      <c r="AT68" s="129">
        <f>ROUND(SUM(AV68:AW68),2)</f>
        <v>0</v>
      </c>
      <c r="AU68" s="130">
        <f>'3 (2) - ESI společné pros...'!P91</f>
        <v>0</v>
      </c>
      <c r="AV68" s="129">
        <f>'3 (2) - ESI společné pros...'!J35</f>
        <v>0</v>
      </c>
      <c r="AW68" s="129">
        <f>'3 (2) - ESI společné pros...'!J36</f>
        <v>0</v>
      </c>
      <c r="AX68" s="129">
        <f>'3 (2) - ESI společné pros...'!J37</f>
        <v>0</v>
      </c>
      <c r="AY68" s="129">
        <f>'3 (2) - ESI společné pros...'!J38</f>
        <v>0</v>
      </c>
      <c r="AZ68" s="129">
        <f>'3 (2) - ESI společné pros...'!F35</f>
        <v>0</v>
      </c>
      <c r="BA68" s="129">
        <f>'3 (2) - ESI společné pros...'!F36</f>
        <v>0</v>
      </c>
      <c r="BB68" s="129">
        <f>'3 (2) - ESI společné pros...'!F37</f>
        <v>0</v>
      </c>
      <c r="BC68" s="129">
        <f>'3 (2) - ESI společné pros...'!F38</f>
        <v>0</v>
      </c>
      <c r="BD68" s="131">
        <f>'3 (2) - ESI společné pros...'!F39</f>
        <v>0</v>
      </c>
      <c r="BE68" s="4"/>
      <c r="BT68" s="132" t="s">
        <v>78</v>
      </c>
      <c r="BV68" s="132" t="s">
        <v>71</v>
      </c>
      <c r="BW68" s="132" t="s">
        <v>116</v>
      </c>
      <c r="BX68" s="132" t="s">
        <v>107</v>
      </c>
      <c r="CL68" s="132" t="s">
        <v>19</v>
      </c>
    </row>
    <row r="69" s="4" customFormat="1" ht="16.5" customHeight="1">
      <c r="A69" s="123" t="s">
        <v>79</v>
      </c>
      <c r="B69" s="62"/>
      <c r="C69" s="124"/>
      <c r="D69" s="124"/>
      <c r="E69" s="125" t="s">
        <v>117</v>
      </c>
      <c r="F69" s="125"/>
      <c r="G69" s="125"/>
      <c r="H69" s="125"/>
      <c r="I69" s="125"/>
      <c r="J69" s="124"/>
      <c r="K69" s="125" t="s">
        <v>118</v>
      </c>
      <c r="L69" s="125"/>
      <c r="M69" s="125"/>
      <c r="N69" s="125"/>
      <c r="O69" s="125"/>
      <c r="P69" s="125"/>
      <c r="Q69" s="125"/>
      <c r="R69" s="125"/>
      <c r="S69" s="125"/>
      <c r="T69" s="125"/>
      <c r="U69" s="125"/>
      <c r="V69" s="125"/>
      <c r="W69" s="125"/>
      <c r="X69" s="125"/>
      <c r="Y69" s="125"/>
      <c r="Z69" s="125"/>
      <c r="AA69" s="125"/>
      <c r="AB69" s="125"/>
      <c r="AC69" s="125"/>
      <c r="AD69" s="125"/>
      <c r="AE69" s="125"/>
      <c r="AF69" s="125"/>
      <c r="AG69" s="126">
        <f>'4 (1) - ESI bunky leve'!J32</f>
        <v>0</v>
      </c>
      <c r="AH69" s="124"/>
      <c r="AI69" s="124"/>
      <c r="AJ69" s="124"/>
      <c r="AK69" s="124"/>
      <c r="AL69" s="124"/>
      <c r="AM69" s="124"/>
      <c r="AN69" s="126">
        <f>SUM(AG69,AT69)</f>
        <v>0</v>
      </c>
      <c r="AO69" s="124"/>
      <c r="AP69" s="124"/>
      <c r="AQ69" s="127" t="s">
        <v>81</v>
      </c>
      <c r="AR69" s="64"/>
      <c r="AS69" s="128">
        <v>0</v>
      </c>
      <c r="AT69" s="129">
        <f>ROUND(SUM(AV69:AW69),2)</f>
        <v>0</v>
      </c>
      <c r="AU69" s="130">
        <f>'4 (1) - ESI bunky leve'!P91</f>
        <v>0</v>
      </c>
      <c r="AV69" s="129">
        <f>'4 (1) - ESI bunky leve'!J35</f>
        <v>0</v>
      </c>
      <c r="AW69" s="129">
        <f>'4 (1) - ESI bunky leve'!J36</f>
        <v>0</v>
      </c>
      <c r="AX69" s="129">
        <f>'4 (1) - ESI bunky leve'!J37</f>
        <v>0</v>
      </c>
      <c r="AY69" s="129">
        <f>'4 (1) - ESI bunky leve'!J38</f>
        <v>0</v>
      </c>
      <c r="AZ69" s="129">
        <f>'4 (1) - ESI bunky leve'!F35</f>
        <v>0</v>
      </c>
      <c r="BA69" s="129">
        <f>'4 (1) - ESI bunky leve'!F36</f>
        <v>0</v>
      </c>
      <c r="BB69" s="129">
        <f>'4 (1) - ESI bunky leve'!F37</f>
        <v>0</v>
      </c>
      <c r="BC69" s="129">
        <f>'4 (1) - ESI bunky leve'!F38</f>
        <v>0</v>
      </c>
      <c r="BD69" s="131">
        <f>'4 (1) - ESI bunky leve'!F39</f>
        <v>0</v>
      </c>
      <c r="BE69" s="4"/>
      <c r="BT69" s="132" t="s">
        <v>78</v>
      </c>
      <c r="BV69" s="132" t="s">
        <v>71</v>
      </c>
      <c r="BW69" s="132" t="s">
        <v>119</v>
      </c>
      <c r="BX69" s="132" t="s">
        <v>107</v>
      </c>
      <c r="CL69" s="132" t="s">
        <v>19</v>
      </c>
    </row>
    <row r="70" s="4" customFormat="1" ht="16.5" customHeight="1">
      <c r="A70" s="123" t="s">
        <v>79</v>
      </c>
      <c r="B70" s="62"/>
      <c r="C70" s="124"/>
      <c r="D70" s="124"/>
      <c r="E70" s="125" t="s">
        <v>120</v>
      </c>
      <c r="F70" s="125"/>
      <c r="G70" s="125"/>
      <c r="H70" s="125"/>
      <c r="I70" s="125"/>
      <c r="J70" s="124"/>
      <c r="K70" s="125" t="s">
        <v>121</v>
      </c>
      <c r="L70" s="125"/>
      <c r="M70" s="125"/>
      <c r="N70" s="125"/>
      <c r="O70" s="125"/>
      <c r="P70" s="125"/>
      <c r="Q70" s="125"/>
      <c r="R70" s="125"/>
      <c r="S70" s="125"/>
      <c r="T70" s="125"/>
      <c r="U70" s="125"/>
      <c r="V70" s="125"/>
      <c r="W70" s="125"/>
      <c r="X70" s="125"/>
      <c r="Y70" s="125"/>
      <c r="Z70" s="125"/>
      <c r="AA70" s="125"/>
      <c r="AB70" s="125"/>
      <c r="AC70" s="125"/>
      <c r="AD70" s="125"/>
      <c r="AE70" s="125"/>
      <c r="AF70" s="125"/>
      <c r="AG70" s="126">
        <f>'5 - ESI Bunky prave'!J32</f>
        <v>0</v>
      </c>
      <c r="AH70" s="124"/>
      <c r="AI70" s="124"/>
      <c r="AJ70" s="124"/>
      <c r="AK70" s="124"/>
      <c r="AL70" s="124"/>
      <c r="AM70" s="124"/>
      <c r="AN70" s="126">
        <f>SUM(AG70,AT70)</f>
        <v>0</v>
      </c>
      <c r="AO70" s="124"/>
      <c r="AP70" s="124"/>
      <c r="AQ70" s="127" t="s">
        <v>81</v>
      </c>
      <c r="AR70" s="64"/>
      <c r="AS70" s="128">
        <v>0</v>
      </c>
      <c r="AT70" s="129">
        <f>ROUND(SUM(AV70:AW70),2)</f>
        <v>0</v>
      </c>
      <c r="AU70" s="130">
        <f>'5 - ESI Bunky prave'!P91</f>
        <v>0</v>
      </c>
      <c r="AV70" s="129">
        <f>'5 - ESI Bunky prave'!J35</f>
        <v>0</v>
      </c>
      <c r="AW70" s="129">
        <f>'5 - ESI Bunky prave'!J36</f>
        <v>0</v>
      </c>
      <c r="AX70" s="129">
        <f>'5 - ESI Bunky prave'!J37</f>
        <v>0</v>
      </c>
      <c r="AY70" s="129">
        <f>'5 - ESI Bunky prave'!J38</f>
        <v>0</v>
      </c>
      <c r="AZ70" s="129">
        <f>'5 - ESI Bunky prave'!F35</f>
        <v>0</v>
      </c>
      <c r="BA70" s="129">
        <f>'5 - ESI Bunky prave'!F36</f>
        <v>0</v>
      </c>
      <c r="BB70" s="129">
        <f>'5 - ESI Bunky prave'!F37</f>
        <v>0</v>
      </c>
      <c r="BC70" s="129">
        <f>'5 - ESI Bunky prave'!F38</f>
        <v>0</v>
      </c>
      <c r="BD70" s="131">
        <f>'5 - ESI Bunky prave'!F39</f>
        <v>0</v>
      </c>
      <c r="BE70" s="4"/>
      <c r="BT70" s="132" t="s">
        <v>78</v>
      </c>
      <c r="BV70" s="132" t="s">
        <v>71</v>
      </c>
      <c r="BW70" s="132" t="s">
        <v>122</v>
      </c>
      <c r="BX70" s="132" t="s">
        <v>107</v>
      </c>
      <c r="CL70" s="132" t="s">
        <v>19</v>
      </c>
    </row>
    <row r="71" s="7" customFormat="1" ht="16.5" customHeight="1">
      <c r="A71" s="7"/>
      <c r="B71" s="110"/>
      <c r="C71" s="111"/>
      <c r="D71" s="112" t="s">
        <v>123</v>
      </c>
      <c r="E71" s="112"/>
      <c r="F71" s="112"/>
      <c r="G71" s="112"/>
      <c r="H71" s="112"/>
      <c r="I71" s="113"/>
      <c r="J71" s="112" t="s">
        <v>124</v>
      </c>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4">
        <f>ROUND(SUM(AG72:AG80),2)</f>
        <v>0</v>
      </c>
      <c r="AH71" s="113"/>
      <c r="AI71" s="113"/>
      <c r="AJ71" s="113"/>
      <c r="AK71" s="113"/>
      <c r="AL71" s="113"/>
      <c r="AM71" s="113"/>
      <c r="AN71" s="115">
        <f>SUM(AG71,AT71)</f>
        <v>0</v>
      </c>
      <c r="AO71" s="113"/>
      <c r="AP71" s="113"/>
      <c r="AQ71" s="116" t="s">
        <v>75</v>
      </c>
      <c r="AR71" s="117"/>
      <c r="AS71" s="118">
        <f>ROUND(SUM(AS72:AS80),2)</f>
        <v>0</v>
      </c>
      <c r="AT71" s="119">
        <f>ROUND(SUM(AV71:AW71),2)</f>
        <v>0</v>
      </c>
      <c r="AU71" s="120">
        <f>ROUND(SUM(AU72:AU80),5)</f>
        <v>0</v>
      </c>
      <c r="AV71" s="119">
        <f>ROUND(AZ71*L29,2)</f>
        <v>0</v>
      </c>
      <c r="AW71" s="119">
        <f>ROUND(BA71*L30,2)</f>
        <v>0</v>
      </c>
      <c r="AX71" s="119">
        <f>ROUND(BB71*L29,2)</f>
        <v>0</v>
      </c>
      <c r="AY71" s="119">
        <f>ROUND(BC71*L30,2)</f>
        <v>0</v>
      </c>
      <c r="AZ71" s="119">
        <f>ROUND(SUM(AZ72:AZ80),2)</f>
        <v>0</v>
      </c>
      <c r="BA71" s="119">
        <f>ROUND(SUM(BA72:BA80),2)</f>
        <v>0</v>
      </c>
      <c r="BB71" s="119">
        <f>ROUND(SUM(BB72:BB80),2)</f>
        <v>0</v>
      </c>
      <c r="BC71" s="119">
        <f>ROUND(SUM(BC72:BC80),2)</f>
        <v>0</v>
      </c>
      <c r="BD71" s="121">
        <f>ROUND(SUM(BD72:BD80),2)</f>
        <v>0</v>
      </c>
      <c r="BE71" s="7"/>
      <c r="BS71" s="122" t="s">
        <v>68</v>
      </c>
      <c r="BT71" s="122" t="s">
        <v>76</v>
      </c>
      <c r="BU71" s="122" t="s">
        <v>70</v>
      </c>
      <c r="BV71" s="122" t="s">
        <v>71</v>
      </c>
      <c r="BW71" s="122" t="s">
        <v>125</v>
      </c>
      <c r="BX71" s="122" t="s">
        <v>5</v>
      </c>
      <c r="CL71" s="122" t="s">
        <v>19</v>
      </c>
      <c r="CM71" s="122" t="s">
        <v>78</v>
      </c>
    </row>
    <row r="72" s="4" customFormat="1" ht="16.5" customHeight="1">
      <c r="A72" s="123" t="s">
        <v>79</v>
      </c>
      <c r="B72" s="62"/>
      <c r="C72" s="124"/>
      <c r="D72" s="124"/>
      <c r="E72" s="125" t="s">
        <v>126</v>
      </c>
      <c r="F72" s="125"/>
      <c r="G72" s="125"/>
      <c r="H72" s="125"/>
      <c r="I72" s="125"/>
      <c r="J72" s="124"/>
      <c r="K72" s="125" t="s">
        <v>127</v>
      </c>
      <c r="L72" s="125"/>
      <c r="M72" s="125"/>
      <c r="N72" s="125"/>
      <c r="O72" s="125"/>
      <c r="P72" s="125"/>
      <c r="Q72" s="125"/>
      <c r="R72" s="125"/>
      <c r="S72" s="125"/>
      <c r="T72" s="125"/>
      <c r="U72" s="125"/>
      <c r="V72" s="125"/>
      <c r="W72" s="125"/>
      <c r="X72" s="125"/>
      <c r="Y72" s="125"/>
      <c r="Z72" s="125"/>
      <c r="AA72" s="125"/>
      <c r="AB72" s="125"/>
      <c r="AC72" s="125"/>
      <c r="AD72" s="125"/>
      <c r="AE72" s="125"/>
      <c r="AF72" s="125"/>
      <c r="AG72" s="126">
        <f>'1 (3) - AST + Koupelny'!J32</f>
        <v>0</v>
      </c>
      <c r="AH72" s="124"/>
      <c r="AI72" s="124"/>
      <c r="AJ72" s="124"/>
      <c r="AK72" s="124"/>
      <c r="AL72" s="124"/>
      <c r="AM72" s="124"/>
      <c r="AN72" s="126">
        <f>SUM(AG72,AT72)</f>
        <v>0</v>
      </c>
      <c r="AO72" s="124"/>
      <c r="AP72" s="124"/>
      <c r="AQ72" s="127" t="s">
        <v>81</v>
      </c>
      <c r="AR72" s="64"/>
      <c r="AS72" s="128">
        <v>0</v>
      </c>
      <c r="AT72" s="129">
        <f>ROUND(SUM(AV72:AW72),2)</f>
        <v>0</v>
      </c>
      <c r="AU72" s="130">
        <f>'1 (3) - AST + Koupelny'!P102</f>
        <v>0</v>
      </c>
      <c r="AV72" s="129">
        <f>'1 (3) - AST + Koupelny'!J35</f>
        <v>0</v>
      </c>
      <c r="AW72" s="129">
        <f>'1 (3) - AST + Koupelny'!J36</f>
        <v>0</v>
      </c>
      <c r="AX72" s="129">
        <f>'1 (3) - AST + Koupelny'!J37</f>
        <v>0</v>
      </c>
      <c r="AY72" s="129">
        <f>'1 (3) - AST + Koupelny'!J38</f>
        <v>0</v>
      </c>
      <c r="AZ72" s="129">
        <f>'1 (3) - AST + Koupelny'!F35</f>
        <v>0</v>
      </c>
      <c r="BA72" s="129">
        <f>'1 (3) - AST + Koupelny'!F36</f>
        <v>0</v>
      </c>
      <c r="BB72" s="129">
        <f>'1 (3) - AST + Koupelny'!F37</f>
        <v>0</v>
      </c>
      <c r="BC72" s="129">
        <f>'1 (3) - AST + Koupelny'!F38</f>
        <v>0</v>
      </c>
      <c r="BD72" s="131">
        <f>'1 (3) - AST + Koupelny'!F39</f>
        <v>0</v>
      </c>
      <c r="BE72" s="4"/>
      <c r="BT72" s="132" t="s">
        <v>78</v>
      </c>
      <c r="BV72" s="132" t="s">
        <v>71</v>
      </c>
      <c r="BW72" s="132" t="s">
        <v>128</v>
      </c>
      <c r="BX72" s="132" t="s">
        <v>125</v>
      </c>
      <c r="CL72" s="132" t="s">
        <v>19</v>
      </c>
    </row>
    <row r="73" s="4" customFormat="1" ht="16.5" customHeight="1">
      <c r="A73" s="123" t="s">
        <v>79</v>
      </c>
      <c r="B73" s="62"/>
      <c r="C73" s="124"/>
      <c r="D73" s="124"/>
      <c r="E73" s="125" t="s">
        <v>129</v>
      </c>
      <c r="F73" s="125"/>
      <c r="G73" s="125"/>
      <c r="H73" s="125"/>
      <c r="I73" s="125"/>
      <c r="J73" s="124"/>
      <c r="K73" s="125" t="s">
        <v>130</v>
      </c>
      <c r="L73" s="125"/>
      <c r="M73" s="125"/>
      <c r="N73" s="125"/>
      <c r="O73" s="125"/>
      <c r="P73" s="125"/>
      <c r="Q73" s="125"/>
      <c r="R73" s="125"/>
      <c r="S73" s="125"/>
      <c r="T73" s="125"/>
      <c r="U73" s="125"/>
      <c r="V73" s="125"/>
      <c r="W73" s="125"/>
      <c r="X73" s="125"/>
      <c r="Y73" s="125"/>
      <c r="Z73" s="125"/>
      <c r="AA73" s="125"/>
      <c r="AB73" s="125"/>
      <c r="AC73" s="125"/>
      <c r="AD73" s="125"/>
      <c r="AE73" s="125"/>
      <c r="AF73" s="125"/>
      <c r="AG73" s="126">
        <f>'2 (2) - Kuchyňka'!J32</f>
        <v>0</v>
      </c>
      <c r="AH73" s="124"/>
      <c r="AI73" s="124"/>
      <c r="AJ73" s="124"/>
      <c r="AK73" s="124"/>
      <c r="AL73" s="124"/>
      <c r="AM73" s="124"/>
      <c r="AN73" s="126">
        <f>SUM(AG73,AT73)</f>
        <v>0</v>
      </c>
      <c r="AO73" s="124"/>
      <c r="AP73" s="124"/>
      <c r="AQ73" s="127" t="s">
        <v>81</v>
      </c>
      <c r="AR73" s="64"/>
      <c r="AS73" s="128">
        <v>0</v>
      </c>
      <c r="AT73" s="129">
        <f>ROUND(SUM(AV73:AW73),2)</f>
        <v>0</v>
      </c>
      <c r="AU73" s="130">
        <f>'2 (2) - Kuchyňka'!P97</f>
        <v>0</v>
      </c>
      <c r="AV73" s="129">
        <f>'2 (2) - Kuchyňka'!J35</f>
        <v>0</v>
      </c>
      <c r="AW73" s="129">
        <f>'2 (2) - Kuchyňka'!J36</f>
        <v>0</v>
      </c>
      <c r="AX73" s="129">
        <f>'2 (2) - Kuchyňka'!J37</f>
        <v>0</v>
      </c>
      <c r="AY73" s="129">
        <f>'2 (2) - Kuchyňka'!J38</f>
        <v>0</v>
      </c>
      <c r="AZ73" s="129">
        <f>'2 (2) - Kuchyňka'!F35</f>
        <v>0</v>
      </c>
      <c r="BA73" s="129">
        <f>'2 (2) - Kuchyňka'!F36</f>
        <v>0</v>
      </c>
      <c r="BB73" s="129">
        <f>'2 (2) - Kuchyňka'!F37</f>
        <v>0</v>
      </c>
      <c r="BC73" s="129">
        <f>'2 (2) - Kuchyňka'!F38</f>
        <v>0</v>
      </c>
      <c r="BD73" s="131">
        <f>'2 (2) - Kuchyňka'!F39</f>
        <v>0</v>
      </c>
      <c r="BE73" s="4"/>
      <c r="BT73" s="132" t="s">
        <v>78</v>
      </c>
      <c r="BV73" s="132" t="s">
        <v>71</v>
      </c>
      <c r="BW73" s="132" t="s">
        <v>131</v>
      </c>
      <c r="BX73" s="132" t="s">
        <v>125</v>
      </c>
      <c r="CL73" s="132" t="s">
        <v>19</v>
      </c>
    </row>
    <row r="74" s="4" customFormat="1" ht="16.5" customHeight="1">
      <c r="A74" s="123" t="s">
        <v>79</v>
      </c>
      <c r="B74" s="62"/>
      <c r="C74" s="124"/>
      <c r="D74" s="124"/>
      <c r="E74" s="125" t="s">
        <v>132</v>
      </c>
      <c r="F74" s="125"/>
      <c r="G74" s="125"/>
      <c r="H74" s="125"/>
      <c r="I74" s="125"/>
      <c r="J74" s="124"/>
      <c r="K74" s="125" t="s">
        <v>133</v>
      </c>
      <c r="L74" s="125"/>
      <c r="M74" s="125"/>
      <c r="N74" s="125"/>
      <c r="O74" s="125"/>
      <c r="P74" s="125"/>
      <c r="Q74" s="125"/>
      <c r="R74" s="125"/>
      <c r="S74" s="125"/>
      <c r="T74" s="125"/>
      <c r="U74" s="125"/>
      <c r="V74" s="125"/>
      <c r="W74" s="125"/>
      <c r="X74" s="125"/>
      <c r="Y74" s="125"/>
      <c r="Z74" s="125"/>
      <c r="AA74" s="125"/>
      <c r="AB74" s="125"/>
      <c r="AC74" s="125"/>
      <c r="AD74" s="125"/>
      <c r="AE74" s="125"/>
      <c r="AF74" s="125"/>
      <c r="AG74" s="126">
        <f>'3 (3) - Kanalizace'!J32</f>
        <v>0</v>
      </c>
      <c r="AH74" s="124"/>
      <c r="AI74" s="124"/>
      <c r="AJ74" s="124"/>
      <c r="AK74" s="124"/>
      <c r="AL74" s="124"/>
      <c r="AM74" s="124"/>
      <c r="AN74" s="126">
        <f>SUM(AG74,AT74)</f>
        <v>0</v>
      </c>
      <c r="AO74" s="124"/>
      <c r="AP74" s="124"/>
      <c r="AQ74" s="127" t="s">
        <v>81</v>
      </c>
      <c r="AR74" s="64"/>
      <c r="AS74" s="128">
        <v>0</v>
      </c>
      <c r="AT74" s="129">
        <f>ROUND(SUM(AV74:AW74),2)</f>
        <v>0</v>
      </c>
      <c r="AU74" s="130">
        <f>'3 (3) - Kanalizace'!P90</f>
        <v>0</v>
      </c>
      <c r="AV74" s="129">
        <f>'3 (3) - Kanalizace'!J35</f>
        <v>0</v>
      </c>
      <c r="AW74" s="129">
        <f>'3 (3) - Kanalizace'!J36</f>
        <v>0</v>
      </c>
      <c r="AX74" s="129">
        <f>'3 (3) - Kanalizace'!J37</f>
        <v>0</v>
      </c>
      <c r="AY74" s="129">
        <f>'3 (3) - Kanalizace'!J38</f>
        <v>0</v>
      </c>
      <c r="AZ74" s="129">
        <f>'3 (3) - Kanalizace'!F35</f>
        <v>0</v>
      </c>
      <c r="BA74" s="129">
        <f>'3 (3) - Kanalizace'!F36</f>
        <v>0</v>
      </c>
      <c r="BB74" s="129">
        <f>'3 (3) - Kanalizace'!F37</f>
        <v>0</v>
      </c>
      <c r="BC74" s="129">
        <f>'3 (3) - Kanalizace'!F38</f>
        <v>0</v>
      </c>
      <c r="BD74" s="131">
        <f>'3 (3) - Kanalizace'!F39</f>
        <v>0</v>
      </c>
      <c r="BE74" s="4"/>
      <c r="BT74" s="132" t="s">
        <v>78</v>
      </c>
      <c r="BV74" s="132" t="s">
        <v>71</v>
      </c>
      <c r="BW74" s="132" t="s">
        <v>134</v>
      </c>
      <c r="BX74" s="132" t="s">
        <v>125</v>
      </c>
      <c r="CL74" s="132" t="s">
        <v>19</v>
      </c>
    </row>
    <row r="75" s="4" customFormat="1" ht="16.5" customHeight="1">
      <c r="A75" s="123" t="s">
        <v>79</v>
      </c>
      <c r="B75" s="62"/>
      <c r="C75" s="124"/>
      <c r="D75" s="124"/>
      <c r="E75" s="125" t="s">
        <v>135</v>
      </c>
      <c r="F75" s="125"/>
      <c r="G75" s="125"/>
      <c r="H75" s="125"/>
      <c r="I75" s="125"/>
      <c r="J75" s="124"/>
      <c r="K75" s="125" t="s">
        <v>136</v>
      </c>
      <c r="L75" s="125"/>
      <c r="M75" s="125"/>
      <c r="N75" s="125"/>
      <c r="O75" s="125"/>
      <c r="P75" s="125"/>
      <c r="Q75" s="125"/>
      <c r="R75" s="125"/>
      <c r="S75" s="125"/>
      <c r="T75" s="125"/>
      <c r="U75" s="125"/>
      <c r="V75" s="125"/>
      <c r="W75" s="125"/>
      <c r="X75" s="125"/>
      <c r="Y75" s="125"/>
      <c r="Z75" s="125"/>
      <c r="AA75" s="125"/>
      <c r="AB75" s="125"/>
      <c r="AC75" s="125"/>
      <c r="AD75" s="125"/>
      <c r="AE75" s="125"/>
      <c r="AF75" s="125"/>
      <c r="AG75" s="126">
        <f>'4 (2) - Vzduchotechnika'!J32</f>
        <v>0</v>
      </c>
      <c r="AH75" s="124"/>
      <c r="AI75" s="124"/>
      <c r="AJ75" s="124"/>
      <c r="AK75" s="124"/>
      <c r="AL75" s="124"/>
      <c r="AM75" s="124"/>
      <c r="AN75" s="126">
        <f>SUM(AG75,AT75)</f>
        <v>0</v>
      </c>
      <c r="AO75" s="124"/>
      <c r="AP75" s="124"/>
      <c r="AQ75" s="127" t="s">
        <v>81</v>
      </c>
      <c r="AR75" s="64"/>
      <c r="AS75" s="128">
        <v>0</v>
      </c>
      <c r="AT75" s="129">
        <f>ROUND(SUM(AV75:AW75),2)</f>
        <v>0</v>
      </c>
      <c r="AU75" s="130">
        <f>'4 (2) - Vzduchotechnika'!P88</f>
        <v>0</v>
      </c>
      <c r="AV75" s="129">
        <f>'4 (2) - Vzduchotechnika'!J35</f>
        <v>0</v>
      </c>
      <c r="AW75" s="129">
        <f>'4 (2) - Vzduchotechnika'!J36</f>
        <v>0</v>
      </c>
      <c r="AX75" s="129">
        <f>'4 (2) - Vzduchotechnika'!J37</f>
        <v>0</v>
      </c>
      <c r="AY75" s="129">
        <f>'4 (2) - Vzduchotechnika'!J38</f>
        <v>0</v>
      </c>
      <c r="AZ75" s="129">
        <f>'4 (2) - Vzduchotechnika'!F35</f>
        <v>0</v>
      </c>
      <c r="BA75" s="129">
        <f>'4 (2) - Vzduchotechnika'!F36</f>
        <v>0</v>
      </c>
      <c r="BB75" s="129">
        <f>'4 (2) - Vzduchotechnika'!F37</f>
        <v>0</v>
      </c>
      <c r="BC75" s="129">
        <f>'4 (2) - Vzduchotechnika'!F38</f>
        <v>0</v>
      </c>
      <c r="BD75" s="131">
        <f>'4 (2) - Vzduchotechnika'!F39</f>
        <v>0</v>
      </c>
      <c r="BE75" s="4"/>
      <c r="BT75" s="132" t="s">
        <v>78</v>
      </c>
      <c r="BV75" s="132" t="s">
        <v>71</v>
      </c>
      <c r="BW75" s="132" t="s">
        <v>137</v>
      </c>
      <c r="BX75" s="132" t="s">
        <v>125</v>
      </c>
      <c r="CL75" s="132" t="s">
        <v>19</v>
      </c>
    </row>
    <row r="76" s="4" customFormat="1" ht="16.5" customHeight="1">
      <c r="A76" s="123" t="s">
        <v>79</v>
      </c>
      <c r="B76" s="62"/>
      <c r="C76" s="124"/>
      <c r="D76" s="124"/>
      <c r="E76" s="125" t="s">
        <v>138</v>
      </c>
      <c r="F76" s="125"/>
      <c r="G76" s="125"/>
      <c r="H76" s="125"/>
      <c r="I76" s="125"/>
      <c r="J76" s="124"/>
      <c r="K76" s="125" t="s">
        <v>139</v>
      </c>
      <c r="L76" s="125"/>
      <c r="M76" s="125"/>
      <c r="N76" s="125"/>
      <c r="O76" s="125"/>
      <c r="P76" s="125"/>
      <c r="Q76" s="125"/>
      <c r="R76" s="125"/>
      <c r="S76" s="125"/>
      <c r="T76" s="125"/>
      <c r="U76" s="125"/>
      <c r="V76" s="125"/>
      <c r="W76" s="125"/>
      <c r="X76" s="125"/>
      <c r="Y76" s="125"/>
      <c r="Z76" s="125"/>
      <c r="AA76" s="125"/>
      <c r="AB76" s="125"/>
      <c r="AC76" s="125"/>
      <c r="AD76" s="125"/>
      <c r="AE76" s="125"/>
      <c r="AF76" s="125"/>
      <c r="AG76" s="126">
        <f>'5 (1) - Elektromontáže'!J32</f>
        <v>0</v>
      </c>
      <c r="AH76" s="124"/>
      <c r="AI76" s="124"/>
      <c r="AJ76" s="124"/>
      <c r="AK76" s="124"/>
      <c r="AL76" s="124"/>
      <c r="AM76" s="124"/>
      <c r="AN76" s="126">
        <f>SUM(AG76,AT76)</f>
        <v>0</v>
      </c>
      <c r="AO76" s="124"/>
      <c r="AP76" s="124"/>
      <c r="AQ76" s="127" t="s">
        <v>81</v>
      </c>
      <c r="AR76" s="64"/>
      <c r="AS76" s="128">
        <v>0</v>
      </c>
      <c r="AT76" s="129">
        <f>ROUND(SUM(AV76:AW76),2)</f>
        <v>0</v>
      </c>
      <c r="AU76" s="130">
        <f>'5 (1) - Elektromontáže'!P88</f>
        <v>0</v>
      </c>
      <c r="AV76" s="129">
        <f>'5 (1) - Elektromontáže'!J35</f>
        <v>0</v>
      </c>
      <c r="AW76" s="129">
        <f>'5 (1) - Elektromontáže'!J36</f>
        <v>0</v>
      </c>
      <c r="AX76" s="129">
        <f>'5 (1) - Elektromontáže'!J37</f>
        <v>0</v>
      </c>
      <c r="AY76" s="129">
        <f>'5 (1) - Elektromontáže'!J38</f>
        <v>0</v>
      </c>
      <c r="AZ76" s="129">
        <f>'5 (1) - Elektromontáže'!F35</f>
        <v>0</v>
      </c>
      <c r="BA76" s="129">
        <f>'5 (1) - Elektromontáže'!F36</f>
        <v>0</v>
      </c>
      <c r="BB76" s="129">
        <f>'5 (1) - Elektromontáže'!F37</f>
        <v>0</v>
      </c>
      <c r="BC76" s="129">
        <f>'5 (1) - Elektromontáže'!F38</f>
        <v>0</v>
      </c>
      <c r="BD76" s="131">
        <f>'5 (1) - Elektromontáže'!F39</f>
        <v>0</v>
      </c>
      <c r="BE76" s="4"/>
      <c r="BT76" s="132" t="s">
        <v>78</v>
      </c>
      <c r="BV76" s="132" t="s">
        <v>71</v>
      </c>
      <c r="BW76" s="132" t="s">
        <v>140</v>
      </c>
      <c r="BX76" s="132" t="s">
        <v>125</v>
      </c>
      <c r="CL76" s="132" t="s">
        <v>19</v>
      </c>
    </row>
    <row r="77" s="4" customFormat="1" ht="16.5" customHeight="1">
      <c r="A77" s="123" t="s">
        <v>79</v>
      </c>
      <c r="B77" s="62"/>
      <c r="C77" s="124"/>
      <c r="D77" s="124"/>
      <c r="E77" s="125" t="s">
        <v>141</v>
      </c>
      <c r="F77" s="125"/>
      <c r="G77" s="125"/>
      <c r="H77" s="125"/>
      <c r="I77" s="125"/>
      <c r="J77" s="124"/>
      <c r="K77" s="125" t="s">
        <v>142</v>
      </c>
      <c r="L77" s="125"/>
      <c r="M77" s="125"/>
      <c r="N77" s="125"/>
      <c r="O77" s="125"/>
      <c r="P77" s="125"/>
      <c r="Q77" s="125"/>
      <c r="R77" s="125"/>
      <c r="S77" s="125"/>
      <c r="T77" s="125"/>
      <c r="U77" s="125"/>
      <c r="V77" s="125"/>
      <c r="W77" s="125"/>
      <c r="X77" s="125"/>
      <c r="Y77" s="125"/>
      <c r="Z77" s="125"/>
      <c r="AA77" s="125"/>
      <c r="AB77" s="125"/>
      <c r="AC77" s="125"/>
      <c r="AD77" s="125"/>
      <c r="AE77" s="125"/>
      <c r="AF77" s="125"/>
      <c r="AG77" s="126">
        <f>'6 (2) - Vodovod a zařizov...'!J32</f>
        <v>0</v>
      </c>
      <c r="AH77" s="124"/>
      <c r="AI77" s="124"/>
      <c r="AJ77" s="124"/>
      <c r="AK77" s="124"/>
      <c r="AL77" s="124"/>
      <c r="AM77" s="124"/>
      <c r="AN77" s="126">
        <f>SUM(AG77,AT77)</f>
        <v>0</v>
      </c>
      <c r="AO77" s="124"/>
      <c r="AP77" s="124"/>
      <c r="AQ77" s="127" t="s">
        <v>81</v>
      </c>
      <c r="AR77" s="64"/>
      <c r="AS77" s="128">
        <v>0</v>
      </c>
      <c r="AT77" s="129">
        <f>ROUND(SUM(AV77:AW77),2)</f>
        <v>0</v>
      </c>
      <c r="AU77" s="130">
        <f>'6 (2) - Vodovod a zařizov...'!P91</f>
        <v>0</v>
      </c>
      <c r="AV77" s="129">
        <f>'6 (2) - Vodovod a zařizov...'!J35</f>
        <v>0</v>
      </c>
      <c r="AW77" s="129">
        <f>'6 (2) - Vodovod a zařizov...'!J36</f>
        <v>0</v>
      </c>
      <c r="AX77" s="129">
        <f>'6 (2) - Vodovod a zařizov...'!J37</f>
        <v>0</v>
      </c>
      <c r="AY77" s="129">
        <f>'6 (2) - Vodovod a zařizov...'!J38</f>
        <v>0</v>
      </c>
      <c r="AZ77" s="129">
        <f>'6 (2) - Vodovod a zařizov...'!F35</f>
        <v>0</v>
      </c>
      <c r="BA77" s="129">
        <f>'6 (2) - Vodovod a zařizov...'!F36</f>
        <v>0</v>
      </c>
      <c r="BB77" s="129">
        <f>'6 (2) - Vodovod a zařizov...'!F37</f>
        <v>0</v>
      </c>
      <c r="BC77" s="129">
        <f>'6 (2) - Vodovod a zařizov...'!F38</f>
        <v>0</v>
      </c>
      <c r="BD77" s="131">
        <f>'6 (2) - Vodovod a zařizov...'!F39</f>
        <v>0</v>
      </c>
      <c r="BE77" s="4"/>
      <c r="BT77" s="132" t="s">
        <v>78</v>
      </c>
      <c r="BV77" s="132" t="s">
        <v>71</v>
      </c>
      <c r="BW77" s="132" t="s">
        <v>143</v>
      </c>
      <c r="BX77" s="132" t="s">
        <v>125</v>
      </c>
      <c r="CL77" s="132" t="s">
        <v>19</v>
      </c>
    </row>
    <row r="78" s="4" customFormat="1" ht="16.5" customHeight="1">
      <c r="A78" s="123" t="s">
        <v>79</v>
      </c>
      <c r="B78" s="62"/>
      <c r="C78" s="124"/>
      <c r="D78" s="124"/>
      <c r="E78" s="125" t="s">
        <v>144</v>
      </c>
      <c r="F78" s="125"/>
      <c r="G78" s="125"/>
      <c r="H78" s="125"/>
      <c r="I78" s="125"/>
      <c r="J78" s="124"/>
      <c r="K78" s="125" t="s">
        <v>145</v>
      </c>
      <c r="L78" s="125"/>
      <c r="M78" s="125"/>
      <c r="N78" s="125"/>
      <c r="O78" s="125"/>
      <c r="P78" s="125"/>
      <c r="Q78" s="125"/>
      <c r="R78" s="125"/>
      <c r="S78" s="125"/>
      <c r="T78" s="125"/>
      <c r="U78" s="125"/>
      <c r="V78" s="125"/>
      <c r="W78" s="125"/>
      <c r="X78" s="125"/>
      <c r="Y78" s="125"/>
      <c r="Z78" s="125"/>
      <c r="AA78" s="125"/>
      <c r="AB78" s="125"/>
      <c r="AC78" s="125"/>
      <c r="AD78" s="125"/>
      <c r="AE78" s="125"/>
      <c r="AF78" s="125"/>
      <c r="AG78" s="126">
        <f>'7 - Stavební přípomoci'!J32</f>
        <v>0</v>
      </c>
      <c r="AH78" s="124"/>
      <c r="AI78" s="124"/>
      <c r="AJ78" s="124"/>
      <c r="AK78" s="124"/>
      <c r="AL78" s="124"/>
      <c r="AM78" s="124"/>
      <c r="AN78" s="126">
        <f>SUM(AG78,AT78)</f>
        <v>0</v>
      </c>
      <c r="AO78" s="124"/>
      <c r="AP78" s="124"/>
      <c r="AQ78" s="127" t="s">
        <v>81</v>
      </c>
      <c r="AR78" s="64"/>
      <c r="AS78" s="128">
        <v>0</v>
      </c>
      <c r="AT78" s="129">
        <f>ROUND(SUM(AV78:AW78),2)</f>
        <v>0</v>
      </c>
      <c r="AU78" s="130">
        <f>'7 - Stavební přípomoci'!P92</f>
        <v>0</v>
      </c>
      <c r="AV78" s="129">
        <f>'7 - Stavební přípomoci'!J35</f>
        <v>0</v>
      </c>
      <c r="AW78" s="129">
        <f>'7 - Stavební přípomoci'!J36</f>
        <v>0</v>
      </c>
      <c r="AX78" s="129">
        <f>'7 - Stavební přípomoci'!J37</f>
        <v>0</v>
      </c>
      <c r="AY78" s="129">
        <f>'7 - Stavební přípomoci'!J38</f>
        <v>0</v>
      </c>
      <c r="AZ78" s="129">
        <f>'7 - Stavební přípomoci'!F35</f>
        <v>0</v>
      </c>
      <c r="BA78" s="129">
        <f>'7 - Stavební přípomoci'!F36</f>
        <v>0</v>
      </c>
      <c r="BB78" s="129">
        <f>'7 - Stavební přípomoci'!F37</f>
        <v>0</v>
      </c>
      <c r="BC78" s="129">
        <f>'7 - Stavební přípomoci'!F38</f>
        <v>0</v>
      </c>
      <c r="BD78" s="131">
        <f>'7 - Stavební přípomoci'!F39</f>
        <v>0</v>
      </c>
      <c r="BE78" s="4"/>
      <c r="BT78" s="132" t="s">
        <v>78</v>
      </c>
      <c r="BV78" s="132" t="s">
        <v>71</v>
      </c>
      <c r="BW78" s="132" t="s">
        <v>146</v>
      </c>
      <c r="BX78" s="132" t="s">
        <v>125</v>
      </c>
      <c r="CL78" s="132" t="s">
        <v>19</v>
      </c>
    </row>
    <row r="79" s="4" customFormat="1" ht="16.5" customHeight="1">
      <c r="A79" s="123" t="s">
        <v>79</v>
      </c>
      <c r="B79" s="62"/>
      <c r="C79" s="124"/>
      <c r="D79" s="124"/>
      <c r="E79" s="125" t="s">
        <v>147</v>
      </c>
      <c r="F79" s="125"/>
      <c r="G79" s="125"/>
      <c r="H79" s="125"/>
      <c r="I79" s="125"/>
      <c r="J79" s="124"/>
      <c r="K79" s="125" t="s">
        <v>148</v>
      </c>
      <c r="L79" s="125"/>
      <c r="M79" s="125"/>
      <c r="N79" s="125"/>
      <c r="O79" s="125"/>
      <c r="P79" s="125"/>
      <c r="Q79" s="125"/>
      <c r="R79" s="125"/>
      <c r="S79" s="125"/>
      <c r="T79" s="125"/>
      <c r="U79" s="125"/>
      <c r="V79" s="125"/>
      <c r="W79" s="125"/>
      <c r="X79" s="125"/>
      <c r="Y79" s="125"/>
      <c r="Z79" s="125"/>
      <c r="AA79" s="125"/>
      <c r="AB79" s="125"/>
      <c r="AC79" s="125"/>
      <c r="AD79" s="125"/>
      <c r="AE79" s="125"/>
      <c r="AF79" s="125"/>
      <c r="AG79" s="126">
        <f>'8 - PBŘ'!J32</f>
        <v>0</v>
      </c>
      <c r="AH79" s="124"/>
      <c r="AI79" s="124"/>
      <c r="AJ79" s="124"/>
      <c r="AK79" s="124"/>
      <c r="AL79" s="124"/>
      <c r="AM79" s="124"/>
      <c r="AN79" s="126">
        <f>SUM(AG79,AT79)</f>
        <v>0</v>
      </c>
      <c r="AO79" s="124"/>
      <c r="AP79" s="124"/>
      <c r="AQ79" s="127" t="s">
        <v>81</v>
      </c>
      <c r="AR79" s="64"/>
      <c r="AS79" s="128">
        <v>0</v>
      </c>
      <c r="AT79" s="129">
        <f>ROUND(SUM(AV79:AW79),2)</f>
        <v>0</v>
      </c>
      <c r="AU79" s="130">
        <f>'8 - PBŘ'!P89</f>
        <v>0</v>
      </c>
      <c r="AV79" s="129">
        <f>'8 - PBŘ'!J35</f>
        <v>0</v>
      </c>
      <c r="AW79" s="129">
        <f>'8 - PBŘ'!J36</f>
        <v>0</v>
      </c>
      <c r="AX79" s="129">
        <f>'8 - PBŘ'!J37</f>
        <v>0</v>
      </c>
      <c r="AY79" s="129">
        <f>'8 - PBŘ'!J38</f>
        <v>0</v>
      </c>
      <c r="AZ79" s="129">
        <f>'8 - PBŘ'!F35</f>
        <v>0</v>
      </c>
      <c r="BA79" s="129">
        <f>'8 - PBŘ'!F36</f>
        <v>0</v>
      </c>
      <c r="BB79" s="129">
        <f>'8 - PBŘ'!F37</f>
        <v>0</v>
      </c>
      <c r="BC79" s="129">
        <f>'8 - PBŘ'!F38</f>
        <v>0</v>
      </c>
      <c r="BD79" s="131">
        <f>'8 - PBŘ'!F39</f>
        <v>0</v>
      </c>
      <c r="BE79" s="4"/>
      <c r="BT79" s="132" t="s">
        <v>78</v>
      </c>
      <c r="BV79" s="132" t="s">
        <v>71</v>
      </c>
      <c r="BW79" s="132" t="s">
        <v>149</v>
      </c>
      <c r="BX79" s="132" t="s">
        <v>125</v>
      </c>
      <c r="CL79" s="132" t="s">
        <v>19</v>
      </c>
    </row>
    <row r="80" s="4" customFormat="1" ht="16.5" customHeight="1">
      <c r="A80" s="123" t="s">
        <v>79</v>
      </c>
      <c r="B80" s="62"/>
      <c r="C80" s="124"/>
      <c r="D80" s="124"/>
      <c r="E80" s="125" t="s">
        <v>150</v>
      </c>
      <c r="F80" s="125"/>
      <c r="G80" s="125"/>
      <c r="H80" s="125"/>
      <c r="I80" s="125"/>
      <c r="J80" s="124"/>
      <c r="K80" s="125" t="s">
        <v>151</v>
      </c>
      <c r="L80" s="125"/>
      <c r="M80" s="125"/>
      <c r="N80" s="125"/>
      <c r="O80" s="125"/>
      <c r="P80" s="125"/>
      <c r="Q80" s="125"/>
      <c r="R80" s="125"/>
      <c r="S80" s="125"/>
      <c r="T80" s="125"/>
      <c r="U80" s="125"/>
      <c r="V80" s="125"/>
      <c r="W80" s="125"/>
      <c r="X80" s="125"/>
      <c r="Y80" s="125"/>
      <c r="Z80" s="125"/>
      <c r="AA80" s="125"/>
      <c r="AB80" s="125"/>
      <c r="AC80" s="125"/>
      <c r="AD80" s="125"/>
      <c r="AE80" s="125"/>
      <c r="AF80" s="125"/>
      <c r="AG80" s="126">
        <f>'5 (2) - Nábytek'!J32</f>
        <v>0</v>
      </c>
      <c r="AH80" s="124"/>
      <c r="AI80" s="124"/>
      <c r="AJ80" s="124"/>
      <c r="AK80" s="124"/>
      <c r="AL80" s="124"/>
      <c r="AM80" s="124"/>
      <c r="AN80" s="126">
        <f>SUM(AG80,AT80)</f>
        <v>0</v>
      </c>
      <c r="AO80" s="124"/>
      <c r="AP80" s="124"/>
      <c r="AQ80" s="127" t="s">
        <v>81</v>
      </c>
      <c r="AR80" s="64"/>
      <c r="AS80" s="128">
        <v>0</v>
      </c>
      <c r="AT80" s="129">
        <f>ROUND(SUM(AV80:AW80),2)</f>
        <v>0</v>
      </c>
      <c r="AU80" s="130">
        <f>'5 (2) - Nábytek'!P88</f>
        <v>0</v>
      </c>
      <c r="AV80" s="129">
        <f>'5 (2) - Nábytek'!J35</f>
        <v>0</v>
      </c>
      <c r="AW80" s="129">
        <f>'5 (2) - Nábytek'!J36</f>
        <v>0</v>
      </c>
      <c r="AX80" s="129">
        <f>'5 (2) - Nábytek'!J37</f>
        <v>0</v>
      </c>
      <c r="AY80" s="129">
        <f>'5 (2) - Nábytek'!J38</f>
        <v>0</v>
      </c>
      <c r="AZ80" s="129">
        <f>'5 (2) - Nábytek'!F35</f>
        <v>0</v>
      </c>
      <c r="BA80" s="129">
        <f>'5 (2) - Nábytek'!F36</f>
        <v>0</v>
      </c>
      <c r="BB80" s="129">
        <f>'5 (2) - Nábytek'!F37</f>
        <v>0</v>
      </c>
      <c r="BC80" s="129">
        <f>'5 (2) - Nábytek'!F38</f>
        <v>0</v>
      </c>
      <c r="BD80" s="131">
        <f>'5 (2) - Nábytek'!F39</f>
        <v>0</v>
      </c>
      <c r="BE80" s="4"/>
      <c r="BT80" s="132" t="s">
        <v>78</v>
      </c>
      <c r="BV80" s="132" t="s">
        <v>71</v>
      </c>
      <c r="BW80" s="132" t="s">
        <v>152</v>
      </c>
      <c r="BX80" s="132" t="s">
        <v>125</v>
      </c>
      <c r="CL80" s="132" t="s">
        <v>19</v>
      </c>
    </row>
    <row r="81" s="7" customFormat="1" ht="16.5" customHeight="1">
      <c r="A81" s="123" t="s">
        <v>79</v>
      </c>
      <c r="B81" s="110"/>
      <c r="C81" s="111"/>
      <c r="D81" s="112" t="s">
        <v>153</v>
      </c>
      <c r="E81" s="112"/>
      <c r="F81" s="112"/>
      <c r="G81" s="112"/>
      <c r="H81" s="112"/>
      <c r="I81" s="113"/>
      <c r="J81" s="112" t="s">
        <v>154</v>
      </c>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5">
        <f>'VRN - Ostatní a vedlejší ...'!J30</f>
        <v>0</v>
      </c>
      <c r="AH81" s="113"/>
      <c r="AI81" s="113"/>
      <c r="AJ81" s="113"/>
      <c r="AK81" s="113"/>
      <c r="AL81" s="113"/>
      <c r="AM81" s="113"/>
      <c r="AN81" s="115">
        <f>SUM(AG81,AT81)</f>
        <v>0</v>
      </c>
      <c r="AO81" s="113"/>
      <c r="AP81" s="113"/>
      <c r="AQ81" s="116" t="s">
        <v>75</v>
      </c>
      <c r="AR81" s="117"/>
      <c r="AS81" s="133">
        <v>0</v>
      </c>
      <c r="AT81" s="134">
        <f>ROUND(SUM(AV81:AW81),2)</f>
        <v>0</v>
      </c>
      <c r="AU81" s="135">
        <f>'VRN - Ostatní a vedlejší ...'!P80</f>
        <v>0</v>
      </c>
      <c r="AV81" s="134">
        <f>'VRN - Ostatní a vedlejší ...'!J33</f>
        <v>0</v>
      </c>
      <c r="AW81" s="134">
        <f>'VRN - Ostatní a vedlejší ...'!J34</f>
        <v>0</v>
      </c>
      <c r="AX81" s="134">
        <f>'VRN - Ostatní a vedlejší ...'!J35</f>
        <v>0</v>
      </c>
      <c r="AY81" s="134">
        <f>'VRN - Ostatní a vedlejší ...'!J36</f>
        <v>0</v>
      </c>
      <c r="AZ81" s="134">
        <f>'VRN - Ostatní a vedlejší ...'!F33</f>
        <v>0</v>
      </c>
      <c r="BA81" s="134">
        <f>'VRN - Ostatní a vedlejší ...'!F34</f>
        <v>0</v>
      </c>
      <c r="BB81" s="134">
        <f>'VRN - Ostatní a vedlejší ...'!F35</f>
        <v>0</v>
      </c>
      <c r="BC81" s="134">
        <f>'VRN - Ostatní a vedlejší ...'!F36</f>
        <v>0</v>
      </c>
      <c r="BD81" s="136">
        <f>'VRN - Ostatní a vedlejší ...'!F37</f>
        <v>0</v>
      </c>
      <c r="BE81" s="7"/>
      <c r="BT81" s="122" t="s">
        <v>76</v>
      </c>
      <c r="BV81" s="122" t="s">
        <v>71</v>
      </c>
      <c r="BW81" s="122" t="s">
        <v>155</v>
      </c>
      <c r="BX81" s="122" t="s">
        <v>5</v>
      </c>
      <c r="CL81" s="122" t="s">
        <v>19</v>
      </c>
      <c r="CM81" s="122" t="s">
        <v>78</v>
      </c>
    </row>
    <row r="82" s="2" customFormat="1" ht="30" customHeight="1">
      <c r="A82" s="37"/>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43"/>
      <c r="AS82" s="37"/>
      <c r="AT82" s="37"/>
      <c r="AU82" s="37"/>
      <c r="AV82" s="37"/>
      <c r="AW82" s="37"/>
      <c r="AX82" s="37"/>
      <c r="AY82" s="37"/>
      <c r="AZ82" s="37"/>
      <c r="BA82" s="37"/>
      <c r="BB82" s="37"/>
      <c r="BC82" s="37"/>
      <c r="BD82" s="37"/>
      <c r="BE82" s="37"/>
    </row>
    <row r="83" s="2" customFormat="1" ht="6.96" customHeight="1">
      <c r="A83" s="37"/>
      <c r="B83" s="58"/>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43"/>
      <c r="AS83" s="37"/>
      <c r="AT83" s="37"/>
      <c r="AU83" s="37"/>
      <c r="AV83" s="37"/>
      <c r="AW83" s="37"/>
      <c r="AX83" s="37"/>
      <c r="AY83" s="37"/>
      <c r="AZ83" s="37"/>
      <c r="BA83" s="37"/>
      <c r="BB83" s="37"/>
      <c r="BC83" s="37"/>
      <c r="BD83" s="37"/>
      <c r="BE83" s="37"/>
    </row>
  </sheetData>
  <sheetProtection sheet="1" formatColumns="0" formatRows="0" objects="1" scenarios="1" spinCount="100000" saltValue="XzJJiYkyGHzBrzX7ZnrCooy8kuyoBty3XaIuC5oF3Ulbf3wpSiSUY2u0HrcZYy2/oobs2NAzSPOHb0DAlgjMbg==" hashValue="d4LtzDuT5cSTwkX6ulSaktlW2MHWE/pKp/qmoUGrF73pr8J1L19rVVn67q9FG/iqdxsM0OWfD1YgR3tK+wS4jg==" algorithmName="SHA-512" password="CC35"/>
  <mergeCells count="146">
    <mergeCell ref="E64:I64"/>
    <mergeCell ref="K64:AF64"/>
    <mergeCell ref="J65:AF65"/>
    <mergeCell ref="D65:H65"/>
    <mergeCell ref="E66:I66"/>
    <mergeCell ref="K66:AF66"/>
    <mergeCell ref="E67:I67"/>
    <mergeCell ref="K67:AF67"/>
    <mergeCell ref="K68:AF68"/>
    <mergeCell ref="E68:I68"/>
    <mergeCell ref="E69:I69"/>
    <mergeCell ref="K69:AF69"/>
    <mergeCell ref="K70:AF70"/>
    <mergeCell ref="E70:I70"/>
    <mergeCell ref="D71:H71"/>
    <mergeCell ref="J71:AF71"/>
    <mergeCell ref="E72:I72"/>
    <mergeCell ref="K72:AF72"/>
    <mergeCell ref="E73:I73"/>
    <mergeCell ref="K73:AF73"/>
    <mergeCell ref="K74:AF74"/>
    <mergeCell ref="E74:I74"/>
    <mergeCell ref="K75:AF75"/>
    <mergeCell ref="E75:I75"/>
    <mergeCell ref="K76:AF76"/>
    <mergeCell ref="E76:I76"/>
    <mergeCell ref="E77:I77"/>
    <mergeCell ref="K77:AF77"/>
    <mergeCell ref="K78:AF78"/>
    <mergeCell ref="E78:I78"/>
    <mergeCell ref="E79:I79"/>
    <mergeCell ref="K79:AF79"/>
    <mergeCell ref="E80:I80"/>
    <mergeCell ref="K80:AF80"/>
    <mergeCell ref="D81:H81"/>
    <mergeCell ref="J81:AF81"/>
    <mergeCell ref="AG61:AM61"/>
    <mergeCell ref="AN61:AP61"/>
    <mergeCell ref="AG62:AM62"/>
    <mergeCell ref="AN62:AP62"/>
    <mergeCell ref="AG63:AM63"/>
    <mergeCell ref="AN63:AP63"/>
    <mergeCell ref="AN64:AP64"/>
    <mergeCell ref="AG64:AM64"/>
    <mergeCell ref="AN65:AP65"/>
    <mergeCell ref="AG65:AM65"/>
    <mergeCell ref="AN66:AP66"/>
    <mergeCell ref="AG66:AM66"/>
    <mergeCell ref="AG67:AM67"/>
    <mergeCell ref="AN67:AP67"/>
    <mergeCell ref="AN68:AP68"/>
    <mergeCell ref="AG68:AM68"/>
    <mergeCell ref="AN69:AP69"/>
    <mergeCell ref="AG69:AM69"/>
    <mergeCell ref="AG70:AM70"/>
    <mergeCell ref="AN70:AP70"/>
    <mergeCell ref="AG71:AM71"/>
    <mergeCell ref="AN71:AP71"/>
    <mergeCell ref="AG72:AM72"/>
    <mergeCell ref="AN72:AP72"/>
    <mergeCell ref="AG73:AM73"/>
    <mergeCell ref="AN73:AP73"/>
    <mergeCell ref="AN74:AP74"/>
    <mergeCell ref="AG74:AM74"/>
    <mergeCell ref="AG75:AM75"/>
    <mergeCell ref="AN75:AP75"/>
    <mergeCell ref="AN76:AP76"/>
    <mergeCell ref="AG76:AM76"/>
    <mergeCell ref="AN77:AP77"/>
    <mergeCell ref="AG77:AM77"/>
    <mergeCell ref="AN78:AP78"/>
    <mergeCell ref="AG78:AM78"/>
    <mergeCell ref="AN79:AP79"/>
    <mergeCell ref="AG79:AM79"/>
    <mergeCell ref="AN80:AP80"/>
    <mergeCell ref="AG80:AM80"/>
    <mergeCell ref="AN81:AP81"/>
    <mergeCell ref="AG81:AM81"/>
    <mergeCell ref="L45:AO45"/>
    <mergeCell ref="I52:AF52"/>
    <mergeCell ref="C52:G52"/>
    <mergeCell ref="J55:AF55"/>
    <mergeCell ref="D55:H55"/>
    <mergeCell ref="K56:AF56"/>
    <mergeCell ref="E56:I56"/>
    <mergeCell ref="K57:AF57"/>
    <mergeCell ref="E57:I57"/>
    <mergeCell ref="K58:AF58"/>
    <mergeCell ref="E58:I58"/>
    <mergeCell ref="K59:AF59"/>
    <mergeCell ref="E59:I59"/>
    <mergeCell ref="J60:AF60"/>
    <mergeCell ref="D60:H60"/>
    <mergeCell ref="E61:I61"/>
    <mergeCell ref="K61:AF61"/>
    <mergeCell ref="E62:I62"/>
    <mergeCell ref="K62:AF62"/>
    <mergeCell ref="K63:AF63"/>
    <mergeCell ref="E63:I63"/>
    <mergeCell ref="AM47:AN47"/>
    <mergeCell ref="AM49:AP49"/>
    <mergeCell ref="AS49:AT51"/>
    <mergeCell ref="AM50:AP50"/>
    <mergeCell ref="AN52:AP52"/>
    <mergeCell ref="AG52:AM52"/>
    <mergeCell ref="AG55:AM55"/>
    <mergeCell ref="AN55:AP55"/>
    <mergeCell ref="AN56:AP56"/>
    <mergeCell ref="AG56:AM56"/>
    <mergeCell ref="AN57:AP57"/>
    <mergeCell ref="AG57:AM57"/>
    <mergeCell ref="AN58:AP58"/>
    <mergeCell ref="AG58:AM58"/>
    <mergeCell ref="AG59:AM59"/>
    <mergeCell ref="AN59:AP59"/>
    <mergeCell ref="AN60:AP60"/>
    <mergeCell ref="AG60:AM60"/>
    <mergeCell ref="AG54:AM54"/>
    <mergeCell ref="AN54:AP54"/>
    <mergeCell ref="BE5:BE32"/>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L33:P33"/>
    <mergeCell ref="AK33:AO33"/>
    <mergeCell ref="W33:AE33"/>
    <mergeCell ref="AK35:AO35"/>
    <mergeCell ref="X35:AB35"/>
    <mergeCell ref="AR2:BE2"/>
  </mergeCells>
  <hyperlinks>
    <hyperlink ref="A56" location="'1 - Protipožární podhled ...'!C2" display="/"/>
    <hyperlink ref="A57" location="'2 - Malby'!C2" display="/"/>
    <hyperlink ref="A58" location="'3 - Podlahy'!C2" display="/"/>
    <hyperlink ref="A59" location="'6 - Vyčištění budov'!C2" display="/"/>
    <hyperlink ref="A61" location="'1 (1) - Malby'!C2" display="/"/>
    <hyperlink ref="A62" location="'3 (1) - Nátěry radiátorů'!C2" display="/"/>
    <hyperlink ref="A63" location="'4 - Podlahové krytiny'!C2" display="/"/>
    <hyperlink ref="A64" location="'6 (1) - Vyčištění budov_01'!C2" display="/"/>
    <hyperlink ref="A66" location="'1 (2) - EPS koncove prvky'!C2" display="/"/>
    <hyperlink ref="A67" location="'2 (1) - EPS rozvody'!C2" display="/"/>
    <hyperlink ref="A68" location="'3 (2) - ESI společné pros...'!C2" display="/"/>
    <hyperlink ref="A69" location="'4 (1) - ESI bunky leve'!C2" display="/"/>
    <hyperlink ref="A70" location="'5 - ESI Bunky prave'!C2" display="/"/>
    <hyperlink ref="A72" location="'1 (3) - AST + Koupelny'!C2" display="/"/>
    <hyperlink ref="A73" location="'2 (2) - Kuchyňka'!C2" display="/"/>
    <hyperlink ref="A74" location="'3 (3) - Kanalizace'!C2" display="/"/>
    <hyperlink ref="A75" location="'4 (2) - Vzduchotechnika'!C2" display="/"/>
    <hyperlink ref="A76" location="'5 (1) - Elektromontáže'!C2" display="/"/>
    <hyperlink ref="A77" location="'6 (2) - Vodovod a zařizov...'!C2" display="/"/>
    <hyperlink ref="A78" location="'7 - Stavební přípomoci'!C2" display="/"/>
    <hyperlink ref="A79" location="'8 - PBŘ'!C2" display="/"/>
    <hyperlink ref="A80" location="'5 (2) - Nábytek'!C2" display="/"/>
    <hyperlink ref="A81" location="'VRN - Ostatní a vedlejší ...'!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110</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435</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436</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ROUND((SUM(BE90:BE131)),  2)</f>
        <v>0</v>
      </c>
      <c r="G35" s="37"/>
      <c r="H35" s="37"/>
      <c r="I35" s="156">
        <v>0.20999999999999999</v>
      </c>
      <c r="J35" s="155">
        <f>ROUND(((SUM(BE90:BE131))*I35),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ROUND((SUM(BF90:BF131)),  2)</f>
        <v>0</v>
      </c>
      <c r="G36" s="37"/>
      <c r="H36" s="37"/>
      <c r="I36" s="156">
        <v>0.12</v>
      </c>
      <c r="J36" s="155">
        <f>ROUND(((SUM(BF90:BF131))*I36),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ROUND((SUM(BG90:BG131)),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ROUND((SUM(BH90:BH131)),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ROUND((SUM(BI90:BI131)),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435</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1 (2) - EPS koncove prvky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437</v>
      </c>
      <c r="E65" s="181"/>
      <c r="F65" s="181"/>
      <c r="G65" s="181"/>
      <c r="H65" s="181"/>
      <c r="I65" s="181"/>
      <c r="J65" s="182">
        <f>J92</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438</v>
      </c>
      <c r="E66" s="181"/>
      <c r="F66" s="181"/>
      <c r="G66" s="181"/>
      <c r="H66" s="181"/>
      <c r="I66" s="181"/>
      <c r="J66" s="182">
        <f>J101</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439</v>
      </c>
      <c r="E67" s="181"/>
      <c r="F67" s="181"/>
      <c r="G67" s="181"/>
      <c r="H67" s="181"/>
      <c r="I67" s="181"/>
      <c r="J67" s="182">
        <f>J104</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440</v>
      </c>
      <c r="E68" s="181"/>
      <c r="F68" s="181"/>
      <c r="G68" s="181"/>
      <c r="H68" s="181"/>
      <c r="I68" s="181"/>
      <c r="J68" s="182">
        <f>J128</f>
        <v>0</v>
      </c>
      <c r="K68" s="124"/>
      <c r="L68" s="183"/>
      <c r="S68" s="10"/>
      <c r="T68" s="10"/>
      <c r="U68" s="10"/>
      <c r="V68" s="10"/>
      <c r="W68" s="10"/>
      <c r="X68" s="10"/>
      <c r="Y68" s="10"/>
      <c r="Z68" s="10"/>
      <c r="AA68" s="10"/>
      <c r="AB68" s="10"/>
      <c r="AC68" s="10"/>
      <c r="AD68" s="10"/>
      <c r="AE68" s="10"/>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435</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1 (2) - EPS koncove prvky</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f>
        <v>0</v>
      </c>
      <c r="Q90" s="95"/>
      <c r="R90" s="192">
        <f>R91</f>
        <v>0</v>
      </c>
      <c r="S90" s="95"/>
      <c r="T90" s="193">
        <f>T91</f>
        <v>0</v>
      </c>
      <c r="U90" s="37"/>
      <c r="V90" s="37"/>
      <c r="W90" s="37"/>
      <c r="X90" s="37"/>
      <c r="Y90" s="37"/>
      <c r="Z90" s="37"/>
      <c r="AA90" s="37"/>
      <c r="AB90" s="37"/>
      <c r="AC90" s="37"/>
      <c r="AD90" s="37"/>
      <c r="AE90" s="37"/>
      <c r="AT90" s="16" t="s">
        <v>68</v>
      </c>
      <c r="AU90" s="16" t="s">
        <v>164</v>
      </c>
      <c r="BK90" s="194">
        <f>BK91</f>
        <v>0</v>
      </c>
    </row>
    <row r="91" s="12" customFormat="1" ht="25.92" customHeight="1">
      <c r="A91" s="12"/>
      <c r="B91" s="195"/>
      <c r="C91" s="196"/>
      <c r="D91" s="197" t="s">
        <v>68</v>
      </c>
      <c r="E91" s="198" t="s">
        <v>197</v>
      </c>
      <c r="F91" s="198" t="s">
        <v>198</v>
      </c>
      <c r="G91" s="196"/>
      <c r="H91" s="196"/>
      <c r="I91" s="199"/>
      <c r="J91" s="200">
        <f>BK91</f>
        <v>0</v>
      </c>
      <c r="K91" s="196"/>
      <c r="L91" s="201"/>
      <c r="M91" s="202"/>
      <c r="N91" s="203"/>
      <c r="O91" s="203"/>
      <c r="P91" s="204">
        <f>P92+P101+P104+P128</f>
        <v>0</v>
      </c>
      <c r="Q91" s="203"/>
      <c r="R91" s="204">
        <f>R92+R101+R104+R128</f>
        <v>0</v>
      </c>
      <c r="S91" s="203"/>
      <c r="T91" s="205">
        <f>T92+T101+T104+T128</f>
        <v>0</v>
      </c>
      <c r="U91" s="12"/>
      <c r="V91" s="12"/>
      <c r="W91" s="12"/>
      <c r="X91" s="12"/>
      <c r="Y91" s="12"/>
      <c r="Z91" s="12"/>
      <c r="AA91" s="12"/>
      <c r="AB91" s="12"/>
      <c r="AC91" s="12"/>
      <c r="AD91" s="12"/>
      <c r="AE91" s="12"/>
      <c r="AR91" s="206" t="s">
        <v>78</v>
      </c>
      <c r="AT91" s="207" t="s">
        <v>68</v>
      </c>
      <c r="AU91" s="207" t="s">
        <v>69</v>
      </c>
      <c r="AY91" s="206" t="s">
        <v>185</v>
      </c>
      <c r="BK91" s="208">
        <f>BK92+BK101+BK104+BK128</f>
        <v>0</v>
      </c>
    </row>
    <row r="92" s="12" customFormat="1" ht="22.8" customHeight="1">
      <c r="A92" s="12"/>
      <c r="B92" s="195"/>
      <c r="C92" s="196"/>
      <c r="D92" s="197" t="s">
        <v>68</v>
      </c>
      <c r="E92" s="209" t="s">
        <v>441</v>
      </c>
      <c r="F92" s="209" t="s">
        <v>442</v>
      </c>
      <c r="G92" s="196"/>
      <c r="H92" s="196"/>
      <c r="I92" s="199"/>
      <c r="J92" s="210">
        <f>BK92</f>
        <v>0</v>
      </c>
      <c r="K92" s="196"/>
      <c r="L92" s="201"/>
      <c r="M92" s="202"/>
      <c r="N92" s="203"/>
      <c r="O92" s="203"/>
      <c r="P92" s="204">
        <f>SUM(P93:P100)</f>
        <v>0</v>
      </c>
      <c r="Q92" s="203"/>
      <c r="R92" s="204">
        <f>SUM(R93:R100)</f>
        <v>0</v>
      </c>
      <c r="S92" s="203"/>
      <c r="T92" s="205">
        <f>SUM(T93:T100)</f>
        <v>0</v>
      </c>
      <c r="U92" s="12"/>
      <c r="V92" s="12"/>
      <c r="W92" s="12"/>
      <c r="X92" s="12"/>
      <c r="Y92" s="12"/>
      <c r="Z92" s="12"/>
      <c r="AA92" s="12"/>
      <c r="AB92" s="12"/>
      <c r="AC92" s="12"/>
      <c r="AD92" s="12"/>
      <c r="AE92" s="12"/>
      <c r="AR92" s="206" t="s">
        <v>78</v>
      </c>
      <c r="AT92" s="207" t="s">
        <v>68</v>
      </c>
      <c r="AU92" s="207" t="s">
        <v>76</v>
      </c>
      <c r="AY92" s="206" t="s">
        <v>185</v>
      </c>
      <c r="BK92" s="208">
        <f>SUM(BK93:BK100)</f>
        <v>0</v>
      </c>
    </row>
    <row r="93" s="2" customFormat="1" ht="16.5" customHeight="1">
      <c r="A93" s="37"/>
      <c r="B93" s="38"/>
      <c r="C93" s="211" t="s">
        <v>76</v>
      </c>
      <c r="D93" s="211" t="s">
        <v>188</v>
      </c>
      <c r="E93" s="212" t="s">
        <v>443</v>
      </c>
      <c r="F93" s="213" t="s">
        <v>444</v>
      </c>
      <c r="G93" s="214" t="s">
        <v>445</v>
      </c>
      <c r="H93" s="215">
        <v>901</v>
      </c>
      <c r="I93" s="216"/>
      <c r="J93" s="217">
        <f>ROUND(I93*H93,2)</f>
        <v>0</v>
      </c>
      <c r="K93" s="213" t="s">
        <v>19</v>
      </c>
      <c r="L93" s="43"/>
      <c r="M93" s="218" t="s">
        <v>19</v>
      </c>
      <c r="N93" s="219"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203</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203</v>
      </c>
      <c r="BM93" s="222" t="s">
        <v>78</v>
      </c>
    </row>
    <row r="94" s="2" customFormat="1" ht="16.5" customHeight="1">
      <c r="A94" s="37"/>
      <c r="B94" s="38"/>
      <c r="C94" s="211" t="s">
        <v>78</v>
      </c>
      <c r="D94" s="211" t="s">
        <v>188</v>
      </c>
      <c r="E94" s="212" t="s">
        <v>446</v>
      </c>
      <c r="F94" s="213" t="s">
        <v>447</v>
      </c>
      <c r="G94" s="214" t="s">
        <v>445</v>
      </c>
      <c r="H94" s="215">
        <v>32</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99</v>
      </c>
    </row>
    <row r="95" s="2" customFormat="1" ht="16.5" customHeight="1">
      <c r="A95" s="37"/>
      <c r="B95" s="38"/>
      <c r="C95" s="211" t="s">
        <v>85</v>
      </c>
      <c r="D95" s="211" t="s">
        <v>188</v>
      </c>
      <c r="E95" s="212" t="s">
        <v>448</v>
      </c>
      <c r="F95" s="213" t="s">
        <v>449</v>
      </c>
      <c r="G95" s="214" t="s">
        <v>445</v>
      </c>
      <c r="H95" s="215">
        <v>3200</v>
      </c>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203</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88</v>
      </c>
    </row>
    <row r="96" s="2" customFormat="1" ht="16.5" customHeight="1">
      <c r="A96" s="37"/>
      <c r="B96" s="38"/>
      <c r="C96" s="211" t="s">
        <v>99</v>
      </c>
      <c r="D96" s="211" t="s">
        <v>188</v>
      </c>
      <c r="E96" s="212" t="s">
        <v>450</v>
      </c>
      <c r="F96" s="213" t="s">
        <v>451</v>
      </c>
      <c r="G96" s="214" t="s">
        <v>445</v>
      </c>
      <c r="H96" s="215">
        <v>2</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203</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147</v>
      </c>
    </row>
    <row r="97" s="2" customFormat="1" ht="16.5" customHeight="1">
      <c r="A97" s="37"/>
      <c r="B97" s="38"/>
      <c r="C97" s="211" t="s">
        <v>120</v>
      </c>
      <c r="D97" s="211" t="s">
        <v>188</v>
      </c>
      <c r="E97" s="212" t="s">
        <v>452</v>
      </c>
      <c r="F97" s="213" t="s">
        <v>453</v>
      </c>
      <c r="G97" s="214" t="s">
        <v>445</v>
      </c>
      <c r="H97" s="215">
        <v>1</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203</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239</v>
      </c>
    </row>
    <row r="98" s="2" customFormat="1" ht="16.5" customHeight="1">
      <c r="A98" s="37"/>
      <c r="B98" s="38"/>
      <c r="C98" s="211" t="s">
        <v>88</v>
      </c>
      <c r="D98" s="211" t="s">
        <v>188</v>
      </c>
      <c r="E98" s="212" t="s">
        <v>454</v>
      </c>
      <c r="F98" s="213" t="s">
        <v>455</v>
      </c>
      <c r="G98" s="214" t="s">
        <v>445</v>
      </c>
      <c r="H98" s="215">
        <v>1</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203</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8</v>
      </c>
    </row>
    <row r="99" s="2" customFormat="1" ht="16.5" customHeight="1">
      <c r="A99" s="37"/>
      <c r="B99" s="38"/>
      <c r="C99" s="211" t="s">
        <v>144</v>
      </c>
      <c r="D99" s="211" t="s">
        <v>188</v>
      </c>
      <c r="E99" s="212" t="s">
        <v>456</v>
      </c>
      <c r="F99" s="213" t="s">
        <v>457</v>
      </c>
      <c r="G99" s="214" t="s">
        <v>445</v>
      </c>
      <c r="H99" s="215">
        <v>32</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248</v>
      </c>
    </row>
    <row r="100" s="2" customFormat="1" ht="16.5" customHeight="1">
      <c r="A100" s="37"/>
      <c r="B100" s="38"/>
      <c r="C100" s="211" t="s">
        <v>147</v>
      </c>
      <c r="D100" s="211" t="s">
        <v>188</v>
      </c>
      <c r="E100" s="212" t="s">
        <v>458</v>
      </c>
      <c r="F100" s="213" t="s">
        <v>459</v>
      </c>
      <c r="G100" s="214" t="s">
        <v>460</v>
      </c>
      <c r="H100" s="215">
        <v>1</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203</v>
      </c>
    </row>
    <row r="101" s="12" customFormat="1" ht="22.8" customHeight="1">
      <c r="A101" s="12"/>
      <c r="B101" s="195"/>
      <c r="C101" s="196"/>
      <c r="D101" s="197" t="s">
        <v>68</v>
      </c>
      <c r="E101" s="209" t="s">
        <v>461</v>
      </c>
      <c r="F101" s="209" t="s">
        <v>462</v>
      </c>
      <c r="G101" s="196"/>
      <c r="H101" s="196"/>
      <c r="I101" s="199"/>
      <c r="J101" s="210">
        <f>BK101</f>
        <v>0</v>
      </c>
      <c r="K101" s="196"/>
      <c r="L101" s="201"/>
      <c r="M101" s="202"/>
      <c r="N101" s="203"/>
      <c r="O101" s="203"/>
      <c r="P101" s="204">
        <f>SUM(P102:P103)</f>
        <v>0</v>
      </c>
      <c r="Q101" s="203"/>
      <c r="R101" s="204">
        <f>SUM(R102:R103)</f>
        <v>0</v>
      </c>
      <c r="S101" s="203"/>
      <c r="T101" s="205">
        <f>SUM(T102:T103)</f>
        <v>0</v>
      </c>
      <c r="U101" s="12"/>
      <c r="V101" s="12"/>
      <c r="W101" s="12"/>
      <c r="X101" s="12"/>
      <c r="Y101" s="12"/>
      <c r="Z101" s="12"/>
      <c r="AA101" s="12"/>
      <c r="AB101" s="12"/>
      <c r="AC101" s="12"/>
      <c r="AD101" s="12"/>
      <c r="AE101" s="12"/>
      <c r="AR101" s="206" t="s">
        <v>78</v>
      </c>
      <c r="AT101" s="207" t="s">
        <v>68</v>
      </c>
      <c r="AU101" s="207" t="s">
        <v>76</v>
      </c>
      <c r="AY101" s="206" t="s">
        <v>185</v>
      </c>
      <c r="BK101" s="208">
        <f>SUM(BK102:BK103)</f>
        <v>0</v>
      </c>
    </row>
    <row r="102" s="2" customFormat="1" ht="16.5" customHeight="1">
      <c r="A102" s="37"/>
      <c r="B102" s="38"/>
      <c r="C102" s="211" t="s">
        <v>186</v>
      </c>
      <c r="D102" s="211" t="s">
        <v>188</v>
      </c>
      <c r="E102" s="212" t="s">
        <v>463</v>
      </c>
      <c r="F102" s="213" t="s">
        <v>464</v>
      </c>
      <c r="G102" s="214" t="s">
        <v>460</v>
      </c>
      <c r="H102" s="215">
        <v>1</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255</v>
      </c>
    </row>
    <row r="103" s="2" customFormat="1" ht="16.5" customHeight="1">
      <c r="A103" s="37"/>
      <c r="B103" s="38"/>
      <c r="C103" s="211" t="s">
        <v>239</v>
      </c>
      <c r="D103" s="211" t="s">
        <v>188</v>
      </c>
      <c r="E103" s="212" t="s">
        <v>465</v>
      </c>
      <c r="F103" s="213" t="s">
        <v>466</v>
      </c>
      <c r="G103" s="214" t="s">
        <v>460</v>
      </c>
      <c r="H103" s="215">
        <v>1</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280</v>
      </c>
    </row>
    <row r="104" s="12" customFormat="1" ht="22.8" customHeight="1">
      <c r="A104" s="12"/>
      <c r="B104" s="195"/>
      <c r="C104" s="196"/>
      <c r="D104" s="197" t="s">
        <v>68</v>
      </c>
      <c r="E104" s="209" t="s">
        <v>467</v>
      </c>
      <c r="F104" s="209" t="s">
        <v>468</v>
      </c>
      <c r="G104" s="196"/>
      <c r="H104" s="196"/>
      <c r="I104" s="199"/>
      <c r="J104" s="210">
        <f>BK104</f>
        <v>0</v>
      </c>
      <c r="K104" s="196"/>
      <c r="L104" s="201"/>
      <c r="M104" s="202"/>
      <c r="N104" s="203"/>
      <c r="O104" s="203"/>
      <c r="P104" s="204">
        <f>SUM(P105:P127)</f>
        <v>0</v>
      </c>
      <c r="Q104" s="203"/>
      <c r="R104" s="204">
        <f>SUM(R105:R127)</f>
        <v>0</v>
      </c>
      <c r="S104" s="203"/>
      <c r="T104" s="205">
        <f>SUM(T105:T127)</f>
        <v>0</v>
      </c>
      <c r="U104" s="12"/>
      <c r="V104" s="12"/>
      <c r="W104" s="12"/>
      <c r="X104" s="12"/>
      <c r="Y104" s="12"/>
      <c r="Z104" s="12"/>
      <c r="AA104" s="12"/>
      <c r="AB104" s="12"/>
      <c r="AC104" s="12"/>
      <c r="AD104" s="12"/>
      <c r="AE104" s="12"/>
      <c r="AR104" s="206" t="s">
        <v>78</v>
      </c>
      <c r="AT104" s="207" t="s">
        <v>68</v>
      </c>
      <c r="AU104" s="207" t="s">
        <v>76</v>
      </c>
      <c r="AY104" s="206" t="s">
        <v>185</v>
      </c>
      <c r="BK104" s="208">
        <f>SUM(BK105:BK127)</f>
        <v>0</v>
      </c>
    </row>
    <row r="105" s="2" customFormat="1" ht="16.5" customHeight="1">
      <c r="A105" s="37"/>
      <c r="B105" s="38"/>
      <c r="C105" s="211" t="s">
        <v>229</v>
      </c>
      <c r="D105" s="211" t="s">
        <v>188</v>
      </c>
      <c r="E105" s="212" t="s">
        <v>469</v>
      </c>
      <c r="F105" s="213" t="s">
        <v>470</v>
      </c>
      <c r="G105" s="214" t="s">
        <v>445</v>
      </c>
      <c r="H105" s="215">
        <v>1</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284</v>
      </c>
    </row>
    <row r="106" s="2" customFormat="1" ht="16.5" customHeight="1">
      <c r="A106" s="37"/>
      <c r="B106" s="38"/>
      <c r="C106" s="211" t="s">
        <v>8</v>
      </c>
      <c r="D106" s="211" t="s">
        <v>188</v>
      </c>
      <c r="E106" s="212" t="s">
        <v>471</v>
      </c>
      <c r="F106" s="213" t="s">
        <v>472</v>
      </c>
      <c r="G106" s="214" t="s">
        <v>445</v>
      </c>
      <c r="H106" s="215">
        <v>530</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288</v>
      </c>
    </row>
    <row r="107" s="2" customFormat="1" ht="16.5" customHeight="1">
      <c r="A107" s="37"/>
      <c r="B107" s="38"/>
      <c r="C107" s="211" t="s">
        <v>290</v>
      </c>
      <c r="D107" s="211" t="s">
        <v>188</v>
      </c>
      <c r="E107" s="212" t="s">
        <v>473</v>
      </c>
      <c r="F107" s="213" t="s">
        <v>474</v>
      </c>
      <c r="G107" s="214" t="s">
        <v>445</v>
      </c>
      <c r="H107" s="215">
        <v>32</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293</v>
      </c>
    </row>
    <row r="108" s="2" customFormat="1" ht="16.5" customHeight="1">
      <c r="A108" s="37"/>
      <c r="B108" s="38"/>
      <c r="C108" s="211" t="s">
        <v>248</v>
      </c>
      <c r="D108" s="211" t="s">
        <v>188</v>
      </c>
      <c r="E108" s="212" t="s">
        <v>475</v>
      </c>
      <c r="F108" s="213" t="s">
        <v>476</v>
      </c>
      <c r="G108" s="214" t="s">
        <v>445</v>
      </c>
      <c r="H108" s="215">
        <v>479</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263</v>
      </c>
    </row>
    <row r="109" s="2" customFormat="1" ht="16.5" customHeight="1">
      <c r="A109" s="37"/>
      <c r="B109" s="38"/>
      <c r="C109" s="211" t="s">
        <v>298</v>
      </c>
      <c r="D109" s="211" t="s">
        <v>188</v>
      </c>
      <c r="E109" s="212" t="s">
        <v>477</v>
      </c>
      <c r="F109" s="213" t="s">
        <v>478</v>
      </c>
      <c r="G109" s="214" t="s">
        <v>445</v>
      </c>
      <c r="H109" s="215">
        <v>32</v>
      </c>
      <c r="I109" s="216"/>
      <c r="J109" s="217">
        <f>ROUND(I109*H109,2)</f>
        <v>0</v>
      </c>
      <c r="K109" s="213" t="s">
        <v>19</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301</v>
      </c>
    </row>
    <row r="110" s="2" customFormat="1" ht="16.5" customHeight="1">
      <c r="A110" s="37"/>
      <c r="B110" s="38"/>
      <c r="C110" s="211" t="s">
        <v>203</v>
      </c>
      <c r="D110" s="211" t="s">
        <v>188</v>
      </c>
      <c r="E110" s="212" t="s">
        <v>479</v>
      </c>
      <c r="F110" s="213" t="s">
        <v>447</v>
      </c>
      <c r="G110" s="214" t="s">
        <v>445</v>
      </c>
      <c r="H110" s="215">
        <v>32</v>
      </c>
      <c r="I110" s="216"/>
      <c r="J110" s="217">
        <f>ROUND(I110*H110,2)</f>
        <v>0</v>
      </c>
      <c r="K110" s="213" t="s">
        <v>19</v>
      </c>
      <c r="L110" s="43"/>
      <c r="M110" s="218" t="s">
        <v>19</v>
      </c>
      <c r="N110" s="219" t="s">
        <v>40</v>
      </c>
      <c r="O110" s="83"/>
      <c r="P110" s="220">
        <f>O110*H110</f>
        <v>0</v>
      </c>
      <c r="Q110" s="220">
        <v>0</v>
      </c>
      <c r="R110" s="220">
        <f>Q110*H110</f>
        <v>0</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210</v>
      </c>
    </row>
    <row r="111" s="2" customFormat="1" ht="16.5" customHeight="1">
      <c r="A111" s="37"/>
      <c r="B111" s="38"/>
      <c r="C111" s="211" t="s">
        <v>305</v>
      </c>
      <c r="D111" s="211" t="s">
        <v>188</v>
      </c>
      <c r="E111" s="212" t="s">
        <v>480</v>
      </c>
      <c r="F111" s="213" t="s">
        <v>481</v>
      </c>
      <c r="G111" s="214" t="s">
        <v>445</v>
      </c>
      <c r="H111" s="215">
        <v>2</v>
      </c>
      <c r="I111" s="216"/>
      <c r="J111" s="217">
        <f>ROUND(I111*H111,2)</f>
        <v>0</v>
      </c>
      <c r="K111" s="213" t="s">
        <v>19</v>
      </c>
      <c r="L111" s="43"/>
      <c r="M111" s="218" t="s">
        <v>19</v>
      </c>
      <c r="N111" s="219" t="s">
        <v>40</v>
      </c>
      <c r="O111" s="83"/>
      <c r="P111" s="220">
        <f>O111*H111</f>
        <v>0</v>
      </c>
      <c r="Q111" s="220">
        <v>0</v>
      </c>
      <c r="R111" s="220">
        <f>Q111*H111</f>
        <v>0</v>
      </c>
      <c r="S111" s="220">
        <v>0</v>
      </c>
      <c r="T111" s="221">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308</v>
      </c>
    </row>
    <row r="112" s="2" customFormat="1" ht="16.5" customHeight="1">
      <c r="A112" s="37"/>
      <c r="B112" s="38"/>
      <c r="C112" s="211" t="s">
        <v>255</v>
      </c>
      <c r="D112" s="211" t="s">
        <v>188</v>
      </c>
      <c r="E112" s="212" t="s">
        <v>482</v>
      </c>
      <c r="F112" s="213" t="s">
        <v>483</v>
      </c>
      <c r="G112" s="214" t="s">
        <v>445</v>
      </c>
      <c r="H112" s="215">
        <v>14</v>
      </c>
      <c r="I112" s="216"/>
      <c r="J112" s="217">
        <f>ROUND(I112*H112,2)</f>
        <v>0</v>
      </c>
      <c r="K112" s="213" t="s">
        <v>19</v>
      </c>
      <c r="L112" s="43"/>
      <c r="M112" s="218" t="s">
        <v>19</v>
      </c>
      <c r="N112" s="219" t="s">
        <v>40</v>
      </c>
      <c r="O112" s="83"/>
      <c r="P112" s="220">
        <f>O112*H112</f>
        <v>0</v>
      </c>
      <c r="Q112" s="220">
        <v>0</v>
      </c>
      <c r="R112" s="220">
        <f>Q112*H112</f>
        <v>0</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312</v>
      </c>
    </row>
    <row r="113" s="2" customFormat="1" ht="24.15" customHeight="1">
      <c r="A113" s="37"/>
      <c r="B113" s="38"/>
      <c r="C113" s="211" t="s">
        <v>313</v>
      </c>
      <c r="D113" s="211" t="s">
        <v>188</v>
      </c>
      <c r="E113" s="212" t="s">
        <v>484</v>
      </c>
      <c r="F113" s="213" t="s">
        <v>485</v>
      </c>
      <c r="G113" s="214" t="s">
        <v>445</v>
      </c>
      <c r="H113" s="215">
        <v>371</v>
      </c>
      <c r="I113" s="216"/>
      <c r="J113" s="217">
        <f>ROUND(I113*H113,2)</f>
        <v>0</v>
      </c>
      <c r="K113" s="213" t="s">
        <v>19</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316</v>
      </c>
    </row>
    <row r="114" s="2" customFormat="1" ht="16.5" customHeight="1">
      <c r="A114" s="37"/>
      <c r="B114" s="38"/>
      <c r="C114" s="211" t="s">
        <v>280</v>
      </c>
      <c r="D114" s="211" t="s">
        <v>188</v>
      </c>
      <c r="E114" s="212" t="s">
        <v>486</v>
      </c>
      <c r="F114" s="213" t="s">
        <v>487</v>
      </c>
      <c r="G114" s="214" t="s">
        <v>445</v>
      </c>
      <c r="H114" s="215">
        <v>2</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320</v>
      </c>
    </row>
    <row r="115" s="2" customFormat="1" ht="16.5" customHeight="1">
      <c r="A115" s="37"/>
      <c r="B115" s="38"/>
      <c r="C115" s="211" t="s">
        <v>7</v>
      </c>
      <c r="D115" s="211" t="s">
        <v>188</v>
      </c>
      <c r="E115" s="212" t="s">
        <v>488</v>
      </c>
      <c r="F115" s="213" t="s">
        <v>489</v>
      </c>
      <c r="G115" s="214" t="s">
        <v>445</v>
      </c>
      <c r="H115" s="215">
        <v>4</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324</v>
      </c>
    </row>
    <row r="116" s="2" customFormat="1" ht="16.5" customHeight="1">
      <c r="A116" s="37"/>
      <c r="B116" s="38"/>
      <c r="C116" s="211" t="s">
        <v>284</v>
      </c>
      <c r="D116" s="211" t="s">
        <v>188</v>
      </c>
      <c r="E116" s="212" t="s">
        <v>490</v>
      </c>
      <c r="F116" s="213" t="s">
        <v>491</v>
      </c>
      <c r="G116" s="214" t="s">
        <v>445</v>
      </c>
      <c r="H116" s="215">
        <v>2</v>
      </c>
      <c r="I116" s="216"/>
      <c r="J116" s="217">
        <f>ROUND(I116*H116,2)</f>
        <v>0</v>
      </c>
      <c r="K116" s="213" t="s">
        <v>19</v>
      </c>
      <c r="L116" s="43"/>
      <c r="M116" s="218" t="s">
        <v>19</v>
      </c>
      <c r="N116" s="219" t="s">
        <v>40</v>
      </c>
      <c r="O116" s="83"/>
      <c r="P116" s="220">
        <f>O116*H116</f>
        <v>0</v>
      </c>
      <c r="Q116" s="220">
        <v>0</v>
      </c>
      <c r="R116" s="220">
        <f>Q116*H116</f>
        <v>0</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328</v>
      </c>
    </row>
    <row r="117" s="2" customFormat="1" ht="16.5" customHeight="1">
      <c r="A117" s="37"/>
      <c r="B117" s="38"/>
      <c r="C117" s="211" t="s">
        <v>330</v>
      </c>
      <c r="D117" s="211" t="s">
        <v>188</v>
      </c>
      <c r="E117" s="212" t="s">
        <v>492</v>
      </c>
      <c r="F117" s="213" t="s">
        <v>493</v>
      </c>
      <c r="G117" s="214" t="s">
        <v>445</v>
      </c>
      <c r="H117" s="215">
        <v>14</v>
      </c>
      <c r="I117" s="216"/>
      <c r="J117" s="217">
        <f>ROUND(I117*H117,2)</f>
        <v>0</v>
      </c>
      <c r="K117" s="213" t="s">
        <v>19</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333</v>
      </c>
    </row>
    <row r="118" s="2" customFormat="1" ht="16.5" customHeight="1">
      <c r="A118" s="37"/>
      <c r="B118" s="38"/>
      <c r="C118" s="211" t="s">
        <v>288</v>
      </c>
      <c r="D118" s="211" t="s">
        <v>188</v>
      </c>
      <c r="E118" s="212" t="s">
        <v>494</v>
      </c>
      <c r="F118" s="213" t="s">
        <v>495</v>
      </c>
      <c r="G118" s="214" t="s">
        <v>445</v>
      </c>
      <c r="H118" s="215">
        <v>1</v>
      </c>
      <c r="I118" s="216"/>
      <c r="J118" s="217">
        <f>ROUND(I118*H118,2)</f>
        <v>0</v>
      </c>
      <c r="K118" s="213" t="s">
        <v>19</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336</v>
      </c>
    </row>
    <row r="119" s="2" customFormat="1" ht="16.5" customHeight="1">
      <c r="A119" s="37"/>
      <c r="B119" s="38"/>
      <c r="C119" s="211" t="s">
        <v>496</v>
      </c>
      <c r="D119" s="211" t="s">
        <v>188</v>
      </c>
      <c r="E119" s="212" t="s">
        <v>497</v>
      </c>
      <c r="F119" s="213" t="s">
        <v>498</v>
      </c>
      <c r="G119" s="214" t="s">
        <v>445</v>
      </c>
      <c r="H119" s="215">
        <v>1</v>
      </c>
      <c r="I119" s="216"/>
      <c r="J119" s="217">
        <f>ROUND(I119*H119,2)</f>
        <v>0</v>
      </c>
      <c r="K119" s="213" t="s">
        <v>19</v>
      </c>
      <c r="L119" s="43"/>
      <c r="M119" s="218" t="s">
        <v>19</v>
      </c>
      <c r="N119" s="219" t="s">
        <v>40</v>
      </c>
      <c r="O119" s="83"/>
      <c r="P119" s="220">
        <f>O119*H119</f>
        <v>0</v>
      </c>
      <c r="Q119" s="220">
        <v>0</v>
      </c>
      <c r="R119" s="220">
        <f>Q119*H119</f>
        <v>0</v>
      </c>
      <c r="S119" s="220">
        <v>0</v>
      </c>
      <c r="T119" s="221">
        <f>S119*H119</f>
        <v>0</v>
      </c>
      <c r="U119" s="37"/>
      <c r="V119" s="37"/>
      <c r="W119" s="37"/>
      <c r="X119" s="37"/>
      <c r="Y119" s="37"/>
      <c r="Z119" s="37"/>
      <c r="AA119" s="37"/>
      <c r="AB119" s="37"/>
      <c r="AC119" s="37"/>
      <c r="AD119" s="37"/>
      <c r="AE119" s="37"/>
      <c r="AR119" s="222" t="s">
        <v>203</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203</v>
      </c>
      <c r="BM119" s="222" t="s">
        <v>341</v>
      </c>
    </row>
    <row r="120" s="2" customFormat="1" ht="16.5" customHeight="1">
      <c r="A120" s="37"/>
      <c r="B120" s="38"/>
      <c r="C120" s="211" t="s">
        <v>293</v>
      </c>
      <c r="D120" s="211" t="s">
        <v>188</v>
      </c>
      <c r="E120" s="212" t="s">
        <v>499</v>
      </c>
      <c r="F120" s="213" t="s">
        <v>500</v>
      </c>
      <c r="G120" s="214" t="s">
        <v>445</v>
      </c>
      <c r="H120" s="215">
        <v>1</v>
      </c>
      <c r="I120" s="216"/>
      <c r="J120" s="217">
        <f>ROUND(I120*H120,2)</f>
        <v>0</v>
      </c>
      <c r="K120" s="213" t="s">
        <v>19</v>
      </c>
      <c r="L120" s="43"/>
      <c r="M120" s="218" t="s">
        <v>19</v>
      </c>
      <c r="N120" s="219"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203</v>
      </c>
      <c r="AT120" s="222" t="s">
        <v>188</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203</v>
      </c>
      <c r="BM120" s="222" t="s">
        <v>344</v>
      </c>
    </row>
    <row r="121" s="2" customFormat="1" ht="16.5" customHeight="1">
      <c r="A121" s="37"/>
      <c r="B121" s="38"/>
      <c r="C121" s="211" t="s">
        <v>338</v>
      </c>
      <c r="D121" s="211" t="s">
        <v>188</v>
      </c>
      <c r="E121" s="212" t="s">
        <v>501</v>
      </c>
      <c r="F121" s="213" t="s">
        <v>502</v>
      </c>
      <c r="G121" s="214" t="s">
        <v>445</v>
      </c>
      <c r="H121" s="215">
        <v>1</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503</v>
      </c>
    </row>
    <row r="122" s="2" customFormat="1" ht="16.5" customHeight="1">
      <c r="A122" s="37"/>
      <c r="B122" s="38"/>
      <c r="C122" s="211" t="s">
        <v>263</v>
      </c>
      <c r="D122" s="211" t="s">
        <v>188</v>
      </c>
      <c r="E122" s="212" t="s">
        <v>504</v>
      </c>
      <c r="F122" s="213" t="s">
        <v>505</v>
      </c>
      <c r="G122" s="214" t="s">
        <v>445</v>
      </c>
      <c r="H122" s="215">
        <v>1</v>
      </c>
      <c r="I122" s="216"/>
      <c r="J122" s="217">
        <f>ROUND(I122*H122,2)</f>
        <v>0</v>
      </c>
      <c r="K122" s="213" t="s">
        <v>19</v>
      </c>
      <c r="L122" s="43"/>
      <c r="M122" s="218" t="s">
        <v>19</v>
      </c>
      <c r="N122" s="219" t="s">
        <v>40</v>
      </c>
      <c r="O122" s="83"/>
      <c r="P122" s="220">
        <f>O122*H122</f>
        <v>0</v>
      </c>
      <c r="Q122" s="220">
        <v>0</v>
      </c>
      <c r="R122" s="220">
        <f>Q122*H122</f>
        <v>0</v>
      </c>
      <c r="S122" s="220">
        <v>0</v>
      </c>
      <c r="T122" s="221">
        <f>S122*H122</f>
        <v>0</v>
      </c>
      <c r="U122" s="37"/>
      <c r="V122" s="37"/>
      <c r="W122" s="37"/>
      <c r="X122" s="37"/>
      <c r="Y122" s="37"/>
      <c r="Z122" s="37"/>
      <c r="AA122" s="37"/>
      <c r="AB122" s="37"/>
      <c r="AC122" s="37"/>
      <c r="AD122" s="37"/>
      <c r="AE122" s="37"/>
      <c r="AR122" s="222" t="s">
        <v>203</v>
      </c>
      <c r="AT122" s="222" t="s">
        <v>188</v>
      </c>
      <c r="AU122" s="222" t="s">
        <v>78</v>
      </c>
      <c r="AY122" s="16" t="s">
        <v>185</v>
      </c>
      <c r="BE122" s="223">
        <f>IF(N122="základní",J122,0)</f>
        <v>0</v>
      </c>
      <c r="BF122" s="223">
        <f>IF(N122="snížená",J122,0)</f>
        <v>0</v>
      </c>
      <c r="BG122" s="223">
        <f>IF(N122="zákl. přenesená",J122,0)</f>
        <v>0</v>
      </c>
      <c r="BH122" s="223">
        <f>IF(N122="sníž. přenesená",J122,0)</f>
        <v>0</v>
      </c>
      <c r="BI122" s="223">
        <f>IF(N122="nulová",J122,0)</f>
        <v>0</v>
      </c>
      <c r="BJ122" s="16" t="s">
        <v>76</v>
      </c>
      <c r="BK122" s="223">
        <f>ROUND(I122*H122,2)</f>
        <v>0</v>
      </c>
      <c r="BL122" s="16" t="s">
        <v>203</v>
      </c>
      <c r="BM122" s="222" t="s">
        <v>506</v>
      </c>
    </row>
    <row r="123" s="2" customFormat="1" ht="33" customHeight="1">
      <c r="A123" s="37"/>
      <c r="B123" s="38"/>
      <c r="C123" s="211" t="s">
        <v>507</v>
      </c>
      <c r="D123" s="211" t="s">
        <v>188</v>
      </c>
      <c r="E123" s="212" t="s">
        <v>508</v>
      </c>
      <c r="F123" s="213" t="s">
        <v>509</v>
      </c>
      <c r="G123" s="214" t="s">
        <v>445</v>
      </c>
      <c r="H123" s="215">
        <v>2</v>
      </c>
      <c r="I123" s="216"/>
      <c r="J123" s="217">
        <f>ROUND(I123*H123,2)</f>
        <v>0</v>
      </c>
      <c r="K123" s="213" t="s">
        <v>19</v>
      </c>
      <c r="L123" s="43"/>
      <c r="M123" s="218" t="s">
        <v>19</v>
      </c>
      <c r="N123" s="219"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510</v>
      </c>
    </row>
    <row r="124" s="2" customFormat="1" ht="16.5" customHeight="1">
      <c r="A124" s="37"/>
      <c r="B124" s="38"/>
      <c r="C124" s="211" t="s">
        <v>301</v>
      </c>
      <c r="D124" s="211" t="s">
        <v>188</v>
      </c>
      <c r="E124" s="212" t="s">
        <v>511</v>
      </c>
      <c r="F124" s="213" t="s">
        <v>512</v>
      </c>
      <c r="G124" s="214" t="s">
        <v>445</v>
      </c>
      <c r="H124" s="215">
        <v>1</v>
      </c>
      <c r="I124" s="216"/>
      <c r="J124" s="217">
        <f>ROUND(I124*H124,2)</f>
        <v>0</v>
      </c>
      <c r="K124" s="213" t="s">
        <v>19</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513</v>
      </c>
    </row>
    <row r="125" s="2" customFormat="1" ht="21.75" customHeight="1">
      <c r="A125" s="37"/>
      <c r="B125" s="38"/>
      <c r="C125" s="211" t="s">
        <v>514</v>
      </c>
      <c r="D125" s="211" t="s">
        <v>188</v>
      </c>
      <c r="E125" s="212" t="s">
        <v>515</v>
      </c>
      <c r="F125" s="213" t="s">
        <v>516</v>
      </c>
      <c r="G125" s="214" t="s">
        <v>445</v>
      </c>
      <c r="H125" s="215">
        <v>1</v>
      </c>
      <c r="I125" s="216"/>
      <c r="J125" s="217">
        <f>ROUND(I125*H125,2)</f>
        <v>0</v>
      </c>
      <c r="K125" s="213" t="s">
        <v>19</v>
      </c>
      <c r="L125" s="43"/>
      <c r="M125" s="218" t="s">
        <v>19</v>
      </c>
      <c r="N125" s="219" t="s">
        <v>40</v>
      </c>
      <c r="O125" s="83"/>
      <c r="P125" s="220">
        <f>O125*H125</f>
        <v>0</v>
      </c>
      <c r="Q125" s="220">
        <v>0</v>
      </c>
      <c r="R125" s="220">
        <f>Q125*H125</f>
        <v>0</v>
      </c>
      <c r="S125" s="220">
        <v>0</v>
      </c>
      <c r="T125" s="221">
        <f>S125*H125</f>
        <v>0</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517</v>
      </c>
    </row>
    <row r="126" s="2" customFormat="1" ht="16.5" customHeight="1">
      <c r="A126" s="37"/>
      <c r="B126" s="38"/>
      <c r="C126" s="211" t="s">
        <v>210</v>
      </c>
      <c r="D126" s="211" t="s">
        <v>188</v>
      </c>
      <c r="E126" s="212" t="s">
        <v>518</v>
      </c>
      <c r="F126" s="213" t="s">
        <v>519</v>
      </c>
      <c r="G126" s="214" t="s">
        <v>445</v>
      </c>
      <c r="H126" s="215">
        <v>2</v>
      </c>
      <c r="I126" s="216"/>
      <c r="J126" s="217">
        <f>ROUND(I126*H126,2)</f>
        <v>0</v>
      </c>
      <c r="K126" s="213" t="s">
        <v>19</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520</v>
      </c>
    </row>
    <row r="127" s="2" customFormat="1" ht="21.75" customHeight="1">
      <c r="A127" s="37"/>
      <c r="B127" s="38"/>
      <c r="C127" s="211" t="s">
        <v>521</v>
      </c>
      <c r="D127" s="211" t="s">
        <v>188</v>
      </c>
      <c r="E127" s="212" t="s">
        <v>522</v>
      </c>
      <c r="F127" s="213" t="s">
        <v>523</v>
      </c>
      <c r="G127" s="214" t="s">
        <v>445</v>
      </c>
      <c r="H127" s="215">
        <v>1</v>
      </c>
      <c r="I127" s="216"/>
      <c r="J127" s="217">
        <f>ROUND(I127*H127,2)</f>
        <v>0</v>
      </c>
      <c r="K127" s="213" t="s">
        <v>19</v>
      </c>
      <c r="L127" s="43"/>
      <c r="M127" s="218" t="s">
        <v>19</v>
      </c>
      <c r="N127" s="219" t="s">
        <v>40</v>
      </c>
      <c r="O127" s="83"/>
      <c r="P127" s="220">
        <f>O127*H127</f>
        <v>0</v>
      </c>
      <c r="Q127" s="220">
        <v>0</v>
      </c>
      <c r="R127" s="220">
        <f>Q127*H127</f>
        <v>0</v>
      </c>
      <c r="S127" s="220">
        <v>0</v>
      </c>
      <c r="T127" s="221">
        <f>S127*H127</f>
        <v>0</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524</v>
      </c>
    </row>
    <row r="128" s="12" customFormat="1" ht="22.8" customHeight="1">
      <c r="A128" s="12"/>
      <c r="B128" s="195"/>
      <c r="C128" s="196"/>
      <c r="D128" s="197" t="s">
        <v>68</v>
      </c>
      <c r="E128" s="209" t="s">
        <v>525</v>
      </c>
      <c r="F128" s="209" t="s">
        <v>526</v>
      </c>
      <c r="G128" s="196"/>
      <c r="H128" s="196"/>
      <c r="I128" s="199"/>
      <c r="J128" s="210">
        <f>BK128</f>
        <v>0</v>
      </c>
      <c r="K128" s="196"/>
      <c r="L128" s="201"/>
      <c r="M128" s="202"/>
      <c r="N128" s="203"/>
      <c r="O128" s="203"/>
      <c r="P128" s="204">
        <f>SUM(P129:P131)</f>
        <v>0</v>
      </c>
      <c r="Q128" s="203"/>
      <c r="R128" s="204">
        <f>SUM(R129:R131)</f>
        <v>0</v>
      </c>
      <c r="S128" s="203"/>
      <c r="T128" s="205">
        <f>SUM(T129:T131)</f>
        <v>0</v>
      </c>
      <c r="U128" s="12"/>
      <c r="V128" s="12"/>
      <c r="W128" s="12"/>
      <c r="X128" s="12"/>
      <c r="Y128" s="12"/>
      <c r="Z128" s="12"/>
      <c r="AA128" s="12"/>
      <c r="AB128" s="12"/>
      <c r="AC128" s="12"/>
      <c r="AD128" s="12"/>
      <c r="AE128" s="12"/>
      <c r="AR128" s="206" t="s">
        <v>78</v>
      </c>
      <c r="AT128" s="207" t="s">
        <v>68</v>
      </c>
      <c r="AU128" s="207" t="s">
        <v>76</v>
      </c>
      <c r="AY128" s="206" t="s">
        <v>185</v>
      </c>
      <c r="BK128" s="208">
        <f>SUM(BK129:BK131)</f>
        <v>0</v>
      </c>
    </row>
    <row r="129" s="2" customFormat="1" ht="24.15" customHeight="1">
      <c r="A129" s="37"/>
      <c r="B129" s="38"/>
      <c r="C129" s="211" t="s">
        <v>308</v>
      </c>
      <c r="D129" s="211" t="s">
        <v>188</v>
      </c>
      <c r="E129" s="212" t="s">
        <v>527</v>
      </c>
      <c r="F129" s="213" t="s">
        <v>528</v>
      </c>
      <c r="G129" s="214" t="s">
        <v>460</v>
      </c>
      <c r="H129" s="215">
        <v>1</v>
      </c>
      <c r="I129" s="216"/>
      <c r="J129" s="217">
        <f>ROUND(I129*H129,2)</f>
        <v>0</v>
      </c>
      <c r="K129" s="213" t="s">
        <v>19</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529</v>
      </c>
    </row>
    <row r="130" s="2" customFormat="1" ht="16.5" customHeight="1">
      <c r="A130" s="37"/>
      <c r="B130" s="38"/>
      <c r="C130" s="211" t="s">
        <v>530</v>
      </c>
      <c r="D130" s="211" t="s">
        <v>188</v>
      </c>
      <c r="E130" s="212" t="s">
        <v>531</v>
      </c>
      <c r="F130" s="213" t="s">
        <v>532</v>
      </c>
      <c r="G130" s="214" t="s">
        <v>460</v>
      </c>
      <c r="H130" s="215">
        <v>1</v>
      </c>
      <c r="I130" s="216"/>
      <c r="J130" s="217">
        <f>ROUND(I130*H130,2)</f>
        <v>0</v>
      </c>
      <c r="K130" s="213" t="s">
        <v>19</v>
      </c>
      <c r="L130" s="43"/>
      <c r="M130" s="218" t="s">
        <v>19</v>
      </c>
      <c r="N130" s="219" t="s">
        <v>40</v>
      </c>
      <c r="O130" s="83"/>
      <c r="P130" s="220">
        <f>O130*H130</f>
        <v>0</v>
      </c>
      <c r="Q130" s="220">
        <v>0</v>
      </c>
      <c r="R130" s="220">
        <f>Q130*H130</f>
        <v>0</v>
      </c>
      <c r="S130" s="220">
        <v>0</v>
      </c>
      <c r="T130" s="221">
        <f>S130*H130</f>
        <v>0</v>
      </c>
      <c r="U130" s="37"/>
      <c r="V130" s="37"/>
      <c r="W130" s="37"/>
      <c r="X130" s="37"/>
      <c r="Y130" s="37"/>
      <c r="Z130" s="37"/>
      <c r="AA130" s="37"/>
      <c r="AB130" s="37"/>
      <c r="AC130" s="37"/>
      <c r="AD130" s="37"/>
      <c r="AE130" s="37"/>
      <c r="AR130" s="222" t="s">
        <v>203</v>
      </c>
      <c r="AT130" s="222" t="s">
        <v>188</v>
      </c>
      <c r="AU130" s="222" t="s">
        <v>78</v>
      </c>
      <c r="AY130" s="16" t="s">
        <v>185</v>
      </c>
      <c r="BE130" s="223">
        <f>IF(N130="základní",J130,0)</f>
        <v>0</v>
      </c>
      <c r="BF130" s="223">
        <f>IF(N130="snížená",J130,0)</f>
        <v>0</v>
      </c>
      <c r="BG130" s="223">
        <f>IF(N130="zákl. přenesená",J130,0)</f>
        <v>0</v>
      </c>
      <c r="BH130" s="223">
        <f>IF(N130="sníž. přenesená",J130,0)</f>
        <v>0</v>
      </c>
      <c r="BI130" s="223">
        <f>IF(N130="nulová",J130,0)</f>
        <v>0</v>
      </c>
      <c r="BJ130" s="16" t="s">
        <v>76</v>
      </c>
      <c r="BK130" s="223">
        <f>ROUND(I130*H130,2)</f>
        <v>0</v>
      </c>
      <c r="BL130" s="16" t="s">
        <v>203</v>
      </c>
      <c r="BM130" s="222" t="s">
        <v>533</v>
      </c>
    </row>
    <row r="131" s="2" customFormat="1" ht="16.5" customHeight="1">
      <c r="A131" s="37"/>
      <c r="B131" s="38"/>
      <c r="C131" s="211" t="s">
        <v>312</v>
      </c>
      <c r="D131" s="211" t="s">
        <v>188</v>
      </c>
      <c r="E131" s="212" t="s">
        <v>534</v>
      </c>
      <c r="F131" s="213" t="s">
        <v>535</v>
      </c>
      <c r="G131" s="214" t="s">
        <v>460</v>
      </c>
      <c r="H131" s="215">
        <v>1</v>
      </c>
      <c r="I131" s="216"/>
      <c r="J131" s="217">
        <f>ROUND(I131*H131,2)</f>
        <v>0</v>
      </c>
      <c r="K131" s="213" t="s">
        <v>19</v>
      </c>
      <c r="L131" s="43"/>
      <c r="M131" s="243" t="s">
        <v>19</v>
      </c>
      <c r="N131" s="244" t="s">
        <v>40</v>
      </c>
      <c r="O131" s="241"/>
      <c r="P131" s="245">
        <f>O131*H131</f>
        <v>0</v>
      </c>
      <c r="Q131" s="245">
        <v>0</v>
      </c>
      <c r="R131" s="245">
        <f>Q131*H131</f>
        <v>0</v>
      </c>
      <c r="S131" s="245">
        <v>0</v>
      </c>
      <c r="T131" s="246">
        <f>S131*H131</f>
        <v>0</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536</v>
      </c>
    </row>
    <row r="132" s="2" customFormat="1" ht="6.96" customHeight="1">
      <c r="A132" s="37"/>
      <c r="B132" s="58"/>
      <c r="C132" s="59"/>
      <c r="D132" s="59"/>
      <c r="E132" s="59"/>
      <c r="F132" s="59"/>
      <c r="G132" s="59"/>
      <c r="H132" s="59"/>
      <c r="I132" s="59"/>
      <c r="J132" s="59"/>
      <c r="K132" s="59"/>
      <c r="L132" s="43"/>
      <c r="M132" s="37"/>
      <c r="O132" s="37"/>
      <c r="P132" s="37"/>
      <c r="Q132" s="37"/>
      <c r="R132" s="37"/>
      <c r="S132" s="37"/>
      <c r="T132" s="37"/>
      <c r="U132" s="37"/>
      <c r="V132" s="37"/>
      <c r="W132" s="37"/>
      <c r="X132" s="37"/>
      <c r="Y132" s="37"/>
      <c r="Z132" s="37"/>
      <c r="AA132" s="37"/>
      <c r="AB132" s="37"/>
      <c r="AC132" s="37"/>
      <c r="AD132" s="37"/>
      <c r="AE132" s="37"/>
    </row>
  </sheetData>
  <sheetProtection sheet="1" autoFilter="0" formatColumns="0" formatRows="0" objects="1" scenarios="1" spinCount="100000" saltValue="kBox+LihEuBVW7ddMx1kjXlSnr5SHNhydam1RZh+6e+Afy8XqBhEmTDuTFh3THJV2FtbHahGWF7kkzKuyPWKaA==" hashValue="TGOYMCvTxDo0eNGszOhybdLo2O0gcRc6YCm48pHVKl0hXd7ZG6rsiydkh4kmLOm/LYkNV/7JV1MSpR45qkxABw==" algorithmName="SHA-512" password="CC35"/>
  <autoFilter ref="C89:K131"/>
  <mergeCells count="12">
    <mergeCell ref="E7:H7"/>
    <mergeCell ref="E9:H9"/>
    <mergeCell ref="E11:H11"/>
    <mergeCell ref="E20:H20"/>
    <mergeCell ref="E29:H29"/>
    <mergeCell ref="E50:H50"/>
    <mergeCell ref="E52:H52"/>
    <mergeCell ref="E54:H54"/>
    <mergeCell ref="E78:H78"/>
    <mergeCell ref="E80:H80"/>
    <mergeCell ref="E82:H8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113</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435</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537</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ROUND((SUM(BE90:BE125)),  2)</f>
        <v>0</v>
      </c>
      <c r="G35" s="37"/>
      <c r="H35" s="37"/>
      <c r="I35" s="156">
        <v>0.20999999999999999</v>
      </c>
      <c r="J35" s="155">
        <f>ROUND(((SUM(BE90:BE125))*I35),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ROUND((SUM(BF90:BF125)),  2)</f>
        <v>0</v>
      </c>
      <c r="G36" s="37"/>
      <c r="H36" s="37"/>
      <c r="I36" s="156">
        <v>0.12</v>
      </c>
      <c r="J36" s="155">
        <f>ROUND(((SUM(BF90:BF125))*I36),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ROUND((SUM(BG90:BG125)),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ROUND((SUM(BH90:BH125)),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ROUND((SUM(BI90:BI125)),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435</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2 (1) - EPS rozvody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437</v>
      </c>
      <c r="E65" s="181"/>
      <c r="F65" s="181"/>
      <c r="G65" s="181"/>
      <c r="H65" s="181"/>
      <c r="I65" s="181"/>
      <c r="J65" s="182">
        <f>J92</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438</v>
      </c>
      <c r="E66" s="181"/>
      <c r="F66" s="181"/>
      <c r="G66" s="181"/>
      <c r="H66" s="181"/>
      <c r="I66" s="181"/>
      <c r="J66" s="182">
        <f>J102</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439</v>
      </c>
      <c r="E67" s="181"/>
      <c r="F67" s="181"/>
      <c r="G67" s="181"/>
      <c r="H67" s="181"/>
      <c r="I67" s="181"/>
      <c r="J67" s="182">
        <f>J112</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440</v>
      </c>
      <c r="E68" s="181"/>
      <c r="F68" s="181"/>
      <c r="G68" s="181"/>
      <c r="H68" s="181"/>
      <c r="I68" s="181"/>
      <c r="J68" s="182">
        <f>J122</f>
        <v>0</v>
      </c>
      <c r="K68" s="124"/>
      <c r="L68" s="183"/>
      <c r="S68" s="10"/>
      <c r="T68" s="10"/>
      <c r="U68" s="10"/>
      <c r="V68" s="10"/>
      <c r="W68" s="10"/>
      <c r="X68" s="10"/>
      <c r="Y68" s="10"/>
      <c r="Z68" s="10"/>
      <c r="AA68" s="10"/>
      <c r="AB68" s="10"/>
      <c r="AC68" s="10"/>
      <c r="AD68" s="10"/>
      <c r="AE68" s="10"/>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435</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2 (1) - EPS rozvody</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f>
        <v>0</v>
      </c>
      <c r="Q90" s="95"/>
      <c r="R90" s="192">
        <f>R91</f>
        <v>0</v>
      </c>
      <c r="S90" s="95"/>
      <c r="T90" s="193">
        <f>T91</f>
        <v>0</v>
      </c>
      <c r="U90" s="37"/>
      <c r="V90" s="37"/>
      <c r="W90" s="37"/>
      <c r="X90" s="37"/>
      <c r="Y90" s="37"/>
      <c r="Z90" s="37"/>
      <c r="AA90" s="37"/>
      <c r="AB90" s="37"/>
      <c r="AC90" s="37"/>
      <c r="AD90" s="37"/>
      <c r="AE90" s="37"/>
      <c r="AT90" s="16" t="s">
        <v>68</v>
      </c>
      <c r="AU90" s="16" t="s">
        <v>164</v>
      </c>
      <c r="BK90" s="194">
        <f>BK91</f>
        <v>0</v>
      </c>
    </row>
    <row r="91" s="12" customFormat="1" ht="25.92" customHeight="1">
      <c r="A91" s="12"/>
      <c r="B91" s="195"/>
      <c r="C91" s="196"/>
      <c r="D91" s="197" t="s">
        <v>68</v>
      </c>
      <c r="E91" s="198" t="s">
        <v>197</v>
      </c>
      <c r="F91" s="198" t="s">
        <v>198</v>
      </c>
      <c r="G91" s="196"/>
      <c r="H91" s="196"/>
      <c r="I91" s="199"/>
      <c r="J91" s="200">
        <f>BK91</f>
        <v>0</v>
      </c>
      <c r="K91" s="196"/>
      <c r="L91" s="201"/>
      <c r="M91" s="202"/>
      <c r="N91" s="203"/>
      <c r="O91" s="203"/>
      <c r="P91" s="204">
        <f>P92+P102+P112+P122</f>
        <v>0</v>
      </c>
      <c r="Q91" s="203"/>
      <c r="R91" s="204">
        <f>R92+R102+R112+R122</f>
        <v>0</v>
      </c>
      <c r="S91" s="203"/>
      <c r="T91" s="205">
        <f>T92+T102+T112+T122</f>
        <v>0</v>
      </c>
      <c r="U91" s="12"/>
      <c r="V91" s="12"/>
      <c r="W91" s="12"/>
      <c r="X91" s="12"/>
      <c r="Y91" s="12"/>
      <c r="Z91" s="12"/>
      <c r="AA91" s="12"/>
      <c r="AB91" s="12"/>
      <c r="AC91" s="12"/>
      <c r="AD91" s="12"/>
      <c r="AE91" s="12"/>
      <c r="AR91" s="206" t="s">
        <v>78</v>
      </c>
      <c r="AT91" s="207" t="s">
        <v>68</v>
      </c>
      <c r="AU91" s="207" t="s">
        <v>69</v>
      </c>
      <c r="AY91" s="206" t="s">
        <v>185</v>
      </c>
      <c r="BK91" s="208">
        <f>BK92+BK102+BK112+BK122</f>
        <v>0</v>
      </c>
    </row>
    <row r="92" s="12" customFormat="1" ht="22.8" customHeight="1">
      <c r="A92" s="12"/>
      <c r="B92" s="195"/>
      <c r="C92" s="196"/>
      <c r="D92" s="197" t="s">
        <v>68</v>
      </c>
      <c r="E92" s="209" t="s">
        <v>441</v>
      </c>
      <c r="F92" s="209" t="s">
        <v>442</v>
      </c>
      <c r="G92" s="196"/>
      <c r="H92" s="196"/>
      <c r="I92" s="199"/>
      <c r="J92" s="210">
        <f>BK92</f>
        <v>0</v>
      </c>
      <c r="K92" s="196"/>
      <c r="L92" s="201"/>
      <c r="M92" s="202"/>
      <c r="N92" s="203"/>
      <c r="O92" s="203"/>
      <c r="P92" s="204">
        <f>SUM(P93:P101)</f>
        <v>0</v>
      </c>
      <c r="Q92" s="203"/>
      <c r="R92" s="204">
        <f>SUM(R93:R101)</f>
        <v>0</v>
      </c>
      <c r="S92" s="203"/>
      <c r="T92" s="205">
        <f>SUM(T93:T101)</f>
        <v>0</v>
      </c>
      <c r="U92" s="12"/>
      <c r="V92" s="12"/>
      <c r="W92" s="12"/>
      <c r="X92" s="12"/>
      <c r="Y92" s="12"/>
      <c r="Z92" s="12"/>
      <c r="AA92" s="12"/>
      <c r="AB92" s="12"/>
      <c r="AC92" s="12"/>
      <c r="AD92" s="12"/>
      <c r="AE92" s="12"/>
      <c r="AR92" s="206" t="s">
        <v>78</v>
      </c>
      <c r="AT92" s="207" t="s">
        <v>68</v>
      </c>
      <c r="AU92" s="207" t="s">
        <v>76</v>
      </c>
      <c r="AY92" s="206" t="s">
        <v>185</v>
      </c>
      <c r="BK92" s="208">
        <f>SUM(BK93:BK101)</f>
        <v>0</v>
      </c>
    </row>
    <row r="93" s="2" customFormat="1" ht="21.75" customHeight="1">
      <c r="A93" s="37"/>
      <c r="B93" s="38"/>
      <c r="C93" s="211" t="s">
        <v>76</v>
      </c>
      <c r="D93" s="211" t="s">
        <v>188</v>
      </c>
      <c r="E93" s="212" t="s">
        <v>538</v>
      </c>
      <c r="F93" s="213" t="s">
        <v>539</v>
      </c>
      <c r="G93" s="214" t="s">
        <v>261</v>
      </c>
      <c r="H93" s="215">
        <v>2200</v>
      </c>
      <c r="I93" s="216"/>
      <c r="J93" s="217">
        <f>ROUND(I93*H93,2)</f>
        <v>0</v>
      </c>
      <c r="K93" s="213" t="s">
        <v>19</v>
      </c>
      <c r="L93" s="43"/>
      <c r="M93" s="218" t="s">
        <v>19</v>
      </c>
      <c r="N93" s="219"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203</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203</v>
      </c>
      <c r="BM93" s="222" t="s">
        <v>78</v>
      </c>
    </row>
    <row r="94" s="2" customFormat="1" ht="16.5" customHeight="1">
      <c r="A94" s="37"/>
      <c r="B94" s="38"/>
      <c r="C94" s="211" t="s">
        <v>78</v>
      </c>
      <c r="D94" s="211" t="s">
        <v>188</v>
      </c>
      <c r="E94" s="212" t="s">
        <v>540</v>
      </c>
      <c r="F94" s="213" t="s">
        <v>541</v>
      </c>
      <c r="G94" s="214" t="s">
        <v>261</v>
      </c>
      <c r="H94" s="215">
        <v>3500</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99</v>
      </c>
    </row>
    <row r="95" s="2" customFormat="1" ht="21.75" customHeight="1">
      <c r="A95" s="37"/>
      <c r="B95" s="38"/>
      <c r="C95" s="211" t="s">
        <v>85</v>
      </c>
      <c r="D95" s="211" t="s">
        <v>188</v>
      </c>
      <c r="E95" s="212" t="s">
        <v>542</v>
      </c>
      <c r="F95" s="213" t="s">
        <v>543</v>
      </c>
      <c r="G95" s="214" t="s">
        <v>261</v>
      </c>
      <c r="H95" s="215">
        <v>1600</v>
      </c>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203</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88</v>
      </c>
    </row>
    <row r="96" s="2" customFormat="1" ht="16.5" customHeight="1">
      <c r="A96" s="37"/>
      <c r="B96" s="38"/>
      <c r="C96" s="211" t="s">
        <v>99</v>
      </c>
      <c r="D96" s="211" t="s">
        <v>188</v>
      </c>
      <c r="E96" s="212" t="s">
        <v>544</v>
      </c>
      <c r="F96" s="213" t="s">
        <v>545</v>
      </c>
      <c r="G96" s="214" t="s">
        <v>261</v>
      </c>
      <c r="H96" s="215">
        <v>200</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203</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147</v>
      </c>
    </row>
    <row r="97" s="2" customFormat="1" ht="24.15" customHeight="1">
      <c r="A97" s="37"/>
      <c r="B97" s="38"/>
      <c r="C97" s="211" t="s">
        <v>120</v>
      </c>
      <c r="D97" s="211" t="s">
        <v>188</v>
      </c>
      <c r="E97" s="212" t="s">
        <v>546</v>
      </c>
      <c r="F97" s="213" t="s">
        <v>547</v>
      </c>
      <c r="G97" s="214" t="s">
        <v>261</v>
      </c>
      <c r="H97" s="215">
        <v>1400</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203</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239</v>
      </c>
    </row>
    <row r="98" s="2" customFormat="1" ht="16.5" customHeight="1">
      <c r="A98" s="37"/>
      <c r="B98" s="38"/>
      <c r="C98" s="211" t="s">
        <v>88</v>
      </c>
      <c r="D98" s="211" t="s">
        <v>188</v>
      </c>
      <c r="E98" s="212" t="s">
        <v>548</v>
      </c>
      <c r="F98" s="213" t="s">
        <v>549</v>
      </c>
      <c r="G98" s="214" t="s">
        <v>445</v>
      </c>
      <c r="H98" s="215">
        <v>34</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203</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8</v>
      </c>
    </row>
    <row r="99" s="2" customFormat="1" ht="16.5" customHeight="1">
      <c r="A99" s="37"/>
      <c r="B99" s="38"/>
      <c r="C99" s="211" t="s">
        <v>144</v>
      </c>
      <c r="D99" s="211" t="s">
        <v>188</v>
      </c>
      <c r="E99" s="212" t="s">
        <v>550</v>
      </c>
      <c r="F99" s="213" t="s">
        <v>551</v>
      </c>
      <c r="G99" s="214" t="s">
        <v>445</v>
      </c>
      <c r="H99" s="215">
        <v>16</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248</v>
      </c>
    </row>
    <row r="100" s="2" customFormat="1" ht="16.5" customHeight="1">
      <c r="A100" s="37"/>
      <c r="B100" s="38"/>
      <c r="C100" s="211" t="s">
        <v>147</v>
      </c>
      <c r="D100" s="211" t="s">
        <v>188</v>
      </c>
      <c r="E100" s="212" t="s">
        <v>552</v>
      </c>
      <c r="F100" s="213" t="s">
        <v>553</v>
      </c>
      <c r="G100" s="214" t="s">
        <v>445</v>
      </c>
      <c r="H100" s="215">
        <v>200</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203</v>
      </c>
    </row>
    <row r="101" s="2" customFormat="1" ht="16.5" customHeight="1">
      <c r="A101" s="37"/>
      <c r="B101" s="38"/>
      <c r="C101" s="211" t="s">
        <v>186</v>
      </c>
      <c r="D101" s="211" t="s">
        <v>188</v>
      </c>
      <c r="E101" s="212" t="s">
        <v>554</v>
      </c>
      <c r="F101" s="213" t="s">
        <v>555</v>
      </c>
      <c r="G101" s="214" t="s">
        <v>261</v>
      </c>
      <c r="H101" s="215">
        <v>4500</v>
      </c>
      <c r="I101" s="216"/>
      <c r="J101" s="217">
        <f>ROUND(I101*H101,2)</f>
        <v>0</v>
      </c>
      <c r="K101" s="213" t="s">
        <v>19</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203</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255</v>
      </c>
    </row>
    <row r="102" s="12" customFormat="1" ht="22.8" customHeight="1">
      <c r="A102" s="12"/>
      <c r="B102" s="195"/>
      <c r="C102" s="196"/>
      <c r="D102" s="197" t="s">
        <v>68</v>
      </c>
      <c r="E102" s="209" t="s">
        <v>461</v>
      </c>
      <c r="F102" s="209" t="s">
        <v>462</v>
      </c>
      <c r="G102" s="196"/>
      <c r="H102" s="196"/>
      <c r="I102" s="199"/>
      <c r="J102" s="210">
        <f>BK102</f>
        <v>0</v>
      </c>
      <c r="K102" s="196"/>
      <c r="L102" s="201"/>
      <c r="M102" s="202"/>
      <c r="N102" s="203"/>
      <c r="O102" s="203"/>
      <c r="P102" s="204">
        <f>SUM(P103:P111)</f>
        <v>0</v>
      </c>
      <c r="Q102" s="203"/>
      <c r="R102" s="204">
        <f>SUM(R103:R111)</f>
        <v>0</v>
      </c>
      <c r="S102" s="203"/>
      <c r="T102" s="205">
        <f>SUM(T103:T111)</f>
        <v>0</v>
      </c>
      <c r="U102" s="12"/>
      <c r="V102" s="12"/>
      <c r="W102" s="12"/>
      <c r="X102" s="12"/>
      <c r="Y102" s="12"/>
      <c r="Z102" s="12"/>
      <c r="AA102" s="12"/>
      <c r="AB102" s="12"/>
      <c r="AC102" s="12"/>
      <c r="AD102" s="12"/>
      <c r="AE102" s="12"/>
      <c r="AR102" s="206" t="s">
        <v>78</v>
      </c>
      <c r="AT102" s="207" t="s">
        <v>68</v>
      </c>
      <c r="AU102" s="207" t="s">
        <v>76</v>
      </c>
      <c r="AY102" s="206" t="s">
        <v>185</v>
      </c>
      <c r="BK102" s="208">
        <f>SUM(BK103:BK111)</f>
        <v>0</v>
      </c>
    </row>
    <row r="103" s="2" customFormat="1" ht="16.5" customHeight="1">
      <c r="A103" s="37"/>
      <c r="B103" s="38"/>
      <c r="C103" s="211" t="s">
        <v>239</v>
      </c>
      <c r="D103" s="211" t="s">
        <v>188</v>
      </c>
      <c r="E103" s="212" t="s">
        <v>556</v>
      </c>
      <c r="F103" s="213" t="s">
        <v>557</v>
      </c>
      <c r="G103" s="214" t="s">
        <v>261</v>
      </c>
      <c r="H103" s="215">
        <v>600</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280</v>
      </c>
    </row>
    <row r="104" s="2" customFormat="1" ht="33" customHeight="1">
      <c r="A104" s="37"/>
      <c r="B104" s="38"/>
      <c r="C104" s="211" t="s">
        <v>229</v>
      </c>
      <c r="D104" s="211" t="s">
        <v>188</v>
      </c>
      <c r="E104" s="212" t="s">
        <v>558</v>
      </c>
      <c r="F104" s="213" t="s">
        <v>559</v>
      </c>
      <c r="G104" s="214" t="s">
        <v>445</v>
      </c>
      <c r="H104" s="215">
        <v>1500</v>
      </c>
      <c r="I104" s="216"/>
      <c r="J104" s="217">
        <f>ROUND(I104*H104,2)</f>
        <v>0</v>
      </c>
      <c r="K104" s="213" t="s">
        <v>19</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284</v>
      </c>
    </row>
    <row r="105" s="2" customFormat="1" ht="21.75" customHeight="1">
      <c r="A105" s="37"/>
      <c r="B105" s="38"/>
      <c r="C105" s="211" t="s">
        <v>8</v>
      </c>
      <c r="D105" s="211" t="s">
        <v>188</v>
      </c>
      <c r="E105" s="212" t="s">
        <v>560</v>
      </c>
      <c r="F105" s="213" t="s">
        <v>561</v>
      </c>
      <c r="G105" s="214" t="s">
        <v>445</v>
      </c>
      <c r="H105" s="215">
        <v>16</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288</v>
      </c>
    </row>
    <row r="106" s="2" customFormat="1" ht="16.5" customHeight="1">
      <c r="A106" s="37"/>
      <c r="B106" s="38"/>
      <c r="C106" s="211" t="s">
        <v>290</v>
      </c>
      <c r="D106" s="211" t="s">
        <v>188</v>
      </c>
      <c r="E106" s="212" t="s">
        <v>562</v>
      </c>
      <c r="F106" s="213" t="s">
        <v>563</v>
      </c>
      <c r="G106" s="214" t="s">
        <v>445</v>
      </c>
      <c r="H106" s="215">
        <v>12</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293</v>
      </c>
    </row>
    <row r="107" s="2" customFormat="1" ht="16.5" customHeight="1">
      <c r="A107" s="37"/>
      <c r="B107" s="38"/>
      <c r="C107" s="211" t="s">
        <v>248</v>
      </c>
      <c r="D107" s="211" t="s">
        <v>188</v>
      </c>
      <c r="E107" s="212" t="s">
        <v>564</v>
      </c>
      <c r="F107" s="213" t="s">
        <v>565</v>
      </c>
      <c r="G107" s="214" t="s">
        <v>445</v>
      </c>
      <c r="H107" s="215">
        <v>220</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263</v>
      </c>
    </row>
    <row r="108" s="2" customFormat="1" ht="16.5" customHeight="1">
      <c r="A108" s="37"/>
      <c r="B108" s="38"/>
      <c r="C108" s="211" t="s">
        <v>298</v>
      </c>
      <c r="D108" s="211" t="s">
        <v>188</v>
      </c>
      <c r="E108" s="212" t="s">
        <v>566</v>
      </c>
      <c r="F108" s="213" t="s">
        <v>567</v>
      </c>
      <c r="G108" s="214" t="s">
        <v>445</v>
      </c>
      <c r="H108" s="215">
        <v>220</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301</v>
      </c>
    </row>
    <row r="109" s="2" customFormat="1" ht="16.5" customHeight="1">
      <c r="A109" s="37"/>
      <c r="B109" s="38"/>
      <c r="C109" s="211" t="s">
        <v>203</v>
      </c>
      <c r="D109" s="211" t="s">
        <v>188</v>
      </c>
      <c r="E109" s="212" t="s">
        <v>568</v>
      </c>
      <c r="F109" s="213" t="s">
        <v>569</v>
      </c>
      <c r="G109" s="214" t="s">
        <v>445</v>
      </c>
      <c r="H109" s="215">
        <v>220</v>
      </c>
      <c r="I109" s="216"/>
      <c r="J109" s="217">
        <f>ROUND(I109*H109,2)</f>
        <v>0</v>
      </c>
      <c r="K109" s="213" t="s">
        <v>19</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210</v>
      </c>
    </row>
    <row r="110" s="2" customFormat="1" ht="16.5" customHeight="1">
      <c r="A110" s="37"/>
      <c r="B110" s="38"/>
      <c r="C110" s="211" t="s">
        <v>305</v>
      </c>
      <c r="D110" s="211" t="s">
        <v>188</v>
      </c>
      <c r="E110" s="212" t="s">
        <v>570</v>
      </c>
      <c r="F110" s="213" t="s">
        <v>571</v>
      </c>
      <c r="G110" s="214" t="s">
        <v>445</v>
      </c>
      <c r="H110" s="215">
        <v>220</v>
      </c>
      <c r="I110" s="216"/>
      <c r="J110" s="217">
        <f>ROUND(I110*H110,2)</f>
        <v>0</v>
      </c>
      <c r="K110" s="213" t="s">
        <v>19</v>
      </c>
      <c r="L110" s="43"/>
      <c r="M110" s="218" t="s">
        <v>19</v>
      </c>
      <c r="N110" s="219" t="s">
        <v>40</v>
      </c>
      <c r="O110" s="83"/>
      <c r="P110" s="220">
        <f>O110*H110</f>
        <v>0</v>
      </c>
      <c r="Q110" s="220">
        <v>0</v>
      </c>
      <c r="R110" s="220">
        <f>Q110*H110</f>
        <v>0</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308</v>
      </c>
    </row>
    <row r="111" s="2" customFormat="1" ht="16.5" customHeight="1">
      <c r="A111" s="37"/>
      <c r="B111" s="38"/>
      <c r="C111" s="211" t="s">
        <v>255</v>
      </c>
      <c r="D111" s="211" t="s">
        <v>188</v>
      </c>
      <c r="E111" s="212" t="s">
        <v>572</v>
      </c>
      <c r="F111" s="213" t="s">
        <v>573</v>
      </c>
      <c r="G111" s="214" t="s">
        <v>261</v>
      </c>
      <c r="H111" s="215">
        <v>3100</v>
      </c>
      <c r="I111" s="216"/>
      <c r="J111" s="217">
        <f>ROUND(I111*H111,2)</f>
        <v>0</v>
      </c>
      <c r="K111" s="213" t="s">
        <v>19</v>
      </c>
      <c r="L111" s="43"/>
      <c r="M111" s="218" t="s">
        <v>19</v>
      </c>
      <c r="N111" s="219" t="s">
        <v>40</v>
      </c>
      <c r="O111" s="83"/>
      <c r="P111" s="220">
        <f>O111*H111</f>
        <v>0</v>
      </c>
      <c r="Q111" s="220">
        <v>0</v>
      </c>
      <c r="R111" s="220">
        <f>Q111*H111</f>
        <v>0</v>
      </c>
      <c r="S111" s="220">
        <v>0</v>
      </c>
      <c r="T111" s="221">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312</v>
      </c>
    </row>
    <row r="112" s="12" customFormat="1" ht="22.8" customHeight="1">
      <c r="A112" s="12"/>
      <c r="B112" s="195"/>
      <c r="C112" s="196"/>
      <c r="D112" s="197" t="s">
        <v>68</v>
      </c>
      <c r="E112" s="209" t="s">
        <v>467</v>
      </c>
      <c r="F112" s="209" t="s">
        <v>468</v>
      </c>
      <c r="G112" s="196"/>
      <c r="H112" s="196"/>
      <c r="I112" s="199"/>
      <c r="J112" s="210">
        <f>BK112</f>
        <v>0</v>
      </c>
      <c r="K112" s="196"/>
      <c r="L112" s="201"/>
      <c r="M112" s="202"/>
      <c r="N112" s="203"/>
      <c r="O112" s="203"/>
      <c r="P112" s="204">
        <f>SUM(P113:P121)</f>
        <v>0</v>
      </c>
      <c r="Q112" s="203"/>
      <c r="R112" s="204">
        <f>SUM(R113:R121)</f>
        <v>0</v>
      </c>
      <c r="S112" s="203"/>
      <c r="T112" s="205">
        <f>SUM(T113:T121)</f>
        <v>0</v>
      </c>
      <c r="U112" s="12"/>
      <c r="V112" s="12"/>
      <c r="W112" s="12"/>
      <c r="X112" s="12"/>
      <c r="Y112" s="12"/>
      <c r="Z112" s="12"/>
      <c r="AA112" s="12"/>
      <c r="AB112" s="12"/>
      <c r="AC112" s="12"/>
      <c r="AD112" s="12"/>
      <c r="AE112" s="12"/>
      <c r="AR112" s="206" t="s">
        <v>78</v>
      </c>
      <c r="AT112" s="207" t="s">
        <v>68</v>
      </c>
      <c r="AU112" s="207" t="s">
        <v>76</v>
      </c>
      <c r="AY112" s="206" t="s">
        <v>185</v>
      </c>
      <c r="BK112" s="208">
        <f>SUM(BK113:BK121)</f>
        <v>0</v>
      </c>
    </row>
    <row r="113" s="2" customFormat="1" ht="16.5" customHeight="1">
      <c r="A113" s="37"/>
      <c r="B113" s="38"/>
      <c r="C113" s="211" t="s">
        <v>313</v>
      </c>
      <c r="D113" s="211" t="s">
        <v>188</v>
      </c>
      <c r="E113" s="212" t="s">
        <v>574</v>
      </c>
      <c r="F113" s="213" t="s">
        <v>555</v>
      </c>
      <c r="G113" s="214" t="s">
        <v>261</v>
      </c>
      <c r="H113" s="215">
        <v>4500</v>
      </c>
      <c r="I113" s="216"/>
      <c r="J113" s="217">
        <f>ROUND(I113*H113,2)</f>
        <v>0</v>
      </c>
      <c r="K113" s="213" t="s">
        <v>19</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316</v>
      </c>
    </row>
    <row r="114" s="2" customFormat="1" ht="16.5" customHeight="1">
      <c r="A114" s="37"/>
      <c r="B114" s="38"/>
      <c r="C114" s="211" t="s">
        <v>280</v>
      </c>
      <c r="D114" s="211" t="s">
        <v>188</v>
      </c>
      <c r="E114" s="212" t="s">
        <v>575</v>
      </c>
      <c r="F114" s="213" t="s">
        <v>541</v>
      </c>
      <c r="G114" s="214" t="s">
        <v>261</v>
      </c>
      <c r="H114" s="215">
        <v>3500</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320</v>
      </c>
    </row>
    <row r="115" s="2" customFormat="1" ht="16.5" customHeight="1">
      <c r="A115" s="37"/>
      <c r="B115" s="38"/>
      <c r="C115" s="211" t="s">
        <v>7</v>
      </c>
      <c r="D115" s="211" t="s">
        <v>188</v>
      </c>
      <c r="E115" s="212" t="s">
        <v>576</v>
      </c>
      <c r="F115" s="213" t="s">
        <v>577</v>
      </c>
      <c r="G115" s="214" t="s">
        <v>445</v>
      </c>
      <c r="H115" s="215">
        <v>1200</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324</v>
      </c>
    </row>
    <row r="116" s="2" customFormat="1" ht="16.5" customHeight="1">
      <c r="A116" s="37"/>
      <c r="B116" s="38"/>
      <c r="C116" s="211" t="s">
        <v>284</v>
      </c>
      <c r="D116" s="211" t="s">
        <v>188</v>
      </c>
      <c r="E116" s="212" t="s">
        <v>578</v>
      </c>
      <c r="F116" s="213" t="s">
        <v>579</v>
      </c>
      <c r="G116" s="214" t="s">
        <v>261</v>
      </c>
      <c r="H116" s="215">
        <v>1400</v>
      </c>
      <c r="I116" s="216"/>
      <c r="J116" s="217">
        <f>ROUND(I116*H116,2)</f>
        <v>0</v>
      </c>
      <c r="K116" s="213" t="s">
        <v>19</v>
      </c>
      <c r="L116" s="43"/>
      <c r="M116" s="218" t="s">
        <v>19</v>
      </c>
      <c r="N116" s="219" t="s">
        <v>40</v>
      </c>
      <c r="O116" s="83"/>
      <c r="P116" s="220">
        <f>O116*H116</f>
        <v>0</v>
      </c>
      <c r="Q116" s="220">
        <v>0</v>
      </c>
      <c r="R116" s="220">
        <f>Q116*H116</f>
        <v>0</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328</v>
      </c>
    </row>
    <row r="117" s="2" customFormat="1" ht="16.5" customHeight="1">
      <c r="A117" s="37"/>
      <c r="B117" s="38"/>
      <c r="C117" s="211" t="s">
        <v>330</v>
      </c>
      <c r="D117" s="211" t="s">
        <v>188</v>
      </c>
      <c r="E117" s="212" t="s">
        <v>580</v>
      </c>
      <c r="F117" s="213" t="s">
        <v>581</v>
      </c>
      <c r="G117" s="214" t="s">
        <v>261</v>
      </c>
      <c r="H117" s="215">
        <v>1400</v>
      </c>
      <c r="I117" s="216"/>
      <c r="J117" s="217">
        <f>ROUND(I117*H117,2)</f>
        <v>0</v>
      </c>
      <c r="K117" s="213" t="s">
        <v>19</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333</v>
      </c>
    </row>
    <row r="118" s="2" customFormat="1" ht="16.5" customHeight="1">
      <c r="A118" s="37"/>
      <c r="B118" s="38"/>
      <c r="C118" s="211" t="s">
        <v>288</v>
      </c>
      <c r="D118" s="211" t="s">
        <v>188</v>
      </c>
      <c r="E118" s="212" t="s">
        <v>582</v>
      </c>
      <c r="F118" s="213" t="s">
        <v>583</v>
      </c>
      <c r="G118" s="214" t="s">
        <v>445</v>
      </c>
      <c r="H118" s="215">
        <v>1400</v>
      </c>
      <c r="I118" s="216"/>
      <c r="J118" s="217">
        <f>ROUND(I118*H118,2)</f>
        <v>0</v>
      </c>
      <c r="K118" s="213" t="s">
        <v>19</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336</v>
      </c>
    </row>
    <row r="119" s="2" customFormat="1" ht="16.5" customHeight="1">
      <c r="A119" s="37"/>
      <c r="B119" s="38"/>
      <c r="C119" s="211" t="s">
        <v>496</v>
      </c>
      <c r="D119" s="211" t="s">
        <v>188</v>
      </c>
      <c r="E119" s="212" t="s">
        <v>584</v>
      </c>
      <c r="F119" s="213" t="s">
        <v>585</v>
      </c>
      <c r="G119" s="214" t="s">
        <v>445</v>
      </c>
      <c r="H119" s="215">
        <v>1500</v>
      </c>
      <c r="I119" s="216"/>
      <c r="J119" s="217">
        <f>ROUND(I119*H119,2)</f>
        <v>0</v>
      </c>
      <c r="K119" s="213" t="s">
        <v>19</v>
      </c>
      <c r="L119" s="43"/>
      <c r="M119" s="218" t="s">
        <v>19</v>
      </c>
      <c r="N119" s="219" t="s">
        <v>40</v>
      </c>
      <c r="O119" s="83"/>
      <c r="P119" s="220">
        <f>O119*H119</f>
        <v>0</v>
      </c>
      <c r="Q119" s="220">
        <v>0</v>
      </c>
      <c r="R119" s="220">
        <f>Q119*H119</f>
        <v>0</v>
      </c>
      <c r="S119" s="220">
        <v>0</v>
      </c>
      <c r="T119" s="221">
        <f>S119*H119</f>
        <v>0</v>
      </c>
      <c r="U119" s="37"/>
      <c r="V119" s="37"/>
      <c r="W119" s="37"/>
      <c r="X119" s="37"/>
      <c r="Y119" s="37"/>
      <c r="Z119" s="37"/>
      <c r="AA119" s="37"/>
      <c r="AB119" s="37"/>
      <c r="AC119" s="37"/>
      <c r="AD119" s="37"/>
      <c r="AE119" s="37"/>
      <c r="AR119" s="222" t="s">
        <v>203</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203</v>
      </c>
      <c r="BM119" s="222" t="s">
        <v>341</v>
      </c>
    </row>
    <row r="120" s="2" customFormat="1" ht="16.5" customHeight="1">
      <c r="A120" s="37"/>
      <c r="B120" s="38"/>
      <c r="C120" s="211" t="s">
        <v>293</v>
      </c>
      <c r="D120" s="211" t="s">
        <v>188</v>
      </c>
      <c r="E120" s="212" t="s">
        <v>586</v>
      </c>
      <c r="F120" s="213" t="s">
        <v>587</v>
      </c>
      <c r="G120" s="214" t="s">
        <v>445</v>
      </c>
      <c r="H120" s="215">
        <v>250</v>
      </c>
      <c r="I120" s="216"/>
      <c r="J120" s="217">
        <f>ROUND(I120*H120,2)</f>
        <v>0</v>
      </c>
      <c r="K120" s="213" t="s">
        <v>19</v>
      </c>
      <c r="L120" s="43"/>
      <c r="M120" s="218" t="s">
        <v>19</v>
      </c>
      <c r="N120" s="219"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203</v>
      </c>
      <c r="AT120" s="222" t="s">
        <v>188</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203</v>
      </c>
      <c r="BM120" s="222" t="s">
        <v>344</v>
      </c>
    </row>
    <row r="121" s="2" customFormat="1" ht="16.5" customHeight="1">
      <c r="A121" s="37"/>
      <c r="B121" s="38"/>
      <c r="C121" s="211" t="s">
        <v>338</v>
      </c>
      <c r="D121" s="211" t="s">
        <v>188</v>
      </c>
      <c r="E121" s="212" t="s">
        <v>588</v>
      </c>
      <c r="F121" s="213" t="s">
        <v>545</v>
      </c>
      <c r="G121" s="214" t="s">
        <v>261</v>
      </c>
      <c r="H121" s="215">
        <v>200</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503</v>
      </c>
    </row>
    <row r="122" s="12" customFormat="1" ht="22.8" customHeight="1">
      <c r="A122" s="12"/>
      <c r="B122" s="195"/>
      <c r="C122" s="196"/>
      <c r="D122" s="197" t="s">
        <v>68</v>
      </c>
      <c r="E122" s="209" t="s">
        <v>525</v>
      </c>
      <c r="F122" s="209" t="s">
        <v>526</v>
      </c>
      <c r="G122" s="196"/>
      <c r="H122" s="196"/>
      <c r="I122" s="199"/>
      <c r="J122" s="210">
        <f>BK122</f>
        <v>0</v>
      </c>
      <c r="K122" s="196"/>
      <c r="L122" s="201"/>
      <c r="M122" s="202"/>
      <c r="N122" s="203"/>
      <c r="O122" s="203"/>
      <c r="P122" s="204">
        <f>SUM(P123:P125)</f>
        <v>0</v>
      </c>
      <c r="Q122" s="203"/>
      <c r="R122" s="204">
        <f>SUM(R123:R125)</f>
        <v>0</v>
      </c>
      <c r="S122" s="203"/>
      <c r="T122" s="205">
        <f>SUM(T123:T125)</f>
        <v>0</v>
      </c>
      <c r="U122" s="12"/>
      <c r="V122" s="12"/>
      <c r="W122" s="12"/>
      <c r="X122" s="12"/>
      <c r="Y122" s="12"/>
      <c r="Z122" s="12"/>
      <c r="AA122" s="12"/>
      <c r="AB122" s="12"/>
      <c r="AC122" s="12"/>
      <c r="AD122" s="12"/>
      <c r="AE122" s="12"/>
      <c r="AR122" s="206" t="s">
        <v>78</v>
      </c>
      <c r="AT122" s="207" t="s">
        <v>68</v>
      </c>
      <c r="AU122" s="207" t="s">
        <v>76</v>
      </c>
      <c r="AY122" s="206" t="s">
        <v>185</v>
      </c>
      <c r="BK122" s="208">
        <f>SUM(BK123:BK125)</f>
        <v>0</v>
      </c>
    </row>
    <row r="123" s="2" customFormat="1" ht="24.15" customHeight="1">
      <c r="A123" s="37"/>
      <c r="B123" s="38"/>
      <c r="C123" s="211" t="s">
        <v>263</v>
      </c>
      <c r="D123" s="211" t="s">
        <v>188</v>
      </c>
      <c r="E123" s="212" t="s">
        <v>589</v>
      </c>
      <c r="F123" s="213" t="s">
        <v>590</v>
      </c>
      <c r="G123" s="214" t="s">
        <v>460</v>
      </c>
      <c r="H123" s="215">
        <v>1</v>
      </c>
      <c r="I123" s="216"/>
      <c r="J123" s="217">
        <f>ROUND(I123*H123,2)</f>
        <v>0</v>
      </c>
      <c r="K123" s="213" t="s">
        <v>19</v>
      </c>
      <c r="L123" s="43"/>
      <c r="M123" s="218" t="s">
        <v>19</v>
      </c>
      <c r="N123" s="219"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506</v>
      </c>
    </row>
    <row r="124" s="2" customFormat="1" ht="16.5" customHeight="1">
      <c r="A124" s="37"/>
      <c r="B124" s="38"/>
      <c r="C124" s="211" t="s">
        <v>507</v>
      </c>
      <c r="D124" s="211" t="s">
        <v>188</v>
      </c>
      <c r="E124" s="212" t="s">
        <v>591</v>
      </c>
      <c r="F124" s="213" t="s">
        <v>532</v>
      </c>
      <c r="G124" s="214" t="s">
        <v>460</v>
      </c>
      <c r="H124" s="215">
        <v>1</v>
      </c>
      <c r="I124" s="216"/>
      <c r="J124" s="217">
        <f>ROUND(I124*H124,2)</f>
        <v>0</v>
      </c>
      <c r="K124" s="213" t="s">
        <v>19</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510</v>
      </c>
    </row>
    <row r="125" s="2" customFormat="1" ht="16.5" customHeight="1">
      <c r="A125" s="37"/>
      <c r="B125" s="38"/>
      <c r="C125" s="211" t="s">
        <v>301</v>
      </c>
      <c r="D125" s="211" t="s">
        <v>188</v>
      </c>
      <c r="E125" s="212" t="s">
        <v>592</v>
      </c>
      <c r="F125" s="213" t="s">
        <v>593</v>
      </c>
      <c r="G125" s="214" t="s">
        <v>460</v>
      </c>
      <c r="H125" s="215">
        <v>1</v>
      </c>
      <c r="I125" s="216"/>
      <c r="J125" s="217">
        <f>ROUND(I125*H125,2)</f>
        <v>0</v>
      </c>
      <c r="K125" s="213" t="s">
        <v>19</v>
      </c>
      <c r="L125" s="43"/>
      <c r="M125" s="243" t="s">
        <v>19</v>
      </c>
      <c r="N125" s="244" t="s">
        <v>40</v>
      </c>
      <c r="O125" s="241"/>
      <c r="P125" s="245">
        <f>O125*H125</f>
        <v>0</v>
      </c>
      <c r="Q125" s="245">
        <v>0</v>
      </c>
      <c r="R125" s="245">
        <f>Q125*H125</f>
        <v>0</v>
      </c>
      <c r="S125" s="245">
        <v>0</v>
      </c>
      <c r="T125" s="246">
        <f>S125*H125</f>
        <v>0</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513</v>
      </c>
    </row>
    <row r="126" s="2" customFormat="1" ht="6.96" customHeight="1">
      <c r="A126" s="37"/>
      <c r="B126" s="58"/>
      <c r="C126" s="59"/>
      <c r="D126" s="59"/>
      <c r="E126" s="59"/>
      <c r="F126" s="59"/>
      <c r="G126" s="59"/>
      <c r="H126" s="59"/>
      <c r="I126" s="59"/>
      <c r="J126" s="59"/>
      <c r="K126" s="59"/>
      <c r="L126" s="43"/>
      <c r="M126" s="37"/>
      <c r="O126" s="37"/>
      <c r="P126" s="37"/>
      <c r="Q126" s="37"/>
      <c r="R126" s="37"/>
      <c r="S126" s="37"/>
      <c r="T126" s="37"/>
      <c r="U126" s="37"/>
      <c r="V126" s="37"/>
      <c r="W126" s="37"/>
      <c r="X126" s="37"/>
      <c r="Y126" s="37"/>
      <c r="Z126" s="37"/>
      <c r="AA126" s="37"/>
      <c r="AB126" s="37"/>
      <c r="AC126" s="37"/>
      <c r="AD126" s="37"/>
      <c r="AE126" s="37"/>
    </row>
  </sheetData>
  <sheetProtection sheet="1" autoFilter="0" formatColumns="0" formatRows="0" objects="1" scenarios="1" spinCount="100000" saltValue="Bv7A4gJDpjF6YT8e6MKjAt+kZKwfTGN1XR1GaEpYh4eMvZ0a7fK7UwyINcVTTRKizOLGxEm+c5M33N8eNoXLxQ==" hashValue="hNo/PVMQO/RVdnY6h7JKl208zJjmT8WB31w2nXlo0V1KMWmO71ynZs2uyMRbAJT0asDy7qfbSCoHsofwxSu2mA==" algorithmName="SHA-512" password="CC35"/>
  <autoFilter ref="C89:K125"/>
  <mergeCells count="12">
    <mergeCell ref="E7:H7"/>
    <mergeCell ref="E9:H9"/>
    <mergeCell ref="E11:H11"/>
    <mergeCell ref="E20:H20"/>
    <mergeCell ref="E29:H29"/>
    <mergeCell ref="E50:H50"/>
    <mergeCell ref="E52:H52"/>
    <mergeCell ref="E54:H54"/>
    <mergeCell ref="E78:H78"/>
    <mergeCell ref="E80:H80"/>
    <mergeCell ref="E82:H8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116</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435</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594</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ROUND(J91,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ROUND((SUM(BE91:BE197)),  2)</f>
        <v>0</v>
      </c>
      <c r="G35" s="37"/>
      <c r="H35" s="37"/>
      <c r="I35" s="156">
        <v>0.20999999999999999</v>
      </c>
      <c r="J35" s="155">
        <f>ROUND(((SUM(BE91:BE197))*I35),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ROUND((SUM(BF91:BF197)),  2)</f>
        <v>0</v>
      </c>
      <c r="G36" s="37"/>
      <c r="H36" s="37"/>
      <c r="I36" s="156">
        <v>0.12</v>
      </c>
      <c r="J36" s="155">
        <f>ROUND(((SUM(BF91:BF197))*I36),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ROUND((SUM(BG91:BG197)),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ROUND((SUM(BH91:BH197)),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ROUND((SUM(BI91:BI197)),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435</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3 (2) - ESI společné prostory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J91</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J92</f>
        <v>0</v>
      </c>
      <c r="K64" s="174"/>
      <c r="L64" s="178"/>
      <c r="S64" s="9"/>
      <c r="T64" s="9"/>
      <c r="U64" s="9"/>
      <c r="V64" s="9"/>
      <c r="W64" s="9"/>
      <c r="X64" s="9"/>
      <c r="Y64" s="9"/>
      <c r="Z64" s="9"/>
      <c r="AA64" s="9"/>
      <c r="AB64" s="9"/>
      <c r="AC64" s="9"/>
      <c r="AD64" s="9"/>
      <c r="AE64" s="9"/>
    </row>
    <row r="65" s="10" customFormat="1" ht="19.92" customHeight="1">
      <c r="A65" s="10"/>
      <c r="B65" s="179"/>
      <c r="C65" s="124"/>
      <c r="D65" s="180" t="s">
        <v>437</v>
      </c>
      <c r="E65" s="181"/>
      <c r="F65" s="181"/>
      <c r="G65" s="181"/>
      <c r="H65" s="181"/>
      <c r="I65" s="181"/>
      <c r="J65" s="182">
        <f>J93</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438</v>
      </c>
      <c r="E66" s="181"/>
      <c r="F66" s="181"/>
      <c r="G66" s="181"/>
      <c r="H66" s="181"/>
      <c r="I66" s="181"/>
      <c r="J66" s="182">
        <f>J136</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439</v>
      </c>
      <c r="E67" s="181"/>
      <c r="F67" s="181"/>
      <c r="G67" s="181"/>
      <c r="H67" s="181"/>
      <c r="I67" s="181"/>
      <c r="J67" s="182">
        <f>J147</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440</v>
      </c>
      <c r="E68" s="181"/>
      <c r="F68" s="181"/>
      <c r="G68" s="181"/>
      <c r="H68" s="181"/>
      <c r="I68" s="181"/>
      <c r="J68" s="182">
        <f>J151</f>
        <v>0</v>
      </c>
      <c r="K68" s="124"/>
      <c r="L68" s="183"/>
      <c r="S68" s="10"/>
      <c r="T68" s="10"/>
      <c r="U68" s="10"/>
      <c r="V68" s="10"/>
      <c r="W68" s="10"/>
      <c r="X68" s="10"/>
      <c r="Y68" s="10"/>
      <c r="Z68" s="10"/>
      <c r="AA68" s="10"/>
      <c r="AB68" s="10"/>
      <c r="AC68" s="10"/>
      <c r="AD68" s="10"/>
      <c r="AE68" s="10"/>
    </row>
    <row r="69" s="10" customFormat="1" ht="19.92" customHeight="1">
      <c r="A69" s="10"/>
      <c r="B69" s="179"/>
      <c r="C69" s="124"/>
      <c r="D69" s="180" t="s">
        <v>595</v>
      </c>
      <c r="E69" s="181"/>
      <c r="F69" s="181"/>
      <c r="G69" s="181"/>
      <c r="H69" s="181"/>
      <c r="I69" s="181"/>
      <c r="J69" s="182">
        <f>J194</f>
        <v>0</v>
      </c>
      <c r="K69" s="124"/>
      <c r="L69" s="183"/>
      <c r="S69" s="10"/>
      <c r="T69" s="10"/>
      <c r="U69" s="10"/>
      <c r="V69" s="10"/>
      <c r="W69" s="10"/>
      <c r="X69" s="10"/>
      <c r="Y69" s="10"/>
      <c r="Z69" s="10"/>
      <c r="AA69" s="10"/>
      <c r="AB69" s="10"/>
      <c r="AC69" s="10"/>
      <c r="AD69" s="10"/>
      <c r="AE69" s="10"/>
    </row>
    <row r="70" s="2" customFormat="1" ht="21.84" customHeight="1">
      <c r="A70" s="37"/>
      <c r="B70" s="38"/>
      <c r="C70" s="39"/>
      <c r="D70" s="39"/>
      <c r="E70" s="39"/>
      <c r="F70" s="39"/>
      <c r="G70" s="39"/>
      <c r="H70" s="39"/>
      <c r="I70" s="39"/>
      <c r="J70" s="39"/>
      <c r="K70" s="39"/>
      <c r="L70" s="143"/>
      <c r="S70" s="37"/>
      <c r="T70" s="37"/>
      <c r="U70" s="37"/>
      <c r="V70" s="37"/>
      <c r="W70" s="37"/>
      <c r="X70" s="37"/>
      <c r="Y70" s="37"/>
      <c r="Z70" s="37"/>
      <c r="AA70" s="37"/>
      <c r="AB70" s="37"/>
      <c r="AC70" s="37"/>
      <c r="AD70" s="37"/>
      <c r="AE70" s="37"/>
    </row>
    <row r="71" s="2" customFormat="1" ht="6.96" customHeight="1">
      <c r="A71" s="37"/>
      <c r="B71" s="58"/>
      <c r="C71" s="59"/>
      <c r="D71" s="59"/>
      <c r="E71" s="59"/>
      <c r="F71" s="59"/>
      <c r="G71" s="59"/>
      <c r="H71" s="59"/>
      <c r="I71" s="59"/>
      <c r="J71" s="59"/>
      <c r="K71" s="59"/>
      <c r="L71" s="143"/>
      <c r="S71" s="37"/>
      <c r="T71" s="37"/>
      <c r="U71" s="37"/>
      <c r="V71" s="37"/>
      <c r="W71" s="37"/>
      <c r="X71" s="37"/>
      <c r="Y71" s="37"/>
      <c r="Z71" s="37"/>
      <c r="AA71" s="37"/>
      <c r="AB71" s="37"/>
      <c r="AC71" s="37"/>
      <c r="AD71" s="37"/>
      <c r="AE71" s="37"/>
    </row>
    <row r="75" s="2" customFormat="1" ht="6.96" customHeight="1">
      <c r="A75" s="37"/>
      <c r="B75" s="60"/>
      <c r="C75" s="61"/>
      <c r="D75" s="61"/>
      <c r="E75" s="61"/>
      <c r="F75" s="61"/>
      <c r="G75" s="61"/>
      <c r="H75" s="61"/>
      <c r="I75" s="61"/>
      <c r="J75" s="61"/>
      <c r="K75" s="61"/>
      <c r="L75" s="143"/>
      <c r="S75" s="37"/>
      <c r="T75" s="37"/>
      <c r="U75" s="37"/>
      <c r="V75" s="37"/>
      <c r="W75" s="37"/>
      <c r="X75" s="37"/>
      <c r="Y75" s="37"/>
      <c r="Z75" s="37"/>
      <c r="AA75" s="37"/>
      <c r="AB75" s="37"/>
      <c r="AC75" s="37"/>
      <c r="AD75" s="37"/>
      <c r="AE75" s="37"/>
    </row>
    <row r="76" s="2" customFormat="1" ht="24.96" customHeight="1">
      <c r="A76" s="37"/>
      <c r="B76" s="38"/>
      <c r="C76" s="22" t="s">
        <v>170</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38"/>
      <c r="C77" s="39"/>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16</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168" t="str">
        <f>E7</f>
        <v>objekt Koleje Jarov- Blok F</v>
      </c>
      <c r="F79" s="31"/>
      <c r="G79" s="31"/>
      <c r="H79" s="31"/>
      <c r="I79" s="39"/>
      <c r="J79" s="39"/>
      <c r="K79" s="39"/>
      <c r="L79" s="143"/>
      <c r="S79" s="37"/>
      <c r="T79" s="37"/>
      <c r="U79" s="37"/>
      <c r="V79" s="37"/>
      <c r="W79" s="37"/>
      <c r="X79" s="37"/>
      <c r="Y79" s="37"/>
      <c r="Z79" s="37"/>
      <c r="AA79" s="37"/>
      <c r="AB79" s="37"/>
      <c r="AC79" s="37"/>
      <c r="AD79" s="37"/>
      <c r="AE79" s="37"/>
    </row>
    <row r="80" s="1" customFormat="1" ht="12" customHeight="1">
      <c r="B80" s="20"/>
      <c r="C80" s="31" t="s">
        <v>157</v>
      </c>
      <c r="D80" s="21"/>
      <c r="E80" s="21"/>
      <c r="F80" s="21"/>
      <c r="G80" s="21"/>
      <c r="H80" s="21"/>
      <c r="I80" s="21"/>
      <c r="J80" s="21"/>
      <c r="K80" s="21"/>
      <c r="L80" s="19"/>
    </row>
    <row r="81" s="2" customFormat="1" ht="16.5" customHeight="1">
      <c r="A81" s="37"/>
      <c r="B81" s="38"/>
      <c r="C81" s="39"/>
      <c r="D81" s="39"/>
      <c r="E81" s="168" t="s">
        <v>435</v>
      </c>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159</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6.5" customHeight="1">
      <c r="A83" s="37"/>
      <c r="B83" s="38"/>
      <c r="C83" s="39"/>
      <c r="D83" s="39"/>
      <c r="E83" s="68" t="str">
        <f>E11</f>
        <v>3 (2) - ESI společné prostory</v>
      </c>
      <c r="F83" s="39"/>
      <c r="G83" s="39"/>
      <c r="H83" s="39"/>
      <c r="I83" s="39"/>
      <c r="J83" s="39"/>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2" customHeight="1">
      <c r="A85" s="37"/>
      <c r="B85" s="38"/>
      <c r="C85" s="31" t="s">
        <v>21</v>
      </c>
      <c r="D85" s="39"/>
      <c r="E85" s="39"/>
      <c r="F85" s="26" t="str">
        <f>F14</f>
        <v xml:space="preserve"> </v>
      </c>
      <c r="G85" s="39"/>
      <c r="H85" s="39"/>
      <c r="I85" s="31" t="s">
        <v>23</v>
      </c>
      <c r="J85" s="71" t="str">
        <f>IF(J14="","",J14)</f>
        <v>10. 2. 2025</v>
      </c>
      <c r="K85" s="39"/>
      <c r="L85" s="143"/>
      <c r="S85" s="37"/>
      <c r="T85" s="37"/>
      <c r="U85" s="37"/>
      <c r="V85" s="37"/>
      <c r="W85" s="37"/>
      <c r="X85" s="37"/>
      <c r="Y85" s="37"/>
      <c r="Z85" s="37"/>
      <c r="AA85" s="37"/>
      <c r="AB85" s="37"/>
      <c r="AC85" s="37"/>
      <c r="AD85" s="37"/>
      <c r="AE85" s="37"/>
    </row>
    <row r="86" s="2" customFormat="1" ht="6.96"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2" customFormat="1" ht="15.15" customHeight="1">
      <c r="A87" s="37"/>
      <c r="B87" s="38"/>
      <c r="C87" s="31" t="s">
        <v>25</v>
      </c>
      <c r="D87" s="39"/>
      <c r="E87" s="39"/>
      <c r="F87" s="26" t="str">
        <f>E17</f>
        <v xml:space="preserve"> </v>
      </c>
      <c r="G87" s="39"/>
      <c r="H87" s="39"/>
      <c r="I87" s="31" t="s">
        <v>30</v>
      </c>
      <c r="J87" s="35" t="str">
        <f>E23</f>
        <v xml:space="preserve"> </v>
      </c>
      <c r="K87" s="39"/>
      <c r="L87" s="143"/>
      <c r="S87" s="37"/>
      <c r="T87" s="37"/>
      <c r="U87" s="37"/>
      <c r="V87" s="37"/>
      <c r="W87" s="37"/>
      <c r="X87" s="37"/>
      <c r="Y87" s="37"/>
      <c r="Z87" s="37"/>
      <c r="AA87" s="37"/>
      <c r="AB87" s="37"/>
      <c r="AC87" s="37"/>
      <c r="AD87" s="37"/>
      <c r="AE87" s="37"/>
    </row>
    <row r="88" s="2" customFormat="1" ht="15.15" customHeight="1">
      <c r="A88" s="37"/>
      <c r="B88" s="38"/>
      <c r="C88" s="31" t="s">
        <v>28</v>
      </c>
      <c r="D88" s="39"/>
      <c r="E88" s="39"/>
      <c r="F88" s="26" t="str">
        <f>IF(E20="","",E20)</f>
        <v>Vyplň údaj</v>
      </c>
      <c r="G88" s="39"/>
      <c r="H88" s="39"/>
      <c r="I88" s="31" t="s">
        <v>32</v>
      </c>
      <c r="J88" s="35" t="str">
        <f>E26</f>
        <v xml:space="preserve"> </v>
      </c>
      <c r="K88" s="39"/>
      <c r="L88" s="143"/>
      <c r="S88" s="37"/>
      <c r="T88" s="37"/>
      <c r="U88" s="37"/>
      <c r="V88" s="37"/>
      <c r="W88" s="37"/>
      <c r="X88" s="37"/>
      <c r="Y88" s="37"/>
      <c r="Z88" s="37"/>
      <c r="AA88" s="37"/>
      <c r="AB88" s="37"/>
      <c r="AC88" s="37"/>
      <c r="AD88" s="37"/>
      <c r="AE88" s="37"/>
    </row>
    <row r="89" s="2" customFormat="1" ht="10.32" customHeight="1">
      <c r="A89" s="37"/>
      <c r="B89" s="38"/>
      <c r="C89" s="39"/>
      <c r="D89" s="39"/>
      <c r="E89" s="39"/>
      <c r="F89" s="39"/>
      <c r="G89" s="39"/>
      <c r="H89" s="39"/>
      <c r="I89" s="39"/>
      <c r="J89" s="39"/>
      <c r="K89" s="39"/>
      <c r="L89" s="143"/>
      <c r="S89" s="37"/>
      <c r="T89" s="37"/>
      <c r="U89" s="37"/>
      <c r="V89" s="37"/>
      <c r="W89" s="37"/>
      <c r="X89" s="37"/>
      <c r="Y89" s="37"/>
      <c r="Z89" s="37"/>
      <c r="AA89" s="37"/>
      <c r="AB89" s="37"/>
      <c r="AC89" s="37"/>
      <c r="AD89" s="37"/>
      <c r="AE89" s="37"/>
    </row>
    <row r="90" s="11" customFormat="1" ht="29.28" customHeight="1">
      <c r="A90" s="184"/>
      <c r="B90" s="185"/>
      <c r="C90" s="186" t="s">
        <v>171</v>
      </c>
      <c r="D90" s="187" t="s">
        <v>54</v>
      </c>
      <c r="E90" s="187" t="s">
        <v>50</v>
      </c>
      <c r="F90" s="187" t="s">
        <v>51</v>
      </c>
      <c r="G90" s="187" t="s">
        <v>172</v>
      </c>
      <c r="H90" s="187" t="s">
        <v>173</v>
      </c>
      <c r="I90" s="187" t="s">
        <v>174</v>
      </c>
      <c r="J90" s="187" t="s">
        <v>163</v>
      </c>
      <c r="K90" s="188" t="s">
        <v>175</v>
      </c>
      <c r="L90" s="189"/>
      <c r="M90" s="91" t="s">
        <v>19</v>
      </c>
      <c r="N90" s="92" t="s">
        <v>39</v>
      </c>
      <c r="O90" s="92" t="s">
        <v>176</v>
      </c>
      <c r="P90" s="92" t="s">
        <v>177</v>
      </c>
      <c r="Q90" s="92" t="s">
        <v>178</v>
      </c>
      <c r="R90" s="92" t="s">
        <v>179</v>
      </c>
      <c r="S90" s="92" t="s">
        <v>180</v>
      </c>
      <c r="T90" s="93" t="s">
        <v>181</v>
      </c>
      <c r="U90" s="184"/>
      <c r="V90" s="184"/>
      <c r="W90" s="184"/>
      <c r="X90" s="184"/>
      <c r="Y90" s="184"/>
      <c r="Z90" s="184"/>
      <c r="AA90" s="184"/>
      <c r="AB90" s="184"/>
      <c r="AC90" s="184"/>
      <c r="AD90" s="184"/>
      <c r="AE90" s="184"/>
    </row>
    <row r="91" s="2" customFormat="1" ht="22.8" customHeight="1">
      <c r="A91" s="37"/>
      <c r="B91" s="38"/>
      <c r="C91" s="98" t="s">
        <v>182</v>
      </c>
      <c r="D91" s="39"/>
      <c r="E91" s="39"/>
      <c r="F91" s="39"/>
      <c r="G91" s="39"/>
      <c r="H91" s="39"/>
      <c r="I91" s="39"/>
      <c r="J91" s="190">
        <f>BK91</f>
        <v>0</v>
      </c>
      <c r="K91" s="39"/>
      <c r="L91" s="43"/>
      <c r="M91" s="94"/>
      <c r="N91" s="191"/>
      <c r="O91" s="95"/>
      <c r="P91" s="192">
        <f>P92</f>
        <v>0</v>
      </c>
      <c r="Q91" s="95"/>
      <c r="R91" s="192">
        <f>R92</f>
        <v>0</v>
      </c>
      <c r="S91" s="95"/>
      <c r="T91" s="193">
        <f>T92</f>
        <v>0</v>
      </c>
      <c r="U91" s="37"/>
      <c r="V91" s="37"/>
      <c r="W91" s="37"/>
      <c r="X91" s="37"/>
      <c r="Y91" s="37"/>
      <c r="Z91" s="37"/>
      <c r="AA91" s="37"/>
      <c r="AB91" s="37"/>
      <c r="AC91" s="37"/>
      <c r="AD91" s="37"/>
      <c r="AE91" s="37"/>
      <c r="AT91" s="16" t="s">
        <v>68</v>
      </c>
      <c r="AU91" s="16" t="s">
        <v>164</v>
      </c>
      <c r="BK91" s="194">
        <f>BK92</f>
        <v>0</v>
      </c>
    </row>
    <row r="92" s="12" customFormat="1" ht="25.92" customHeight="1">
      <c r="A92" s="12"/>
      <c r="B92" s="195"/>
      <c r="C92" s="196"/>
      <c r="D92" s="197" t="s">
        <v>68</v>
      </c>
      <c r="E92" s="198" t="s">
        <v>197</v>
      </c>
      <c r="F92" s="198" t="s">
        <v>198</v>
      </c>
      <c r="G92" s="196"/>
      <c r="H92" s="196"/>
      <c r="I92" s="199"/>
      <c r="J92" s="200">
        <f>BK92</f>
        <v>0</v>
      </c>
      <c r="K92" s="196"/>
      <c r="L92" s="201"/>
      <c r="M92" s="202"/>
      <c r="N92" s="203"/>
      <c r="O92" s="203"/>
      <c r="P92" s="204">
        <f>P93+P136+P147+P151+P194</f>
        <v>0</v>
      </c>
      <c r="Q92" s="203"/>
      <c r="R92" s="204">
        <f>R93+R136+R147+R151+R194</f>
        <v>0</v>
      </c>
      <c r="S92" s="203"/>
      <c r="T92" s="205">
        <f>T93+T136+T147+T151+T194</f>
        <v>0</v>
      </c>
      <c r="U92" s="12"/>
      <c r="V92" s="12"/>
      <c r="W92" s="12"/>
      <c r="X92" s="12"/>
      <c r="Y92" s="12"/>
      <c r="Z92" s="12"/>
      <c r="AA92" s="12"/>
      <c r="AB92" s="12"/>
      <c r="AC92" s="12"/>
      <c r="AD92" s="12"/>
      <c r="AE92" s="12"/>
      <c r="AR92" s="206" t="s">
        <v>78</v>
      </c>
      <c r="AT92" s="207" t="s">
        <v>68</v>
      </c>
      <c r="AU92" s="207" t="s">
        <v>69</v>
      </c>
      <c r="AY92" s="206" t="s">
        <v>185</v>
      </c>
      <c r="BK92" s="208">
        <f>BK93+BK136+BK147+BK151+BK194</f>
        <v>0</v>
      </c>
    </row>
    <row r="93" s="12" customFormat="1" ht="22.8" customHeight="1">
      <c r="A93" s="12"/>
      <c r="B93" s="195"/>
      <c r="C93" s="196"/>
      <c r="D93" s="197" t="s">
        <v>68</v>
      </c>
      <c r="E93" s="209" t="s">
        <v>441</v>
      </c>
      <c r="F93" s="209" t="s">
        <v>442</v>
      </c>
      <c r="G93" s="196"/>
      <c r="H93" s="196"/>
      <c r="I93" s="199"/>
      <c r="J93" s="210">
        <f>BK93</f>
        <v>0</v>
      </c>
      <c r="K93" s="196"/>
      <c r="L93" s="201"/>
      <c r="M93" s="202"/>
      <c r="N93" s="203"/>
      <c r="O93" s="203"/>
      <c r="P93" s="204">
        <f>SUM(P94:P135)</f>
        <v>0</v>
      </c>
      <c r="Q93" s="203"/>
      <c r="R93" s="204">
        <f>SUM(R94:R135)</f>
        <v>0</v>
      </c>
      <c r="S93" s="203"/>
      <c r="T93" s="205">
        <f>SUM(T94:T135)</f>
        <v>0</v>
      </c>
      <c r="U93" s="12"/>
      <c r="V93" s="12"/>
      <c r="W93" s="12"/>
      <c r="X93" s="12"/>
      <c r="Y93" s="12"/>
      <c r="Z93" s="12"/>
      <c r="AA93" s="12"/>
      <c r="AB93" s="12"/>
      <c r="AC93" s="12"/>
      <c r="AD93" s="12"/>
      <c r="AE93" s="12"/>
      <c r="AR93" s="206" t="s">
        <v>78</v>
      </c>
      <c r="AT93" s="207" t="s">
        <v>68</v>
      </c>
      <c r="AU93" s="207" t="s">
        <v>76</v>
      </c>
      <c r="AY93" s="206" t="s">
        <v>185</v>
      </c>
      <c r="BK93" s="208">
        <f>SUM(BK94:BK135)</f>
        <v>0</v>
      </c>
    </row>
    <row r="94" s="2" customFormat="1" ht="24.15" customHeight="1">
      <c r="A94" s="37"/>
      <c r="B94" s="38"/>
      <c r="C94" s="211" t="s">
        <v>596</v>
      </c>
      <c r="D94" s="211" t="s">
        <v>188</v>
      </c>
      <c r="E94" s="212" t="s">
        <v>597</v>
      </c>
      <c r="F94" s="213" t="s">
        <v>598</v>
      </c>
      <c r="G94" s="214" t="s">
        <v>445</v>
      </c>
      <c r="H94" s="215">
        <v>2</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599</v>
      </c>
    </row>
    <row r="95" s="2" customFormat="1" ht="33" customHeight="1">
      <c r="A95" s="37"/>
      <c r="B95" s="38"/>
      <c r="C95" s="211" t="s">
        <v>600</v>
      </c>
      <c r="D95" s="211" t="s">
        <v>188</v>
      </c>
      <c r="E95" s="212" t="s">
        <v>601</v>
      </c>
      <c r="F95" s="213" t="s">
        <v>602</v>
      </c>
      <c r="G95" s="214" t="s">
        <v>445</v>
      </c>
      <c r="H95" s="215">
        <v>12</v>
      </c>
      <c r="I95" s="216"/>
      <c r="J95" s="217">
        <f>ROUND(I95*H95,2)</f>
        <v>0</v>
      </c>
      <c r="K95" s="213" t="s">
        <v>603</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203</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604</v>
      </c>
    </row>
    <row r="96" s="2" customFormat="1">
      <c r="A96" s="37"/>
      <c r="B96" s="38"/>
      <c r="C96" s="39"/>
      <c r="D96" s="224" t="s">
        <v>193</v>
      </c>
      <c r="E96" s="39"/>
      <c r="F96" s="225" t="s">
        <v>605</v>
      </c>
      <c r="G96" s="39"/>
      <c r="H96" s="39"/>
      <c r="I96" s="226"/>
      <c r="J96" s="39"/>
      <c r="K96" s="39"/>
      <c r="L96" s="43"/>
      <c r="M96" s="227"/>
      <c r="N96" s="228"/>
      <c r="O96" s="83"/>
      <c r="P96" s="83"/>
      <c r="Q96" s="83"/>
      <c r="R96" s="83"/>
      <c r="S96" s="83"/>
      <c r="T96" s="84"/>
      <c r="U96" s="37"/>
      <c r="V96" s="37"/>
      <c r="W96" s="37"/>
      <c r="X96" s="37"/>
      <c r="Y96" s="37"/>
      <c r="Z96" s="37"/>
      <c r="AA96" s="37"/>
      <c r="AB96" s="37"/>
      <c r="AC96" s="37"/>
      <c r="AD96" s="37"/>
      <c r="AE96" s="37"/>
      <c r="AT96" s="16" t="s">
        <v>193</v>
      </c>
      <c r="AU96" s="16" t="s">
        <v>78</v>
      </c>
    </row>
    <row r="97" s="2" customFormat="1" ht="16.5" customHeight="1">
      <c r="A97" s="37"/>
      <c r="B97" s="38"/>
      <c r="C97" s="211" t="s">
        <v>606</v>
      </c>
      <c r="D97" s="211" t="s">
        <v>188</v>
      </c>
      <c r="E97" s="212" t="s">
        <v>607</v>
      </c>
      <c r="F97" s="213" t="s">
        <v>608</v>
      </c>
      <c r="G97" s="214" t="s">
        <v>261</v>
      </c>
      <c r="H97" s="215">
        <v>120</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203</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609</v>
      </c>
    </row>
    <row r="98" s="2" customFormat="1" ht="16.5" customHeight="1">
      <c r="A98" s="37"/>
      <c r="B98" s="38"/>
      <c r="C98" s="211" t="s">
        <v>610</v>
      </c>
      <c r="D98" s="211" t="s">
        <v>188</v>
      </c>
      <c r="E98" s="212" t="s">
        <v>611</v>
      </c>
      <c r="F98" s="213" t="s">
        <v>612</v>
      </c>
      <c r="G98" s="214" t="s">
        <v>613</v>
      </c>
      <c r="H98" s="215">
        <v>10</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203</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614</v>
      </c>
    </row>
    <row r="99" s="2" customFormat="1" ht="16.5" customHeight="1">
      <c r="A99" s="37"/>
      <c r="B99" s="38"/>
      <c r="C99" s="211" t="s">
        <v>615</v>
      </c>
      <c r="D99" s="211" t="s">
        <v>188</v>
      </c>
      <c r="E99" s="212" t="s">
        <v>616</v>
      </c>
      <c r="F99" s="213" t="s">
        <v>617</v>
      </c>
      <c r="G99" s="214" t="s">
        <v>618</v>
      </c>
      <c r="H99" s="215">
        <v>1</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619</v>
      </c>
    </row>
    <row r="100" s="2" customFormat="1" ht="16.5" customHeight="1">
      <c r="A100" s="37"/>
      <c r="B100" s="38"/>
      <c r="C100" s="211" t="s">
        <v>620</v>
      </c>
      <c r="D100" s="211" t="s">
        <v>188</v>
      </c>
      <c r="E100" s="212" t="s">
        <v>621</v>
      </c>
      <c r="F100" s="213" t="s">
        <v>622</v>
      </c>
      <c r="G100" s="214" t="s">
        <v>618</v>
      </c>
      <c r="H100" s="215">
        <v>1</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623</v>
      </c>
    </row>
    <row r="101" s="2" customFormat="1" ht="21.75" customHeight="1">
      <c r="A101" s="37"/>
      <c r="B101" s="38"/>
      <c r="C101" s="211" t="s">
        <v>76</v>
      </c>
      <c r="D101" s="211" t="s">
        <v>188</v>
      </c>
      <c r="E101" s="212" t="s">
        <v>624</v>
      </c>
      <c r="F101" s="213" t="s">
        <v>539</v>
      </c>
      <c r="G101" s="214" t="s">
        <v>261</v>
      </c>
      <c r="H101" s="215">
        <v>300</v>
      </c>
      <c r="I101" s="216"/>
      <c r="J101" s="217">
        <f>ROUND(I101*H101,2)</f>
        <v>0</v>
      </c>
      <c r="K101" s="213" t="s">
        <v>19</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203</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78</v>
      </c>
    </row>
    <row r="102" s="2" customFormat="1" ht="21.75" customHeight="1">
      <c r="A102" s="37"/>
      <c r="B102" s="38"/>
      <c r="C102" s="211" t="s">
        <v>78</v>
      </c>
      <c r="D102" s="211" t="s">
        <v>188</v>
      </c>
      <c r="E102" s="212" t="s">
        <v>625</v>
      </c>
      <c r="F102" s="213" t="s">
        <v>626</v>
      </c>
      <c r="G102" s="214" t="s">
        <v>261</v>
      </c>
      <c r="H102" s="215">
        <v>223</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99</v>
      </c>
    </row>
    <row r="103" s="2" customFormat="1" ht="24.15" customHeight="1">
      <c r="A103" s="37"/>
      <c r="B103" s="38"/>
      <c r="C103" s="211" t="s">
        <v>85</v>
      </c>
      <c r="D103" s="211" t="s">
        <v>188</v>
      </c>
      <c r="E103" s="212" t="s">
        <v>627</v>
      </c>
      <c r="F103" s="213" t="s">
        <v>628</v>
      </c>
      <c r="G103" s="214" t="s">
        <v>445</v>
      </c>
      <c r="H103" s="215">
        <v>760</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88</v>
      </c>
    </row>
    <row r="104" s="2" customFormat="1" ht="24.15" customHeight="1">
      <c r="A104" s="37"/>
      <c r="B104" s="38"/>
      <c r="C104" s="211" t="s">
        <v>99</v>
      </c>
      <c r="D104" s="211" t="s">
        <v>188</v>
      </c>
      <c r="E104" s="212" t="s">
        <v>629</v>
      </c>
      <c r="F104" s="213" t="s">
        <v>630</v>
      </c>
      <c r="G104" s="214" t="s">
        <v>445</v>
      </c>
      <c r="H104" s="215">
        <v>35</v>
      </c>
      <c r="I104" s="216"/>
      <c r="J104" s="217">
        <f>ROUND(I104*H104,2)</f>
        <v>0</v>
      </c>
      <c r="K104" s="213" t="s">
        <v>19</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147</v>
      </c>
    </row>
    <row r="105" s="2" customFormat="1" ht="24.15" customHeight="1">
      <c r="A105" s="37"/>
      <c r="B105" s="38"/>
      <c r="C105" s="211" t="s">
        <v>120</v>
      </c>
      <c r="D105" s="211" t="s">
        <v>188</v>
      </c>
      <c r="E105" s="212" t="s">
        <v>631</v>
      </c>
      <c r="F105" s="213" t="s">
        <v>632</v>
      </c>
      <c r="G105" s="214" t="s">
        <v>445</v>
      </c>
      <c r="H105" s="215">
        <v>40</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239</v>
      </c>
    </row>
    <row r="106" s="2" customFormat="1" ht="21.75" customHeight="1">
      <c r="A106" s="37"/>
      <c r="B106" s="38"/>
      <c r="C106" s="211" t="s">
        <v>88</v>
      </c>
      <c r="D106" s="211" t="s">
        <v>188</v>
      </c>
      <c r="E106" s="212" t="s">
        <v>542</v>
      </c>
      <c r="F106" s="213" t="s">
        <v>543</v>
      </c>
      <c r="G106" s="214" t="s">
        <v>261</v>
      </c>
      <c r="H106" s="215">
        <v>1250</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8</v>
      </c>
    </row>
    <row r="107" s="2" customFormat="1" ht="24.15" customHeight="1">
      <c r="A107" s="37"/>
      <c r="B107" s="38"/>
      <c r="C107" s="211" t="s">
        <v>144</v>
      </c>
      <c r="D107" s="211" t="s">
        <v>188</v>
      </c>
      <c r="E107" s="212" t="s">
        <v>633</v>
      </c>
      <c r="F107" s="213" t="s">
        <v>634</v>
      </c>
      <c r="G107" s="214" t="s">
        <v>445</v>
      </c>
      <c r="H107" s="215">
        <v>600</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248</v>
      </c>
    </row>
    <row r="108" s="2" customFormat="1" ht="24.15" customHeight="1">
      <c r="A108" s="37"/>
      <c r="B108" s="38"/>
      <c r="C108" s="211" t="s">
        <v>147</v>
      </c>
      <c r="D108" s="211" t="s">
        <v>188</v>
      </c>
      <c r="E108" s="212" t="s">
        <v>635</v>
      </c>
      <c r="F108" s="213" t="s">
        <v>547</v>
      </c>
      <c r="G108" s="214" t="s">
        <v>261</v>
      </c>
      <c r="H108" s="215">
        <v>1250</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203</v>
      </c>
    </row>
    <row r="109" s="2" customFormat="1" ht="33" customHeight="1">
      <c r="A109" s="37"/>
      <c r="B109" s="38"/>
      <c r="C109" s="211" t="s">
        <v>186</v>
      </c>
      <c r="D109" s="211" t="s">
        <v>188</v>
      </c>
      <c r="E109" s="212" t="s">
        <v>636</v>
      </c>
      <c r="F109" s="213" t="s">
        <v>637</v>
      </c>
      <c r="G109" s="214" t="s">
        <v>445</v>
      </c>
      <c r="H109" s="215">
        <v>630</v>
      </c>
      <c r="I109" s="216"/>
      <c r="J109" s="217">
        <f>ROUND(I109*H109,2)</f>
        <v>0</v>
      </c>
      <c r="K109" s="213" t="s">
        <v>603</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255</v>
      </c>
    </row>
    <row r="110" s="2" customFormat="1">
      <c r="A110" s="37"/>
      <c r="B110" s="38"/>
      <c r="C110" s="39"/>
      <c r="D110" s="224" t="s">
        <v>193</v>
      </c>
      <c r="E110" s="39"/>
      <c r="F110" s="225" t="s">
        <v>638</v>
      </c>
      <c r="G110" s="39"/>
      <c r="H110" s="39"/>
      <c r="I110" s="226"/>
      <c r="J110" s="39"/>
      <c r="K110" s="39"/>
      <c r="L110" s="43"/>
      <c r="M110" s="227"/>
      <c r="N110" s="228"/>
      <c r="O110" s="83"/>
      <c r="P110" s="83"/>
      <c r="Q110" s="83"/>
      <c r="R110" s="83"/>
      <c r="S110" s="83"/>
      <c r="T110" s="84"/>
      <c r="U110" s="37"/>
      <c r="V110" s="37"/>
      <c r="W110" s="37"/>
      <c r="X110" s="37"/>
      <c r="Y110" s="37"/>
      <c r="Z110" s="37"/>
      <c r="AA110" s="37"/>
      <c r="AB110" s="37"/>
      <c r="AC110" s="37"/>
      <c r="AD110" s="37"/>
      <c r="AE110" s="37"/>
      <c r="AT110" s="16" t="s">
        <v>193</v>
      </c>
      <c r="AU110" s="16" t="s">
        <v>78</v>
      </c>
    </row>
    <row r="111" s="2" customFormat="1" ht="24.15" customHeight="1">
      <c r="A111" s="37"/>
      <c r="B111" s="38"/>
      <c r="C111" s="211" t="s">
        <v>239</v>
      </c>
      <c r="D111" s="211" t="s">
        <v>188</v>
      </c>
      <c r="E111" s="212" t="s">
        <v>639</v>
      </c>
      <c r="F111" s="213" t="s">
        <v>640</v>
      </c>
      <c r="G111" s="214" t="s">
        <v>445</v>
      </c>
      <c r="H111" s="215">
        <v>64</v>
      </c>
      <c r="I111" s="216"/>
      <c r="J111" s="217">
        <f>ROUND(I111*H111,2)</f>
        <v>0</v>
      </c>
      <c r="K111" s="213" t="s">
        <v>19</v>
      </c>
      <c r="L111" s="43"/>
      <c r="M111" s="218" t="s">
        <v>19</v>
      </c>
      <c r="N111" s="219" t="s">
        <v>40</v>
      </c>
      <c r="O111" s="83"/>
      <c r="P111" s="220">
        <f>O111*H111</f>
        <v>0</v>
      </c>
      <c r="Q111" s="220">
        <v>0</v>
      </c>
      <c r="R111" s="220">
        <f>Q111*H111</f>
        <v>0</v>
      </c>
      <c r="S111" s="220">
        <v>0</v>
      </c>
      <c r="T111" s="221">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280</v>
      </c>
    </row>
    <row r="112" s="2" customFormat="1" ht="21.75" customHeight="1">
      <c r="A112" s="37"/>
      <c r="B112" s="38"/>
      <c r="C112" s="211" t="s">
        <v>229</v>
      </c>
      <c r="D112" s="211" t="s">
        <v>188</v>
      </c>
      <c r="E112" s="212" t="s">
        <v>641</v>
      </c>
      <c r="F112" s="213" t="s">
        <v>642</v>
      </c>
      <c r="G112" s="214" t="s">
        <v>445</v>
      </c>
      <c r="H112" s="215">
        <v>80</v>
      </c>
      <c r="I112" s="216"/>
      <c r="J112" s="217">
        <f>ROUND(I112*H112,2)</f>
        <v>0</v>
      </c>
      <c r="K112" s="213" t="s">
        <v>19</v>
      </c>
      <c r="L112" s="43"/>
      <c r="M112" s="218" t="s">
        <v>19</v>
      </c>
      <c r="N112" s="219" t="s">
        <v>40</v>
      </c>
      <c r="O112" s="83"/>
      <c r="P112" s="220">
        <f>O112*H112</f>
        <v>0</v>
      </c>
      <c r="Q112" s="220">
        <v>0</v>
      </c>
      <c r="R112" s="220">
        <f>Q112*H112</f>
        <v>0</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284</v>
      </c>
    </row>
    <row r="113" s="2" customFormat="1" ht="21.75" customHeight="1">
      <c r="A113" s="37"/>
      <c r="B113" s="38"/>
      <c r="C113" s="211" t="s">
        <v>8</v>
      </c>
      <c r="D113" s="211" t="s">
        <v>188</v>
      </c>
      <c r="E113" s="212" t="s">
        <v>643</v>
      </c>
      <c r="F113" s="213" t="s">
        <v>644</v>
      </c>
      <c r="G113" s="214" t="s">
        <v>445</v>
      </c>
      <c r="H113" s="215">
        <v>30</v>
      </c>
      <c r="I113" s="216"/>
      <c r="J113" s="217">
        <f>ROUND(I113*H113,2)</f>
        <v>0</v>
      </c>
      <c r="K113" s="213" t="s">
        <v>19</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288</v>
      </c>
    </row>
    <row r="114" s="2" customFormat="1" ht="21.75" customHeight="1">
      <c r="A114" s="37"/>
      <c r="B114" s="38"/>
      <c r="C114" s="211" t="s">
        <v>290</v>
      </c>
      <c r="D114" s="211" t="s">
        <v>188</v>
      </c>
      <c r="E114" s="212" t="s">
        <v>645</v>
      </c>
      <c r="F114" s="213" t="s">
        <v>646</v>
      </c>
      <c r="G114" s="214" t="s">
        <v>445</v>
      </c>
      <c r="H114" s="215">
        <v>2</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293</v>
      </c>
    </row>
    <row r="115" s="2" customFormat="1" ht="21.75" customHeight="1">
      <c r="A115" s="37"/>
      <c r="B115" s="38"/>
      <c r="C115" s="211" t="s">
        <v>248</v>
      </c>
      <c r="D115" s="211" t="s">
        <v>188</v>
      </c>
      <c r="E115" s="212" t="s">
        <v>647</v>
      </c>
      <c r="F115" s="213" t="s">
        <v>648</v>
      </c>
      <c r="G115" s="214" t="s">
        <v>445</v>
      </c>
      <c r="H115" s="215">
        <v>2</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263</v>
      </c>
    </row>
    <row r="116" s="2" customFormat="1" ht="21.75" customHeight="1">
      <c r="A116" s="37"/>
      <c r="B116" s="38"/>
      <c r="C116" s="211" t="s">
        <v>298</v>
      </c>
      <c r="D116" s="211" t="s">
        <v>188</v>
      </c>
      <c r="E116" s="212" t="s">
        <v>649</v>
      </c>
      <c r="F116" s="213" t="s">
        <v>650</v>
      </c>
      <c r="G116" s="214" t="s">
        <v>445</v>
      </c>
      <c r="H116" s="215">
        <v>201</v>
      </c>
      <c r="I116" s="216"/>
      <c r="J116" s="217">
        <f>ROUND(I116*H116,2)</f>
        <v>0</v>
      </c>
      <c r="K116" s="213" t="s">
        <v>19</v>
      </c>
      <c r="L116" s="43"/>
      <c r="M116" s="218" t="s">
        <v>19</v>
      </c>
      <c r="N116" s="219" t="s">
        <v>40</v>
      </c>
      <c r="O116" s="83"/>
      <c r="P116" s="220">
        <f>O116*H116</f>
        <v>0</v>
      </c>
      <c r="Q116" s="220">
        <v>0</v>
      </c>
      <c r="R116" s="220">
        <f>Q116*H116</f>
        <v>0</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301</v>
      </c>
    </row>
    <row r="117" s="2" customFormat="1" ht="21.75" customHeight="1">
      <c r="A117" s="37"/>
      <c r="B117" s="38"/>
      <c r="C117" s="211" t="s">
        <v>203</v>
      </c>
      <c r="D117" s="211" t="s">
        <v>188</v>
      </c>
      <c r="E117" s="212" t="s">
        <v>651</v>
      </c>
      <c r="F117" s="213" t="s">
        <v>652</v>
      </c>
      <c r="G117" s="214" t="s">
        <v>445</v>
      </c>
      <c r="H117" s="215">
        <v>76</v>
      </c>
      <c r="I117" s="216"/>
      <c r="J117" s="217">
        <f>ROUND(I117*H117,2)</f>
        <v>0</v>
      </c>
      <c r="K117" s="213" t="s">
        <v>19</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210</v>
      </c>
    </row>
    <row r="118" s="2" customFormat="1" ht="21.75" customHeight="1">
      <c r="A118" s="37"/>
      <c r="B118" s="38"/>
      <c r="C118" s="211" t="s">
        <v>305</v>
      </c>
      <c r="D118" s="211" t="s">
        <v>188</v>
      </c>
      <c r="E118" s="212" t="s">
        <v>653</v>
      </c>
      <c r="F118" s="213" t="s">
        <v>654</v>
      </c>
      <c r="G118" s="214" t="s">
        <v>445</v>
      </c>
      <c r="H118" s="215">
        <v>12</v>
      </c>
      <c r="I118" s="216"/>
      <c r="J118" s="217">
        <f>ROUND(I118*H118,2)</f>
        <v>0</v>
      </c>
      <c r="K118" s="213" t="s">
        <v>19</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308</v>
      </c>
    </row>
    <row r="119" s="2" customFormat="1" ht="16.5" customHeight="1">
      <c r="A119" s="37"/>
      <c r="B119" s="38"/>
      <c r="C119" s="211" t="s">
        <v>255</v>
      </c>
      <c r="D119" s="211" t="s">
        <v>188</v>
      </c>
      <c r="E119" s="212" t="s">
        <v>655</v>
      </c>
      <c r="F119" s="213" t="s">
        <v>656</v>
      </c>
      <c r="G119" s="214" t="s">
        <v>445</v>
      </c>
      <c r="H119" s="215">
        <v>27</v>
      </c>
      <c r="I119" s="216"/>
      <c r="J119" s="217">
        <f>ROUND(I119*H119,2)</f>
        <v>0</v>
      </c>
      <c r="K119" s="213" t="s">
        <v>19</v>
      </c>
      <c r="L119" s="43"/>
      <c r="M119" s="218" t="s">
        <v>19</v>
      </c>
      <c r="N119" s="219" t="s">
        <v>40</v>
      </c>
      <c r="O119" s="83"/>
      <c r="P119" s="220">
        <f>O119*H119</f>
        <v>0</v>
      </c>
      <c r="Q119" s="220">
        <v>0</v>
      </c>
      <c r="R119" s="220">
        <f>Q119*H119</f>
        <v>0</v>
      </c>
      <c r="S119" s="220">
        <v>0</v>
      </c>
      <c r="T119" s="221">
        <f>S119*H119</f>
        <v>0</v>
      </c>
      <c r="U119" s="37"/>
      <c r="V119" s="37"/>
      <c r="W119" s="37"/>
      <c r="X119" s="37"/>
      <c r="Y119" s="37"/>
      <c r="Z119" s="37"/>
      <c r="AA119" s="37"/>
      <c r="AB119" s="37"/>
      <c r="AC119" s="37"/>
      <c r="AD119" s="37"/>
      <c r="AE119" s="37"/>
      <c r="AR119" s="222" t="s">
        <v>203</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203</v>
      </c>
      <c r="BM119" s="222" t="s">
        <v>312</v>
      </c>
    </row>
    <row r="120" s="2" customFormat="1" ht="16.5" customHeight="1">
      <c r="A120" s="37"/>
      <c r="B120" s="38"/>
      <c r="C120" s="211" t="s">
        <v>313</v>
      </c>
      <c r="D120" s="211" t="s">
        <v>188</v>
      </c>
      <c r="E120" s="212" t="s">
        <v>657</v>
      </c>
      <c r="F120" s="213" t="s">
        <v>658</v>
      </c>
      <c r="G120" s="214" t="s">
        <v>445</v>
      </c>
      <c r="H120" s="215">
        <v>22</v>
      </c>
      <c r="I120" s="216"/>
      <c r="J120" s="217">
        <f>ROUND(I120*H120,2)</f>
        <v>0</v>
      </c>
      <c r="K120" s="213" t="s">
        <v>19</v>
      </c>
      <c r="L120" s="43"/>
      <c r="M120" s="218" t="s">
        <v>19</v>
      </c>
      <c r="N120" s="219"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203</v>
      </c>
      <c r="AT120" s="222" t="s">
        <v>188</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203</v>
      </c>
      <c r="BM120" s="222" t="s">
        <v>316</v>
      </c>
    </row>
    <row r="121" s="2" customFormat="1" ht="16.5" customHeight="1">
      <c r="A121" s="37"/>
      <c r="B121" s="38"/>
      <c r="C121" s="211" t="s">
        <v>280</v>
      </c>
      <c r="D121" s="211" t="s">
        <v>188</v>
      </c>
      <c r="E121" s="212" t="s">
        <v>659</v>
      </c>
      <c r="F121" s="213" t="s">
        <v>660</v>
      </c>
      <c r="G121" s="214" t="s">
        <v>445</v>
      </c>
      <c r="H121" s="215">
        <v>124</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320</v>
      </c>
    </row>
    <row r="122" s="2" customFormat="1" ht="16.5" customHeight="1">
      <c r="A122" s="37"/>
      <c r="B122" s="38"/>
      <c r="C122" s="211" t="s">
        <v>7</v>
      </c>
      <c r="D122" s="211" t="s">
        <v>188</v>
      </c>
      <c r="E122" s="212" t="s">
        <v>661</v>
      </c>
      <c r="F122" s="213" t="s">
        <v>662</v>
      </c>
      <c r="G122" s="214" t="s">
        <v>445</v>
      </c>
      <c r="H122" s="215">
        <v>310</v>
      </c>
      <c r="I122" s="216"/>
      <c r="J122" s="217">
        <f>ROUND(I122*H122,2)</f>
        <v>0</v>
      </c>
      <c r="K122" s="213" t="s">
        <v>192</v>
      </c>
      <c r="L122" s="43"/>
      <c r="M122" s="218" t="s">
        <v>19</v>
      </c>
      <c r="N122" s="219" t="s">
        <v>40</v>
      </c>
      <c r="O122" s="83"/>
      <c r="P122" s="220">
        <f>O122*H122</f>
        <v>0</v>
      </c>
      <c r="Q122" s="220">
        <v>0</v>
      </c>
      <c r="R122" s="220">
        <f>Q122*H122</f>
        <v>0</v>
      </c>
      <c r="S122" s="220">
        <v>0</v>
      </c>
      <c r="T122" s="221">
        <f>S122*H122</f>
        <v>0</v>
      </c>
      <c r="U122" s="37"/>
      <c r="V122" s="37"/>
      <c r="W122" s="37"/>
      <c r="X122" s="37"/>
      <c r="Y122" s="37"/>
      <c r="Z122" s="37"/>
      <c r="AA122" s="37"/>
      <c r="AB122" s="37"/>
      <c r="AC122" s="37"/>
      <c r="AD122" s="37"/>
      <c r="AE122" s="37"/>
      <c r="AR122" s="222" t="s">
        <v>203</v>
      </c>
      <c r="AT122" s="222" t="s">
        <v>188</v>
      </c>
      <c r="AU122" s="222" t="s">
        <v>78</v>
      </c>
      <c r="AY122" s="16" t="s">
        <v>185</v>
      </c>
      <c r="BE122" s="223">
        <f>IF(N122="základní",J122,0)</f>
        <v>0</v>
      </c>
      <c r="BF122" s="223">
        <f>IF(N122="snížená",J122,0)</f>
        <v>0</v>
      </c>
      <c r="BG122" s="223">
        <f>IF(N122="zákl. přenesená",J122,0)</f>
        <v>0</v>
      </c>
      <c r="BH122" s="223">
        <f>IF(N122="sníž. přenesená",J122,0)</f>
        <v>0</v>
      </c>
      <c r="BI122" s="223">
        <f>IF(N122="nulová",J122,0)</f>
        <v>0</v>
      </c>
      <c r="BJ122" s="16" t="s">
        <v>76</v>
      </c>
      <c r="BK122" s="223">
        <f>ROUND(I122*H122,2)</f>
        <v>0</v>
      </c>
      <c r="BL122" s="16" t="s">
        <v>203</v>
      </c>
      <c r="BM122" s="222" t="s">
        <v>324</v>
      </c>
    </row>
    <row r="123" s="2" customFormat="1">
      <c r="A123" s="37"/>
      <c r="B123" s="38"/>
      <c r="C123" s="39"/>
      <c r="D123" s="224" t="s">
        <v>193</v>
      </c>
      <c r="E123" s="39"/>
      <c r="F123" s="225" t="s">
        <v>663</v>
      </c>
      <c r="G123" s="39"/>
      <c r="H123" s="39"/>
      <c r="I123" s="226"/>
      <c r="J123" s="39"/>
      <c r="K123" s="39"/>
      <c r="L123" s="43"/>
      <c r="M123" s="227"/>
      <c r="N123" s="228"/>
      <c r="O123" s="83"/>
      <c r="P123" s="83"/>
      <c r="Q123" s="83"/>
      <c r="R123" s="83"/>
      <c r="S123" s="83"/>
      <c r="T123" s="84"/>
      <c r="U123" s="37"/>
      <c r="V123" s="37"/>
      <c r="W123" s="37"/>
      <c r="X123" s="37"/>
      <c r="Y123" s="37"/>
      <c r="Z123" s="37"/>
      <c r="AA123" s="37"/>
      <c r="AB123" s="37"/>
      <c r="AC123" s="37"/>
      <c r="AD123" s="37"/>
      <c r="AE123" s="37"/>
      <c r="AT123" s="16" t="s">
        <v>193</v>
      </c>
      <c r="AU123" s="16" t="s">
        <v>78</v>
      </c>
    </row>
    <row r="124" s="2" customFormat="1" ht="16.5" customHeight="1">
      <c r="A124" s="37"/>
      <c r="B124" s="38"/>
      <c r="C124" s="211" t="s">
        <v>284</v>
      </c>
      <c r="D124" s="211" t="s">
        <v>188</v>
      </c>
      <c r="E124" s="212" t="s">
        <v>664</v>
      </c>
      <c r="F124" s="213" t="s">
        <v>665</v>
      </c>
      <c r="G124" s="214" t="s">
        <v>261</v>
      </c>
      <c r="H124" s="215">
        <v>1320</v>
      </c>
      <c r="I124" s="216"/>
      <c r="J124" s="217">
        <f>ROUND(I124*H124,2)</f>
        <v>0</v>
      </c>
      <c r="K124" s="213" t="s">
        <v>19</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328</v>
      </c>
    </row>
    <row r="125" s="2" customFormat="1" ht="16.5" customHeight="1">
      <c r="A125" s="37"/>
      <c r="B125" s="38"/>
      <c r="C125" s="211" t="s">
        <v>330</v>
      </c>
      <c r="D125" s="211" t="s">
        <v>188</v>
      </c>
      <c r="E125" s="212" t="s">
        <v>666</v>
      </c>
      <c r="F125" s="213" t="s">
        <v>667</v>
      </c>
      <c r="G125" s="214" t="s">
        <v>261</v>
      </c>
      <c r="H125" s="215">
        <v>2700</v>
      </c>
      <c r="I125" s="216"/>
      <c r="J125" s="217">
        <f>ROUND(I125*H125,2)</f>
        <v>0</v>
      </c>
      <c r="K125" s="213" t="s">
        <v>19</v>
      </c>
      <c r="L125" s="43"/>
      <c r="M125" s="218" t="s">
        <v>19</v>
      </c>
      <c r="N125" s="219" t="s">
        <v>40</v>
      </c>
      <c r="O125" s="83"/>
      <c r="P125" s="220">
        <f>O125*H125</f>
        <v>0</v>
      </c>
      <c r="Q125" s="220">
        <v>0</v>
      </c>
      <c r="R125" s="220">
        <f>Q125*H125</f>
        <v>0</v>
      </c>
      <c r="S125" s="220">
        <v>0</v>
      </c>
      <c r="T125" s="221">
        <f>S125*H125</f>
        <v>0</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333</v>
      </c>
    </row>
    <row r="126" s="2" customFormat="1" ht="16.5" customHeight="1">
      <c r="A126" s="37"/>
      <c r="B126" s="38"/>
      <c r="C126" s="211" t="s">
        <v>288</v>
      </c>
      <c r="D126" s="211" t="s">
        <v>188</v>
      </c>
      <c r="E126" s="212" t="s">
        <v>668</v>
      </c>
      <c r="F126" s="213" t="s">
        <v>669</v>
      </c>
      <c r="G126" s="214" t="s">
        <v>261</v>
      </c>
      <c r="H126" s="215">
        <v>2050</v>
      </c>
      <c r="I126" s="216"/>
      <c r="J126" s="217">
        <f>ROUND(I126*H126,2)</f>
        <v>0</v>
      </c>
      <c r="K126" s="213" t="s">
        <v>19</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336</v>
      </c>
    </row>
    <row r="127" s="2" customFormat="1" ht="16.5" customHeight="1">
      <c r="A127" s="37"/>
      <c r="B127" s="38"/>
      <c r="C127" s="211" t="s">
        <v>496</v>
      </c>
      <c r="D127" s="211" t="s">
        <v>188</v>
      </c>
      <c r="E127" s="212" t="s">
        <v>670</v>
      </c>
      <c r="F127" s="213" t="s">
        <v>671</v>
      </c>
      <c r="G127" s="214" t="s">
        <v>261</v>
      </c>
      <c r="H127" s="215">
        <v>120</v>
      </c>
      <c r="I127" s="216"/>
      <c r="J127" s="217">
        <f>ROUND(I127*H127,2)</f>
        <v>0</v>
      </c>
      <c r="K127" s="213" t="s">
        <v>19</v>
      </c>
      <c r="L127" s="43"/>
      <c r="M127" s="218" t="s">
        <v>19</v>
      </c>
      <c r="N127" s="219" t="s">
        <v>40</v>
      </c>
      <c r="O127" s="83"/>
      <c r="P127" s="220">
        <f>O127*H127</f>
        <v>0</v>
      </c>
      <c r="Q127" s="220">
        <v>0</v>
      </c>
      <c r="R127" s="220">
        <f>Q127*H127</f>
        <v>0</v>
      </c>
      <c r="S127" s="220">
        <v>0</v>
      </c>
      <c r="T127" s="221">
        <f>S127*H127</f>
        <v>0</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341</v>
      </c>
    </row>
    <row r="128" s="2" customFormat="1" ht="16.5" customHeight="1">
      <c r="A128" s="37"/>
      <c r="B128" s="38"/>
      <c r="C128" s="211" t="s">
        <v>293</v>
      </c>
      <c r="D128" s="211" t="s">
        <v>188</v>
      </c>
      <c r="E128" s="212" t="s">
        <v>672</v>
      </c>
      <c r="F128" s="213" t="s">
        <v>673</v>
      </c>
      <c r="G128" s="214" t="s">
        <v>261</v>
      </c>
      <c r="H128" s="215">
        <v>410</v>
      </c>
      <c r="I128" s="216"/>
      <c r="J128" s="217">
        <f>ROUND(I128*H128,2)</f>
        <v>0</v>
      </c>
      <c r="K128" s="213" t="s">
        <v>19</v>
      </c>
      <c r="L128" s="43"/>
      <c r="M128" s="218" t="s">
        <v>19</v>
      </c>
      <c r="N128" s="219" t="s">
        <v>40</v>
      </c>
      <c r="O128" s="83"/>
      <c r="P128" s="220">
        <f>O128*H128</f>
        <v>0</v>
      </c>
      <c r="Q128" s="220">
        <v>0</v>
      </c>
      <c r="R128" s="220">
        <f>Q128*H128</f>
        <v>0</v>
      </c>
      <c r="S128" s="220">
        <v>0</v>
      </c>
      <c r="T128" s="221">
        <f>S128*H128</f>
        <v>0</v>
      </c>
      <c r="U128" s="37"/>
      <c r="V128" s="37"/>
      <c r="W128" s="37"/>
      <c r="X128" s="37"/>
      <c r="Y128" s="37"/>
      <c r="Z128" s="37"/>
      <c r="AA128" s="37"/>
      <c r="AB128" s="37"/>
      <c r="AC128" s="37"/>
      <c r="AD128" s="37"/>
      <c r="AE128" s="37"/>
      <c r="AR128" s="222" t="s">
        <v>203</v>
      </c>
      <c r="AT128" s="222" t="s">
        <v>188</v>
      </c>
      <c r="AU128" s="222" t="s">
        <v>78</v>
      </c>
      <c r="AY128" s="16" t="s">
        <v>185</v>
      </c>
      <c r="BE128" s="223">
        <f>IF(N128="základní",J128,0)</f>
        <v>0</v>
      </c>
      <c r="BF128" s="223">
        <f>IF(N128="snížená",J128,0)</f>
        <v>0</v>
      </c>
      <c r="BG128" s="223">
        <f>IF(N128="zákl. přenesená",J128,0)</f>
        <v>0</v>
      </c>
      <c r="BH128" s="223">
        <f>IF(N128="sníž. přenesená",J128,0)</f>
        <v>0</v>
      </c>
      <c r="BI128" s="223">
        <f>IF(N128="nulová",J128,0)</f>
        <v>0</v>
      </c>
      <c r="BJ128" s="16" t="s">
        <v>76</v>
      </c>
      <c r="BK128" s="223">
        <f>ROUND(I128*H128,2)</f>
        <v>0</v>
      </c>
      <c r="BL128" s="16" t="s">
        <v>203</v>
      </c>
      <c r="BM128" s="222" t="s">
        <v>344</v>
      </c>
    </row>
    <row r="129" s="2" customFormat="1" ht="16.5" customHeight="1">
      <c r="A129" s="37"/>
      <c r="B129" s="38"/>
      <c r="C129" s="211" t="s">
        <v>338</v>
      </c>
      <c r="D129" s="211" t="s">
        <v>188</v>
      </c>
      <c r="E129" s="212" t="s">
        <v>674</v>
      </c>
      <c r="F129" s="213" t="s">
        <v>675</v>
      </c>
      <c r="G129" s="214" t="s">
        <v>261</v>
      </c>
      <c r="H129" s="215">
        <v>270</v>
      </c>
      <c r="I129" s="216"/>
      <c r="J129" s="217">
        <f>ROUND(I129*H129,2)</f>
        <v>0</v>
      </c>
      <c r="K129" s="213" t="s">
        <v>19</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503</v>
      </c>
    </row>
    <row r="130" s="2" customFormat="1" ht="16.5" customHeight="1">
      <c r="A130" s="37"/>
      <c r="B130" s="38"/>
      <c r="C130" s="211" t="s">
        <v>263</v>
      </c>
      <c r="D130" s="211" t="s">
        <v>188</v>
      </c>
      <c r="E130" s="212" t="s">
        <v>676</v>
      </c>
      <c r="F130" s="213" t="s">
        <v>677</v>
      </c>
      <c r="G130" s="214" t="s">
        <v>261</v>
      </c>
      <c r="H130" s="215">
        <v>1640</v>
      </c>
      <c r="I130" s="216"/>
      <c r="J130" s="217">
        <f>ROUND(I130*H130,2)</f>
        <v>0</v>
      </c>
      <c r="K130" s="213" t="s">
        <v>19</v>
      </c>
      <c r="L130" s="43"/>
      <c r="M130" s="218" t="s">
        <v>19</v>
      </c>
      <c r="N130" s="219" t="s">
        <v>40</v>
      </c>
      <c r="O130" s="83"/>
      <c r="P130" s="220">
        <f>O130*H130</f>
        <v>0</v>
      </c>
      <c r="Q130" s="220">
        <v>0</v>
      </c>
      <c r="R130" s="220">
        <f>Q130*H130</f>
        <v>0</v>
      </c>
      <c r="S130" s="220">
        <v>0</v>
      </c>
      <c r="T130" s="221">
        <f>S130*H130</f>
        <v>0</v>
      </c>
      <c r="U130" s="37"/>
      <c r="V130" s="37"/>
      <c r="W130" s="37"/>
      <c r="X130" s="37"/>
      <c r="Y130" s="37"/>
      <c r="Z130" s="37"/>
      <c r="AA130" s="37"/>
      <c r="AB130" s="37"/>
      <c r="AC130" s="37"/>
      <c r="AD130" s="37"/>
      <c r="AE130" s="37"/>
      <c r="AR130" s="222" t="s">
        <v>203</v>
      </c>
      <c r="AT130" s="222" t="s">
        <v>188</v>
      </c>
      <c r="AU130" s="222" t="s">
        <v>78</v>
      </c>
      <c r="AY130" s="16" t="s">
        <v>185</v>
      </c>
      <c r="BE130" s="223">
        <f>IF(N130="základní",J130,0)</f>
        <v>0</v>
      </c>
      <c r="BF130" s="223">
        <f>IF(N130="snížená",J130,0)</f>
        <v>0</v>
      </c>
      <c r="BG130" s="223">
        <f>IF(N130="zákl. přenesená",J130,0)</f>
        <v>0</v>
      </c>
      <c r="BH130" s="223">
        <f>IF(N130="sníž. přenesená",J130,0)</f>
        <v>0</v>
      </c>
      <c r="BI130" s="223">
        <f>IF(N130="nulová",J130,0)</f>
        <v>0</v>
      </c>
      <c r="BJ130" s="16" t="s">
        <v>76</v>
      </c>
      <c r="BK130" s="223">
        <f>ROUND(I130*H130,2)</f>
        <v>0</v>
      </c>
      <c r="BL130" s="16" t="s">
        <v>203</v>
      </c>
      <c r="BM130" s="222" t="s">
        <v>506</v>
      </c>
    </row>
    <row r="131" s="2" customFormat="1" ht="16.5" customHeight="1">
      <c r="A131" s="37"/>
      <c r="B131" s="38"/>
      <c r="C131" s="211" t="s">
        <v>507</v>
      </c>
      <c r="D131" s="211" t="s">
        <v>188</v>
      </c>
      <c r="E131" s="212" t="s">
        <v>678</v>
      </c>
      <c r="F131" s="213" t="s">
        <v>679</v>
      </c>
      <c r="G131" s="214" t="s">
        <v>261</v>
      </c>
      <c r="H131" s="215">
        <v>300</v>
      </c>
      <c r="I131" s="216"/>
      <c r="J131" s="217">
        <f>ROUND(I131*H131,2)</f>
        <v>0</v>
      </c>
      <c r="K131" s="213" t="s">
        <v>19</v>
      </c>
      <c r="L131" s="43"/>
      <c r="M131" s="218" t="s">
        <v>19</v>
      </c>
      <c r="N131" s="219" t="s">
        <v>40</v>
      </c>
      <c r="O131" s="83"/>
      <c r="P131" s="220">
        <f>O131*H131</f>
        <v>0</v>
      </c>
      <c r="Q131" s="220">
        <v>0</v>
      </c>
      <c r="R131" s="220">
        <f>Q131*H131</f>
        <v>0</v>
      </c>
      <c r="S131" s="220">
        <v>0</v>
      </c>
      <c r="T131" s="221">
        <f>S131*H131</f>
        <v>0</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510</v>
      </c>
    </row>
    <row r="132" s="2" customFormat="1" ht="16.5" customHeight="1">
      <c r="A132" s="37"/>
      <c r="B132" s="38"/>
      <c r="C132" s="211" t="s">
        <v>301</v>
      </c>
      <c r="D132" s="211" t="s">
        <v>188</v>
      </c>
      <c r="E132" s="212" t="s">
        <v>680</v>
      </c>
      <c r="F132" s="213" t="s">
        <v>681</v>
      </c>
      <c r="G132" s="214" t="s">
        <v>261</v>
      </c>
      <c r="H132" s="215">
        <v>150</v>
      </c>
      <c r="I132" s="216"/>
      <c r="J132" s="217">
        <f>ROUND(I132*H132,2)</f>
        <v>0</v>
      </c>
      <c r="K132" s="213" t="s">
        <v>19</v>
      </c>
      <c r="L132" s="43"/>
      <c r="M132" s="218" t="s">
        <v>19</v>
      </c>
      <c r="N132" s="219" t="s">
        <v>40</v>
      </c>
      <c r="O132" s="83"/>
      <c r="P132" s="220">
        <f>O132*H132</f>
        <v>0</v>
      </c>
      <c r="Q132" s="220">
        <v>0</v>
      </c>
      <c r="R132" s="220">
        <f>Q132*H132</f>
        <v>0</v>
      </c>
      <c r="S132" s="220">
        <v>0</v>
      </c>
      <c r="T132" s="221">
        <f>S132*H132</f>
        <v>0</v>
      </c>
      <c r="U132" s="37"/>
      <c r="V132" s="37"/>
      <c r="W132" s="37"/>
      <c r="X132" s="37"/>
      <c r="Y132" s="37"/>
      <c r="Z132" s="37"/>
      <c r="AA132" s="37"/>
      <c r="AB132" s="37"/>
      <c r="AC132" s="37"/>
      <c r="AD132" s="37"/>
      <c r="AE132" s="37"/>
      <c r="AR132" s="222" t="s">
        <v>203</v>
      </c>
      <c r="AT132" s="222" t="s">
        <v>188</v>
      </c>
      <c r="AU132" s="222" t="s">
        <v>78</v>
      </c>
      <c r="AY132" s="16" t="s">
        <v>185</v>
      </c>
      <c r="BE132" s="223">
        <f>IF(N132="základní",J132,0)</f>
        <v>0</v>
      </c>
      <c r="BF132" s="223">
        <f>IF(N132="snížená",J132,0)</f>
        <v>0</v>
      </c>
      <c r="BG132" s="223">
        <f>IF(N132="zákl. přenesená",J132,0)</f>
        <v>0</v>
      </c>
      <c r="BH132" s="223">
        <f>IF(N132="sníž. přenesená",J132,0)</f>
        <v>0</v>
      </c>
      <c r="BI132" s="223">
        <f>IF(N132="nulová",J132,0)</f>
        <v>0</v>
      </c>
      <c r="BJ132" s="16" t="s">
        <v>76</v>
      </c>
      <c r="BK132" s="223">
        <f>ROUND(I132*H132,2)</f>
        <v>0</v>
      </c>
      <c r="BL132" s="16" t="s">
        <v>203</v>
      </c>
      <c r="BM132" s="222" t="s">
        <v>513</v>
      </c>
    </row>
    <row r="133" s="2" customFormat="1" ht="16.5" customHeight="1">
      <c r="A133" s="37"/>
      <c r="B133" s="38"/>
      <c r="C133" s="211" t="s">
        <v>514</v>
      </c>
      <c r="D133" s="211" t="s">
        <v>188</v>
      </c>
      <c r="E133" s="212" t="s">
        <v>682</v>
      </c>
      <c r="F133" s="213" t="s">
        <v>683</v>
      </c>
      <c r="G133" s="214" t="s">
        <v>261</v>
      </c>
      <c r="H133" s="215">
        <v>100</v>
      </c>
      <c r="I133" s="216"/>
      <c r="J133" s="217">
        <f>ROUND(I133*H133,2)</f>
        <v>0</v>
      </c>
      <c r="K133" s="213" t="s">
        <v>19</v>
      </c>
      <c r="L133" s="43"/>
      <c r="M133" s="218" t="s">
        <v>19</v>
      </c>
      <c r="N133" s="219" t="s">
        <v>40</v>
      </c>
      <c r="O133" s="83"/>
      <c r="P133" s="220">
        <f>O133*H133</f>
        <v>0</v>
      </c>
      <c r="Q133" s="220">
        <v>0</v>
      </c>
      <c r="R133" s="220">
        <f>Q133*H133</f>
        <v>0</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517</v>
      </c>
    </row>
    <row r="134" s="2" customFormat="1" ht="16.5" customHeight="1">
      <c r="A134" s="37"/>
      <c r="B134" s="38"/>
      <c r="C134" s="211" t="s">
        <v>210</v>
      </c>
      <c r="D134" s="211" t="s">
        <v>188</v>
      </c>
      <c r="E134" s="212" t="s">
        <v>684</v>
      </c>
      <c r="F134" s="213" t="s">
        <v>685</v>
      </c>
      <c r="G134" s="214" t="s">
        <v>445</v>
      </c>
      <c r="H134" s="215">
        <v>111</v>
      </c>
      <c r="I134" s="216"/>
      <c r="J134" s="217">
        <f>ROUND(I134*H134,2)</f>
        <v>0</v>
      </c>
      <c r="K134" s="213" t="s">
        <v>19</v>
      </c>
      <c r="L134" s="43"/>
      <c r="M134" s="218" t="s">
        <v>19</v>
      </c>
      <c r="N134" s="219" t="s">
        <v>40</v>
      </c>
      <c r="O134" s="83"/>
      <c r="P134" s="220">
        <f>O134*H134</f>
        <v>0</v>
      </c>
      <c r="Q134" s="220">
        <v>0</v>
      </c>
      <c r="R134" s="220">
        <f>Q134*H134</f>
        <v>0</v>
      </c>
      <c r="S134" s="220">
        <v>0</v>
      </c>
      <c r="T134" s="221">
        <f>S134*H134</f>
        <v>0</v>
      </c>
      <c r="U134" s="37"/>
      <c r="V134" s="37"/>
      <c r="W134" s="37"/>
      <c r="X134" s="37"/>
      <c r="Y134" s="37"/>
      <c r="Z134" s="37"/>
      <c r="AA134" s="37"/>
      <c r="AB134" s="37"/>
      <c r="AC134" s="37"/>
      <c r="AD134" s="37"/>
      <c r="AE134" s="37"/>
      <c r="AR134" s="222" t="s">
        <v>203</v>
      </c>
      <c r="AT134" s="222" t="s">
        <v>188</v>
      </c>
      <c r="AU134" s="222" t="s">
        <v>78</v>
      </c>
      <c r="AY134" s="16" t="s">
        <v>185</v>
      </c>
      <c r="BE134" s="223">
        <f>IF(N134="základní",J134,0)</f>
        <v>0</v>
      </c>
      <c r="BF134" s="223">
        <f>IF(N134="snížená",J134,0)</f>
        <v>0</v>
      </c>
      <c r="BG134" s="223">
        <f>IF(N134="zákl. přenesená",J134,0)</f>
        <v>0</v>
      </c>
      <c r="BH134" s="223">
        <f>IF(N134="sníž. přenesená",J134,0)</f>
        <v>0</v>
      </c>
      <c r="BI134" s="223">
        <f>IF(N134="nulová",J134,0)</f>
        <v>0</v>
      </c>
      <c r="BJ134" s="16" t="s">
        <v>76</v>
      </c>
      <c r="BK134" s="223">
        <f>ROUND(I134*H134,2)</f>
        <v>0</v>
      </c>
      <c r="BL134" s="16" t="s">
        <v>203</v>
      </c>
      <c r="BM134" s="222" t="s">
        <v>520</v>
      </c>
    </row>
    <row r="135" s="2" customFormat="1" ht="16.5" customHeight="1">
      <c r="A135" s="37"/>
      <c r="B135" s="38"/>
      <c r="C135" s="211" t="s">
        <v>521</v>
      </c>
      <c r="D135" s="211" t="s">
        <v>188</v>
      </c>
      <c r="E135" s="212" t="s">
        <v>686</v>
      </c>
      <c r="F135" s="213" t="s">
        <v>687</v>
      </c>
      <c r="G135" s="214" t="s">
        <v>261</v>
      </c>
      <c r="H135" s="215">
        <v>132</v>
      </c>
      <c r="I135" s="216"/>
      <c r="J135" s="217">
        <f>ROUND(I135*H135,2)</f>
        <v>0</v>
      </c>
      <c r="K135" s="213" t="s">
        <v>19</v>
      </c>
      <c r="L135" s="43"/>
      <c r="M135" s="218" t="s">
        <v>19</v>
      </c>
      <c r="N135" s="219" t="s">
        <v>40</v>
      </c>
      <c r="O135" s="83"/>
      <c r="P135" s="220">
        <f>O135*H135</f>
        <v>0</v>
      </c>
      <c r="Q135" s="220">
        <v>0</v>
      </c>
      <c r="R135" s="220">
        <f>Q135*H135</f>
        <v>0</v>
      </c>
      <c r="S135" s="220">
        <v>0</v>
      </c>
      <c r="T135" s="221">
        <f>S135*H135</f>
        <v>0</v>
      </c>
      <c r="U135" s="37"/>
      <c r="V135" s="37"/>
      <c r="W135" s="37"/>
      <c r="X135" s="37"/>
      <c r="Y135" s="37"/>
      <c r="Z135" s="37"/>
      <c r="AA135" s="37"/>
      <c r="AB135" s="37"/>
      <c r="AC135" s="37"/>
      <c r="AD135" s="37"/>
      <c r="AE135" s="37"/>
      <c r="AR135" s="222" t="s">
        <v>203</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203</v>
      </c>
      <c r="BM135" s="222" t="s">
        <v>524</v>
      </c>
    </row>
    <row r="136" s="12" customFormat="1" ht="22.8" customHeight="1">
      <c r="A136" s="12"/>
      <c r="B136" s="195"/>
      <c r="C136" s="196"/>
      <c r="D136" s="197" t="s">
        <v>68</v>
      </c>
      <c r="E136" s="209" t="s">
        <v>461</v>
      </c>
      <c r="F136" s="209" t="s">
        <v>462</v>
      </c>
      <c r="G136" s="196"/>
      <c r="H136" s="196"/>
      <c r="I136" s="199"/>
      <c r="J136" s="210">
        <f>BK136</f>
        <v>0</v>
      </c>
      <c r="K136" s="196"/>
      <c r="L136" s="201"/>
      <c r="M136" s="202"/>
      <c r="N136" s="203"/>
      <c r="O136" s="203"/>
      <c r="P136" s="204">
        <f>SUM(P137:P146)</f>
        <v>0</v>
      </c>
      <c r="Q136" s="203"/>
      <c r="R136" s="204">
        <f>SUM(R137:R146)</f>
        <v>0</v>
      </c>
      <c r="S136" s="203"/>
      <c r="T136" s="205">
        <f>SUM(T137:T146)</f>
        <v>0</v>
      </c>
      <c r="U136" s="12"/>
      <c r="V136" s="12"/>
      <c r="W136" s="12"/>
      <c r="X136" s="12"/>
      <c r="Y136" s="12"/>
      <c r="Z136" s="12"/>
      <c r="AA136" s="12"/>
      <c r="AB136" s="12"/>
      <c r="AC136" s="12"/>
      <c r="AD136" s="12"/>
      <c r="AE136" s="12"/>
      <c r="AR136" s="206" t="s">
        <v>78</v>
      </c>
      <c r="AT136" s="207" t="s">
        <v>68</v>
      </c>
      <c r="AU136" s="207" t="s">
        <v>76</v>
      </c>
      <c r="AY136" s="206" t="s">
        <v>185</v>
      </c>
      <c r="BK136" s="208">
        <f>SUM(BK137:BK146)</f>
        <v>0</v>
      </c>
    </row>
    <row r="137" s="2" customFormat="1" ht="16.5" customHeight="1">
      <c r="A137" s="37"/>
      <c r="B137" s="38"/>
      <c r="C137" s="211" t="s">
        <v>308</v>
      </c>
      <c r="D137" s="211" t="s">
        <v>188</v>
      </c>
      <c r="E137" s="212" t="s">
        <v>688</v>
      </c>
      <c r="F137" s="213" t="s">
        <v>557</v>
      </c>
      <c r="G137" s="214" t="s">
        <v>261</v>
      </c>
      <c r="H137" s="215">
        <v>1880</v>
      </c>
      <c r="I137" s="216"/>
      <c r="J137" s="217">
        <f>ROUND(I137*H137,2)</f>
        <v>0</v>
      </c>
      <c r="K137" s="213" t="s">
        <v>19</v>
      </c>
      <c r="L137" s="43"/>
      <c r="M137" s="218" t="s">
        <v>19</v>
      </c>
      <c r="N137" s="219" t="s">
        <v>40</v>
      </c>
      <c r="O137" s="83"/>
      <c r="P137" s="220">
        <f>O137*H137</f>
        <v>0</v>
      </c>
      <c r="Q137" s="220">
        <v>0</v>
      </c>
      <c r="R137" s="220">
        <f>Q137*H137</f>
        <v>0</v>
      </c>
      <c r="S137" s="220">
        <v>0</v>
      </c>
      <c r="T137" s="221">
        <f>S137*H137</f>
        <v>0</v>
      </c>
      <c r="U137" s="37"/>
      <c r="V137" s="37"/>
      <c r="W137" s="37"/>
      <c r="X137" s="37"/>
      <c r="Y137" s="37"/>
      <c r="Z137" s="37"/>
      <c r="AA137" s="37"/>
      <c r="AB137" s="37"/>
      <c r="AC137" s="37"/>
      <c r="AD137" s="37"/>
      <c r="AE137" s="37"/>
      <c r="AR137" s="222" t="s">
        <v>203</v>
      </c>
      <c r="AT137" s="222" t="s">
        <v>188</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203</v>
      </c>
      <c r="BM137" s="222" t="s">
        <v>529</v>
      </c>
    </row>
    <row r="138" s="2" customFormat="1" ht="21.75" customHeight="1">
      <c r="A138" s="37"/>
      <c r="B138" s="38"/>
      <c r="C138" s="211" t="s">
        <v>530</v>
      </c>
      <c r="D138" s="211" t="s">
        <v>188</v>
      </c>
      <c r="E138" s="212" t="s">
        <v>560</v>
      </c>
      <c r="F138" s="213" t="s">
        <v>561</v>
      </c>
      <c r="G138" s="214" t="s">
        <v>445</v>
      </c>
      <c r="H138" s="215">
        <v>16</v>
      </c>
      <c r="I138" s="216"/>
      <c r="J138" s="217">
        <f>ROUND(I138*H138,2)</f>
        <v>0</v>
      </c>
      <c r="K138" s="213" t="s">
        <v>19</v>
      </c>
      <c r="L138" s="43"/>
      <c r="M138" s="218" t="s">
        <v>19</v>
      </c>
      <c r="N138" s="219" t="s">
        <v>40</v>
      </c>
      <c r="O138" s="83"/>
      <c r="P138" s="220">
        <f>O138*H138</f>
        <v>0</v>
      </c>
      <c r="Q138" s="220">
        <v>0</v>
      </c>
      <c r="R138" s="220">
        <f>Q138*H138</f>
        <v>0</v>
      </c>
      <c r="S138" s="220">
        <v>0</v>
      </c>
      <c r="T138" s="221">
        <f>S138*H138</f>
        <v>0</v>
      </c>
      <c r="U138" s="37"/>
      <c r="V138" s="37"/>
      <c r="W138" s="37"/>
      <c r="X138" s="37"/>
      <c r="Y138" s="37"/>
      <c r="Z138" s="37"/>
      <c r="AA138" s="37"/>
      <c r="AB138" s="37"/>
      <c r="AC138" s="37"/>
      <c r="AD138" s="37"/>
      <c r="AE138" s="37"/>
      <c r="AR138" s="222" t="s">
        <v>203</v>
      </c>
      <c r="AT138" s="222" t="s">
        <v>188</v>
      </c>
      <c r="AU138" s="222" t="s">
        <v>78</v>
      </c>
      <c r="AY138" s="16" t="s">
        <v>185</v>
      </c>
      <c r="BE138" s="223">
        <f>IF(N138="základní",J138,0)</f>
        <v>0</v>
      </c>
      <c r="BF138" s="223">
        <f>IF(N138="snížená",J138,0)</f>
        <v>0</v>
      </c>
      <c r="BG138" s="223">
        <f>IF(N138="zákl. přenesená",J138,0)</f>
        <v>0</v>
      </c>
      <c r="BH138" s="223">
        <f>IF(N138="sníž. přenesená",J138,0)</f>
        <v>0</v>
      </c>
      <c r="BI138" s="223">
        <f>IF(N138="nulová",J138,0)</f>
        <v>0</v>
      </c>
      <c r="BJ138" s="16" t="s">
        <v>76</v>
      </c>
      <c r="BK138" s="223">
        <f>ROUND(I138*H138,2)</f>
        <v>0</v>
      </c>
      <c r="BL138" s="16" t="s">
        <v>203</v>
      </c>
      <c r="BM138" s="222" t="s">
        <v>533</v>
      </c>
    </row>
    <row r="139" s="2" customFormat="1" ht="16.5" customHeight="1">
      <c r="A139" s="37"/>
      <c r="B139" s="38"/>
      <c r="C139" s="211" t="s">
        <v>312</v>
      </c>
      <c r="D139" s="211" t="s">
        <v>188</v>
      </c>
      <c r="E139" s="212" t="s">
        <v>562</v>
      </c>
      <c r="F139" s="213" t="s">
        <v>563</v>
      </c>
      <c r="G139" s="214" t="s">
        <v>445</v>
      </c>
      <c r="H139" s="215">
        <v>24</v>
      </c>
      <c r="I139" s="216"/>
      <c r="J139" s="217">
        <f>ROUND(I139*H139,2)</f>
        <v>0</v>
      </c>
      <c r="K139" s="213" t="s">
        <v>19</v>
      </c>
      <c r="L139" s="43"/>
      <c r="M139" s="218" t="s">
        <v>19</v>
      </c>
      <c r="N139" s="219" t="s">
        <v>40</v>
      </c>
      <c r="O139" s="83"/>
      <c r="P139" s="220">
        <f>O139*H139</f>
        <v>0</v>
      </c>
      <c r="Q139" s="220">
        <v>0</v>
      </c>
      <c r="R139" s="220">
        <f>Q139*H139</f>
        <v>0</v>
      </c>
      <c r="S139" s="220">
        <v>0</v>
      </c>
      <c r="T139" s="221">
        <f>S139*H139</f>
        <v>0</v>
      </c>
      <c r="U139" s="37"/>
      <c r="V139" s="37"/>
      <c r="W139" s="37"/>
      <c r="X139" s="37"/>
      <c r="Y139" s="37"/>
      <c r="Z139" s="37"/>
      <c r="AA139" s="37"/>
      <c r="AB139" s="37"/>
      <c r="AC139" s="37"/>
      <c r="AD139" s="37"/>
      <c r="AE139" s="37"/>
      <c r="AR139" s="222" t="s">
        <v>203</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203</v>
      </c>
      <c r="BM139" s="222" t="s">
        <v>536</v>
      </c>
    </row>
    <row r="140" s="2" customFormat="1" ht="16.5" customHeight="1">
      <c r="A140" s="37"/>
      <c r="B140" s="38"/>
      <c r="C140" s="211" t="s">
        <v>689</v>
      </c>
      <c r="D140" s="211" t="s">
        <v>188</v>
      </c>
      <c r="E140" s="212" t="s">
        <v>564</v>
      </c>
      <c r="F140" s="213" t="s">
        <v>565</v>
      </c>
      <c r="G140" s="214" t="s">
        <v>445</v>
      </c>
      <c r="H140" s="215">
        <v>150</v>
      </c>
      <c r="I140" s="216"/>
      <c r="J140" s="217">
        <f>ROUND(I140*H140,2)</f>
        <v>0</v>
      </c>
      <c r="K140" s="213" t="s">
        <v>19</v>
      </c>
      <c r="L140" s="43"/>
      <c r="M140" s="218" t="s">
        <v>19</v>
      </c>
      <c r="N140" s="219" t="s">
        <v>40</v>
      </c>
      <c r="O140" s="83"/>
      <c r="P140" s="220">
        <f>O140*H140</f>
        <v>0</v>
      </c>
      <c r="Q140" s="220">
        <v>0</v>
      </c>
      <c r="R140" s="220">
        <f>Q140*H140</f>
        <v>0</v>
      </c>
      <c r="S140" s="220">
        <v>0</v>
      </c>
      <c r="T140" s="221">
        <f>S140*H140</f>
        <v>0</v>
      </c>
      <c r="U140" s="37"/>
      <c r="V140" s="37"/>
      <c r="W140" s="37"/>
      <c r="X140" s="37"/>
      <c r="Y140" s="37"/>
      <c r="Z140" s="37"/>
      <c r="AA140" s="37"/>
      <c r="AB140" s="37"/>
      <c r="AC140" s="37"/>
      <c r="AD140" s="37"/>
      <c r="AE140" s="37"/>
      <c r="AR140" s="222" t="s">
        <v>203</v>
      </c>
      <c r="AT140" s="222" t="s">
        <v>188</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690</v>
      </c>
    </row>
    <row r="141" s="2" customFormat="1" ht="16.5" customHeight="1">
      <c r="A141" s="37"/>
      <c r="B141" s="38"/>
      <c r="C141" s="211" t="s">
        <v>316</v>
      </c>
      <c r="D141" s="211" t="s">
        <v>188</v>
      </c>
      <c r="E141" s="212" t="s">
        <v>566</v>
      </c>
      <c r="F141" s="213" t="s">
        <v>567</v>
      </c>
      <c r="G141" s="214" t="s">
        <v>445</v>
      </c>
      <c r="H141" s="215">
        <v>20</v>
      </c>
      <c r="I141" s="216"/>
      <c r="J141" s="217">
        <f>ROUND(I141*H141,2)</f>
        <v>0</v>
      </c>
      <c r="K141" s="213" t="s">
        <v>19</v>
      </c>
      <c r="L141" s="43"/>
      <c r="M141" s="218" t="s">
        <v>19</v>
      </c>
      <c r="N141" s="219" t="s">
        <v>40</v>
      </c>
      <c r="O141" s="83"/>
      <c r="P141" s="220">
        <f>O141*H141</f>
        <v>0</v>
      </c>
      <c r="Q141" s="220">
        <v>0</v>
      </c>
      <c r="R141" s="220">
        <f>Q141*H141</f>
        <v>0</v>
      </c>
      <c r="S141" s="220">
        <v>0</v>
      </c>
      <c r="T141" s="221">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691</v>
      </c>
    </row>
    <row r="142" s="2" customFormat="1" ht="16.5" customHeight="1">
      <c r="A142" s="37"/>
      <c r="B142" s="38"/>
      <c r="C142" s="211" t="s">
        <v>692</v>
      </c>
      <c r="D142" s="211" t="s">
        <v>188</v>
      </c>
      <c r="E142" s="212" t="s">
        <v>568</v>
      </c>
      <c r="F142" s="213" t="s">
        <v>569</v>
      </c>
      <c r="G142" s="214" t="s">
        <v>445</v>
      </c>
      <c r="H142" s="215">
        <v>100</v>
      </c>
      <c r="I142" s="216"/>
      <c r="J142" s="217">
        <f>ROUND(I142*H142,2)</f>
        <v>0</v>
      </c>
      <c r="K142" s="213" t="s">
        <v>19</v>
      </c>
      <c r="L142" s="43"/>
      <c r="M142" s="218" t="s">
        <v>19</v>
      </c>
      <c r="N142" s="219" t="s">
        <v>40</v>
      </c>
      <c r="O142" s="83"/>
      <c r="P142" s="220">
        <f>O142*H142</f>
        <v>0</v>
      </c>
      <c r="Q142" s="220">
        <v>0</v>
      </c>
      <c r="R142" s="220">
        <f>Q142*H142</f>
        <v>0</v>
      </c>
      <c r="S142" s="220">
        <v>0</v>
      </c>
      <c r="T142" s="221">
        <f>S142*H142</f>
        <v>0</v>
      </c>
      <c r="U142" s="37"/>
      <c r="V142" s="37"/>
      <c r="W142" s="37"/>
      <c r="X142" s="37"/>
      <c r="Y142" s="37"/>
      <c r="Z142" s="37"/>
      <c r="AA142" s="37"/>
      <c r="AB142" s="37"/>
      <c r="AC142" s="37"/>
      <c r="AD142" s="37"/>
      <c r="AE142" s="37"/>
      <c r="AR142" s="222" t="s">
        <v>203</v>
      </c>
      <c r="AT142" s="222" t="s">
        <v>188</v>
      </c>
      <c r="AU142" s="222" t="s">
        <v>78</v>
      </c>
      <c r="AY142" s="16" t="s">
        <v>185</v>
      </c>
      <c r="BE142" s="223">
        <f>IF(N142="základní",J142,0)</f>
        <v>0</v>
      </c>
      <c r="BF142" s="223">
        <f>IF(N142="snížená",J142,0)</f>
        <v>0</v>
      </c>
      <c r="BG142" s="223">
        <f>IF(N142="zákl. přenesená",J142,0)</f>
        <v>0</v>
      </c>
      <c r="BH142" s="223">
        <f>IF(N142="sníž. přenesená",J142,0)</f>
        <v>0</v>
      </c>
      <c r="BI142" s="223">
        <f>IF(N142="nulová",J142,0)</f>
        <v>0</v>
      </c>
      <c r="BJ142" s="16" t="s">
        <v>76</v>
      </c>
      <c r="BK142" s="223">
        <f>ROUND(I142*H142,2)</f>
        <v>0</v>
      </c>
      <c r="BL142" s="16" t="s">
        <v>203</v>
      </c>
      <c r="BM142" s="222" t="s">
        <v>693</v>
      </c>
    </row>
    <row r="143" s="2" customFormat="1" ht="16.5" customHeight="1">
      <c r="A143" s="37"/>
      <c r="B143" s="38"/>
      <c r="C143" s="211" t="s">
        <v>320</v>
      </c>
      <c r="D143" s="211" t="s">
        <v>188</v>
      </c>
      <c r="E143" s="212" t="s">
        <v>570</v>
      </c>
      <c r="F143" s="213" t="s">
        <v>571</v>
      </c>
      <c r="G143" s="214" t="s">
        <v>445</v>
      </c>
      <c r="H143" s="215">
        <v>80</v>
      </c>
      <c r="I143" s="216"/>
      <c r="J143" s="217">
        <f>ROUND(I143*H143,2)</f>
        <v>0</v>
      </c>
      <c r="K143" s="213" t="s">
        <v>19</v>
      </c>
      <c r="L143" s="43"/>
      <c r="M143" s="218" t="s">
        <v>19</v>
      </c>
      <c r="N143" s="219" t="s">
        <v>40</v>
      </c>
      <c r="O143" s="83"/>
      <c r="P143" s="220">
        <f>O143*H143</f>
        <v>0</v>
      </c>
      <c r="Q143" s="220">
        <v>0</v>
      </c>
      <c r="R143" s="220">
        <f>Q143*H143</f>
        <v>0</v>
      </c>
      <c r="S143" s="220">
        <v>0</v>
      </c>
      <c r="T143" s="221">
        <f>S143*H143</f>
        <v>0</v>
      </c>
      <c r="U143" s="37"/>
      <c r="V143" s="37"/>
      <c r="W143" s="37"/>
      <c r="X143" s="37"/>
      <c r="Y143" s="37"/>
      <c r="Z143" s="37"/>
      <c r="AA143" s="37"/>
      <c r="AB143" s="37"/>
      <c r="AC143" s="37"/>
      <c r="AD143" s="37"/>
      <c r="AE143" s="37"/>
      <c r="AR143" s="222" t="s">
        <v>203</v>
      </c>
      <c r="AT143" s="222" t="s">
        <v>188</v>
      </c>
      <c r="AU143" s="222" t="s">
        <v>78</v>
      </c>
      <c r="AY143" s="16" t="s">
        <v>185</v>
      </c>
      <c r="BE143" s="223">
        <f>IF(N143="základní",J143,0)</f>
        <v>0</v>
      </c>
      <c r="BF143" s="223">
        <f>IF(N143="snížená",J143,0)</f>
        <v>0</v>
      </c>
      <c r="BG143" s="223">
        <f>IF(N143="zákl. přenesená",J143,0)</f>
        <v>0</v>
      </c>
      <c r="BH143" s="223">
        <f>IF(N143="sníž. přenesená",J143,0)</f>
        <v>0</v>
      </c>
      <c r="BI143" s="223">
        <f>IF(N143="nulová",J143,0)</f>
        <v>0</v>
      </c>
      <c r="BJ143" s="16" t="s">
        <v>76</v>
      </c>
      <c r="BK143" s="223">
        <f>ROUND(I143*H143,2)</f>
        <v>0</v>
      </c>
      <c r="BL143" s="16" t="s">
        <v>203</v>
      </c>
      <c r="BM143" s="222" t="s">
        <v>694</v>
      </c>
    </row>
    <row r="144" s="2" customFormat="1" ht="16.5" customHeight="1">
      <c r="A144" s="37"/>
      <c r="B144" s="38"/>
      <c r="C144" s="211" t="s">
        <v>695</v>
      </c>
      <c r="D144" s="211" t="s">
        <v>188</v>
      </c>
      <c r="E144" s="212" t="s">
        <v>696</v>
      </c>
      <c r="F144" s="213" t="s">
        <v>697</v>
      </c>
      <c r="G144" s="214" t="s">
        <v>445</v>
      </c>
      <c r="H144" s="215">
        <v>835</v>
      </c>
      <c r="I144" s="216"/>
      <c r="J144" s="217">
        <f>ROUND(I144*H144,2)</f>
        <v>0</v>
      </c>
      <c r="K144" s="213" t="s">
        <v>19</v>
      </c>
      <c r="L144" s="43"/>
      <c r="M144" s="218" t="s">
        <v>19</v>
      </c>
      <c r="N144" s="219" t="s">
        <v>40</v>
      </c>
      <c r="O144" s="83"/>
      <c r="P144" s="220">
        <f>O144*H144</f>
        <v>0</v>
      </c>
      <c r="Q144" s="220">
        <v>0</v>
      </c>
      <c r="R144" s="220">
        <f>Q144*H144</f>
        <v>0</v>
      </c>
      <c r="S144" s="220">
        <v>0</v>
      </c>
      <c r="T144" s="221">
        <f>S144*H144</f>
        <v>0</v>
      </c>
      <c r="U144" s="37"/>
      <c r="V144" s="37"/>
      <c r="W144" s="37"/>
      <c r="X144" s="37"/>
      <c r="Y144" s="37"/>
      <c r="Z144" s="37"/>
      <c r="AA144" s="37"/>
      <c r="AB144" s="37"/>
      <c r="AC144" s="37"/>
      <c r="AD144" s="37"/>
      <c r="AE144" s="37"/>
      <c r="AR144" s="222" t="s">
        <v>203</v>
      </c>
      <c r="AT144" s="222" t="s">
        <v>188</v>
      </c>
      <c r="AU144" s="222" t="s">
        <v>78</v>
      </c>
      <c r="AY144" s="16" t="s">
        <v>185</v>
      </c>
      <c r="BE144" s="223">
        <f>IF(N144="základní",J144,0)</f>
        <v>0</v>
      </c>
      <c r="BF144" s="223">
        <f>IF(N144="snížená",J144,0)</f>
        <v>0</v>
      </c>
      <c r="BG144" s="223">
        <f>IF(N144="zákl. přenesená",J144,0)</f>
        <v>0</v>
      </c>
      <c r="BH144" s="223">
        <f>IF(N144="sníž. přenesená",J144,0)</f>
        <v>0</v>
      </c>
      <c r="BI144" s="223">
        <f>IF(N144="nulová",J144,0)</f>
        <v>0</v>
      </c>
      <c r="BJ144" s="16" t="s">
        <v>76</v>
      </c>
      <c r="BK144" s="223">
        <f>ROUND(I144*H144,2)</f>
        <v>0</v>
      </c>
      <c r="BL144" s="16" t="s">
        <v>203</v>
      </c>
      <c r="BM144" s="222" t="s">
        <v>698</v>
      </c>
    </row>
    <row r="145" s="2" customFormat="1" ht="16.5" customHeight="1">
      <c r="A145" s="37"/>
      <c r="B145" s="38"/>
      <c r="C145" s="211" t="s">
        <v>324</v>
      </c>
      <c r="D145" s="211" t="s">
        <v>188</v>
      </c>
      <c r="E145" s="212" t="s">
        <v>699</v>
      </c>
      <c r="F145" s="213" t="s">
        <v>700</v>
      </c>
      <c r="G145" s="214" t="s">
        <v>445</v>
      </c>
      <c r="H145" s="215">
        <v>80</v>
      </c>
      <c r="I145" s="216"/>
      <c r="J145" s="217">
        <f>ROUND(I145*H145,2)</f>
        <v>0</v>
      </c>
      <c r="K145" s="213" t="s">
        <v>19</v>
      </c>
      <c r="L145" s="43"/>
      <c r="M145" s="218" t="s">
        <v>19</v>
      </c>
      <c r="N145" s="219" t="s">
        <v>40</v>
      </c>
      <c r="O145" s="83"/>
      <c r="P145" s="220">
        <f>O145*H145</f>
        <v>0</v>
      </c>
      <c r="Q145" s="220">
        <v>0</v>
      </c>
      <c r="R145" s="220">
        <f>Q145*H145</f>
        <v>0</v>
      </c>
      <c r="S145" s="220">
        <v>0</v>
      </c>
      <c r="T145" s="221">
        <f>S145*H145</f>
        <v>0</v>
      </c>
      <c r="U145" s="37"/>
      <c r="V145" s="37"/>
      <c r="W145" s="37"/>
      <c r="X145" s="37"/>
      <c r="Y145" s="37"/>
      <c r="Z145" s="37"/>
      <c r="AA145" s="37"/>
      <c r="AB145" s="37"/>
      <c r="AC145" s="37"/>
      <c r="AD145" s="37"/>
      <c r="AE145" s="37"/>
      <c r="AR145" s="222" t="s">
        <v>203</v>
      </c>
      <c r="AT145" s="222" t="s">
        <v>188</v>
      </c>
      <c r="AU145" s="222" t="s">
        <v>78</v>
      </c>
      <c r="AY145" s="16" t="s">
        <v>185</v>
      </c>
      <c r="BE145" s="223">
        <f>IF(N145="základní",J145,0)</f>
        <v>0</v>
      </c>
      <c r="BF145" s="223">
        <f>IF(N145="snížená",J145,0)</f>
        <v>0</v>
      </c>
      <c r="BG145" s="223">
        <f>IF(N145="zákl. přenesená",J145,0)</f>
        <v>0</v>
      </c>
      <c r="BH145" s="223">
        <f>IF(N145="sníž. přenesená",J145,0)</f>
        <v>0</v>
      </c>
      <c r="BI145" s="223">
        <f>IF(N145="nulová",J145,0)</f>
        <v>0</v>
      </c>
      <c r="BJ145" s="16" t="s">
        <v>76</v>
      </c>
      <c r="BK145" s="223">
        <f>ROUND(I145*H145,2)</f>
        <v>0</v>
      </c>
      <c r="BL145" s="16" t="s">
        <v>203</v>
      </c>
      <c r="BM145" s="222" t="s">
        <v>701</v>
      </c>
    </row>
    <row r="146" s="2" customFormat="1" ht="16.5" customHeight="1">
      <c r="A146" s="37"/>
      <c r="B146" s="38"/>
      <c r="C146" s="211" t="s">
        <v>702</v>
      </c>
      <c r="D146" s="211" t="s">
        <v>188</v>
      </c>
      <c r="E146" s="212" t="s">
        <v>703</v>
      </c>
      <c r="F146" s="213" t="s">
        <v>704</v>
      </c>
      <c r="G146" s="214" t="s">
        <v>445</v>
      </c>
      <c r="H146" s="215">
        <v>49</v>
      </c>
      <c r="I146" s="216"/>
      <c r="J146" s="217">
        <f>ROUND(I146*H146,2)</f>
        <v>0</v>
      </c>
      <c r="K146" s="213" t="s">
        <v>19</v>
      </c>
      <c r="L146" s="43"/>
      <c r="M146" s="218" t="s">
        <v>19</v>
      </c>
      <c r="N146" s="219" t="s">
        <v>40</v>
      </c>
      <c r="O146" s="83"/>
      <c r="P146" s="220">
        <f>O146*H146</f>
        <v>0</v>
      </c>
      <c r="Q146" s="220">
        <v>0</v>
      </c>
      <c r="R146" s="220">
        <f>Q146*H146</f>
        <v>0</v>
      </c>
      <c r="S146" s="220">
        <v>0</v>
      </c>
      <c r="T146" s="221">
        <f>S146*H146</f>
        <v>0</v>
      </c>
      <c r="U146" s="37"/>
      <c r="V146" s="37"/>
      <c r="W146" s="37"/>
      <c r="X146" s="37"/>
      <c r="Y146" s="37"/>
      <c r="Z146" s="37"/>
      <c r="AA146" s="37"/>
      <c r="AB146" s="37"/>
      <c r="AC146" s="37"/>
      <c r="AD146" s="37"/>
      <c r="AE146" s="37"/>
      <c r="AR146" s="222" t="s">
        <v>203</v>
      </c>
      <c r="AT146" s="222" t="s">
        <v>188</v>
      </c>
      <c r="AU146" s="222" t="s">
        <v>78</v>
      </c>
      <c r="AY146" s="16" t="s">
        <v>185</v>
      </c>
      <c r="BE146" s="223">
        <f>IF(N146="základní",J146,0)</f>
        <v>0</v>
      </c>
      <c r="BF146" s="223">
        <f>IF(N146="snížená",J146,0)</f>
        <v>0</v>
      </c>
      <c r="BG146" s="223">
        <f>IF(N146="zákl. přenesená",J146,0)</f>
        <v>0</v>
      </c>
      <c r="BH146" s="223">
        <f>IF(N146="sníž. přenesená",J146,0)</f>
        <v>0</v>
      </c>
      <c r="BI146" s="223">
        <f>IF(N146="nulová",J146,0)</f>
        <v>0</v>
      </c>
      <c r="BJ146" s="16" t="s">
        <v>76</v>
      </c>
      <c r="BK146" s="223">
        <f>ROUND(I146*H146,2)</f>
        <v>0</v>
      </c>
      <c r="BL146" s="16" t="s">
        <v>203</v>
      </c>
      <c r="BM146" s="222" t="s">
        <v>705</v>
      </c>
    </row>
    <row r="147" s="12" customFormat="1" ht="22.8" customHeight="1">
      <c r="A147" s="12"/>
      <c r="B147" s="195"/>
      <c r="C147" s="196"/>
      <c r="D147" s="197" t="s">
        <v>68</v>
      </c>
      <c r="E147" s="209" t="s">
        <v>467</v>
      </c>
      <c r="F147" s="209" t="s">
        <v>468</v>
      </c>
      <c r="G147" s="196"/>
      <c r="H147" s="196"/>
      <c r="I147" s="199"/>
      <c r="J147" s="210">
        <f>BK147</f>
        <v>0</v>
      </c>
      <c r="K147" s="196"/>
      <c r="L147" s="201"/>
      <c r="M147" s="202"/>
      <c r="N147" s="203"/>
      <c r="O147" s="203"/>
      <c r="P147" s="204">
        <f>SUM(P148:P150)</f>
        <v>0</v>
      </c>
      <c r="Q147" s="203"/>
      <c r="R147" s="204">
        <f>SUM(R148:R150)</f>
        <v>0</v>
      </c>
      <c r="S147" s="203"/>
      <c r="T147" s="205">
        <f>SUM(T148:T150)</f>
        <v>0</v>
      </c>
      <c r="U147" s="12"/>
      <c r="V147" s="12"/>
      <c r="W147" s="12"/>
      <c r="X147" s="12"/>
      <c r="Y147" s="12"/>
      <c r="Z147" s="12"/>
      <c r="AA147" s="12"/>
      <c r="AB147" s="12"/>
      <c r="AC147" s="12"/>
      <c r="AD147" s="12"/>
      <c r="AE147" s="12"/>
      <c r="AR147" s="206" t="s">
        <v>78</v>
      </c>
      <c r="AT147" s="207" t="s">
        <v>68</v>
      </c>
      <c r="AU147" s="207" t="s">
        <v>76</v>
      </c>
      <c r="AY147" s="206" t="s">
        <v>185</v>
      </c>
      <c r="BK147" s="208">
        <f>SUM(BK148:BK150)</f>
        <v>0</v>
      </c>
    </row>
    <row r="148" s="2" customFormat="1" ht="16.5" customHeight="1">
      <c r="A148" s="37"/>
      <c r="B148" s="38"/>
      <c r="C148" s="211" t="s">
        <v>328</v>
      </c>
      <c r="D148" s="211" t="s">
        <v>188</v>
      </c>
      <c r="E148" s="212" t="s">
        <v>706</v>
      </c>
      <c r="F148" s="213" t="s">
        <v>707</v>
      </c>
      <c r="G148" s="214" t="s">
        <v>460</v>
      </c>
      <c r="H148" s="215">
        <v>2</v>
      </c>
      <c r="I148" s="216"/>
      <c r="J148" s="217">
        <f>ROUND(I148*H148,2)</f>
        <v>0</v>
      </c>
      <c r="K148" s="213" t="s">
        <v>19</v>
      </c>
      <c r="L148" s="43"/>
      <c r="M148" s="218" t="s">
        <v>19</v>
      </c>
      <c r="N148" s="219" t="s">
        <v>40</v>
      </c>
      <c r="O148" s="83"/>
      <c r="P148" s="220">
        <f>O148*H148</f>
        <v>0</v>
      </c>
      <c r="Q148" s="220">
        <v>0</v>
      </c>
      <c r="R148" s="220">
        <f>Q148*H148</f>
        <v>0</v>
      </c>
      <c r="S148" s="220">
        <v>0</v>
      </c>
      <c r="T148" s="221">
        <f>S148*H148</f>
        <v>0</v>
      </c>
      <c r="U148" s="37"/>
      <c r="V148" s="37"/>
      <c r="W148" s="37"/>
      <c r="X148" s="37"/>
      <c r="Y148" s="37"/>
      <c r="Z148" s="37"/>
      <c r="AA148" s="37"/>
      <c r="AB148" s="37"/>
      <c r="AC148" s="37"/>
      <c r="AD148" s="37"/>
      <c r="AE148" s="37"/>
      <c r="AR148" s="222" t="s">
        <v>203</v>
      </c>
      <c r="AT148" s="222" t="s">
        <v>188</v>
      </c>
      <c r="AU148" s="222" t="s">
        <v>78</v>
      </c>
      <c r="AY148" s="16" t="s">
        <v>185</v>
      </c>
      <c r="BE148" s="223">
        <f>IF(N148="základní",J148,0)</f>
        <v>0</v>
      </c>
      <c r="BF148" s="223">
        <f>IF(N148="snížená",J148,0)</f>
        <v>0</v>
      </c>
      <c r="BG148" s="223">
        <f>IF(N148="zákl. přenesená",J148,0)</f>
        <v>0</v>
      </c>
      <c r="BH148" s="223">
        <f>IF(N148="sníž. přenesená",J148,0)</f>
        <v>0</v>
      </c>
      <c r="BI148" s="223">
        <f>IF(N148="nulová",J148,0)</f>
        <v>0</v>
      </c>
      <c r="BJ148" s="16" t="s">
        <v>76</v>
      </c>
      <c r="BK148" s="223">
        <f>ROUND(I148*H148,2)</f>
        <v>0</v>
      </c>
      <c r="BL148" s="16" t="s">
        <v>203</v>
      </c>
      <c r="BM148" s="222" t="s">
        <v>596</v>
      </c>
    </row>
    <row r="149" s="2" customFormat="1" ht="16.5" customHeight="1">
      <c r="A149" s="37"/>
      <c r="B149" s="38"/>
      <c r="C149" s="211" t="s">
        <v>708</v>
      </c>
      <c r="D149" s="211" t="s">
        <v>188</v>
      </c>
      <c r="E149" s="212" t="s">
        <v>709</v>
      </c>
      <c r="F149" s="213" t="s">
        <v>710</v>
      </c>
      <c r="G149" s="214" t="s">
        <v>460</v>
      </c>
      <c r="H149" s="215">
        <v>1</v>
      </c>
      <c r="I149" s="216"/>
      <c r="J149" s="217">
        <f>ROUND(I149*H149,2)</f>
        <v>0</v>
      </c>
      <c r="K149" s="213" t="s">
        <v>603</v>
      </c>
      <c r="L149" s="43"/>
      <c r="M149" s="218" t="s">
        <v>19</v>
      </c>
      <c r="N149" s="219" t="s">
        <v>40</v>
      </c>
      <c r="O149" s="83"/>
      <c r="P149" s="220">
        <f>O149*H149</f>
        <v>0</v>
      </c>
      <c r="Q149" s="220">
        <v>0</v>
      </c>
      <c r="R149" s="220">
        <f>Q149*H149</f>
        <v>0</v>
      </c>
      <c r="S149" s="220">
        <v>0</v>
      </c>
      <c r="T149" s="221">
        <f>S149*H149</f>
        <v>0</v>
      </c>
      <c r="U149" s="37"/>
      <c r="V149" s="37"/>
      <c r="W149" s="37"/>
      <c r="X149" s="37"/>
      <c r="Y149" s="37"/>
      <c r="Z149" s="37"/>
      <c r="AA149" s="37"/>
      <c r="AB149" s="37"/>
      <c r="AC149" s="37"/>
      <c r="AD149" s="37"/>
      <c r="AE149" s="37"/>
      <c r="AR149" s="222" t="s">
        <v>203</v>
      </c>
      <c r="AT149" s="222" t="s">
        <v>188</v>
      </c>
      <c r="AU149" s="222" t="s">
        <v>78</v>
      </c>
      <c r="AY149" s="16" t="s">
        <v>185</v>
      </c>
      <c r="BE149" s="223">
        <f>IF(N149="základní",J149,0)</f>
        <v>0</v>
      </c>
      <c r="BF149" s="223">
        <f>IF(N149="snížená",J149,0)</f>
        <v>0</v>
      </c>
      <c r="BG149" s="223">
        <f>IF(N149="zákl. přenesená",J149,0)</f>
        <v>0</v>
      </c>
      <c r="BH149" s="223">
        <f>IF(N149="sníž. přenesená",J149,0)</f>
        <v>0</v>
      </c>
      <c r="BI149" s="223">
        <f>IF(N149="nulová",J149,0)</f>
        <v>0</v>
      </c>
      <c r="BJ149" s="16" t="s">
        <v>76</v>
      </c>
      <c r="BK149" s="223">
        <f>ROUND(I149*H149,2)</f>
        <v>0</v>
      </c>
      <c r="BL149" s="16" t="s">
        <v>203</v>
      </c>
      <c r="BM149" s="222" t="s">
        <v>606</v>
      </c>
    </row>
    <row r="150" s="2" customFormat="1">
      <c r="A150" s="37"/>
      <c r="B150" s="38"/>
      <c r="C150" s="39"/>
      <c r="D150" s="224" t="s">
        <v>193</v>
      </c>
      <c r="E150" s="39"/>
      <c r="F150" s="225" t="s">
        <v>711</v>
      </c>
      <c r="G150" s="39"/>
      <c r="H150" s="39"/>
      <c r="I150" s="226"/>
      <c r="J150" s="39"/>
      <c r="K150" s="39"/>
      <c r="L150" s="43"/>
      <c r="M150" s="227"/>
      <c r="N150" s="228"/>
      <c r="O150" s="83"/>
      <c r="P150" s="83"/>
      <c r="Q150" s="83"/>
      <c r="R150" s="83"/>
      <c r="S150" s="83"/>
      <c r="T150" s="84"/>
      <c r="U150" s="37"/>
      <c r="V150" s="37"/>
      <c r="W150" s="37"/>
      <c r="X150" s="37"/>
      <c r="Y150" s="37"/>
      <c r="Z150" s="37"/>
      <c r="AA150" s="37"/>
      <c r="AB150" s="37"/>
      <c r="AC150" s="37"/>
      <c r="AD150" s="37"/>
      <c r="AE150" s="37"/>
      <c r="AT150" s="16" t="s">
        <v>193</v>
      </c>
      <c r="AU150" s="16" t="s">
        <v>78</v>
      </c>
    </row>
    <row r="151" s="12" customFormat="1" ht="22.8" customHeight="1">
      <c r="A151" s="12"/>
      <c r="B151" s="195"/>
      <c r="C151" s="196"/>
      <c r="D151" s="197" t="s">
        <v>68</v>
      </c>
      <c r="E151" s="209" t="s">
        <v>525</v>
      </c>
      <c r="F151" s="209" t="s">
        <v>526</v>
      </c>
      <c r="G151" s="196"/>
      <c r="H151" s="196"/>
      <c r="I151" s="199"/>
      <c r="J151" s="210">
        <f>BK151</f>
        <v>0</v>
      </c>
      <c r="K151" s="196"/>
      <c r="L151" s="201"/>
      <c r="M151" s="202"/>
      <c r="N151" s="203"/>
      <c r="O151" s="203"/>
      <c r="P151" s="204">
        <f>SUM(P152:P193)</f>
        <v>0</v>
      </c>
      <c r="Q151" s="203"/>
      <c r="R151" s="204">
        <f>SUM(R152:R193)</f>
        <v>0</v>
      </c>
      <c r="S151" s="203"/>
      <c r="T151" s="205">
        <f>SUM(T152:T193)</f>
        <v>0</v>
      </c>
      <c r="U151" s="12"/>
      <c r="V151" s="12"/>
      <c r="W151" s="12"/>
      <c r="X151" s="12"/>
      <c r="Y151" s="12"/>
      <c r="Z151" s="12"/>
      <c r="AA151" s="12"/>
      <c r="AB151" s="12"/>
      <c r="AC151" s="12"/>
      <c r="AD151" s="12"/>
      <c r="AE151" s="12"/>
      <c r="AR151" s="206" t="s">
        <v>78</v>
      </c>
      <c r="AT151" s="207" t="s">
        <v>68</v>
      </c>
      <c r="AU151" s="207" t="s">
        <v>76</v>
      </c>
      <c r="AY151" s="206" t="s">
        <v>185</v>
      </c>
      <c r="BK151" s="208">
        <f>SUM(BK152:BK193)</f>
        <v>0</v>
      </c>
    </row>
    <row r="152" s="2" customFormat="1" ht="16.5" customHeight="1">
      <c r="A152" s="37"/>
      <c r="B152" s="38"/>
      <c r="C152" s="211" t="s">
        <v>333</v>
      </c>
      <c r="D152" s="211" t="s">
        <v>188</v>
      </c>
      <c r="E152" s="212" t="s">
        <v>712</v>
      </c>
      <c r="F152" s="213" t="s">
        <v>713</v>
      </c>
      <c r="G152" s="214" t="s">
        <v>445</v>
      </c>
      <c r="H152" s="215">
        <v>22</v>
      </c>
      <c r="I152" s="216"/>
      <c r="J152" s="217">
        <f>ROUND(I152*H152,2)</f>
        <v>0</v>
      </c>
      <c r="K152" s="213" t="s">
        <v>19</v>
      </c>
      <c r="L152" s="43"/>
      <c r="M152" s="218" t="s">
        <v>19</v>
      </c>
      <c r="N152" s="219" t="s">
        <v>40</v>
      </c>
      <c r="O152" s="83"/>
      <c r="P152" s="220">
        <f>O152*H152</f>
        <v>0</v>
      </c>
      <c r="Q152" s="220">
        <v>0</v>
      </c>
      <c r="R152" s="220">
        <f>Q152*H152</f>
        <v>0</v>
      </c>
      <c r="S152" s="220">
        <v>0</v>
      </c>
      <c r="T152" s="221">
        <f>S152*H152</f>
        <v>0</v>
      </c>
      <c r="U152" s="37"/>
      <c r="V152" s="37"/>
      <c r="W152" s="37"/>
      <c r="X152" s="37"/>
      <c r="Y152" s="37"/>
      <c r="Z152" s="37"/>
      <c r="AA152" s="37"/>
      <c r="AB152" s="37"/>
      <c r="AC152" s="37"/>
      <c r="AD152" s="37"/>
      <c r="AE152" s="37"/>
      <c r="AR152" s="222" t="s">
        <v>203</v>
      </c>
      <c r="AT152" s="222" t="s">
        <v>188</v>
      </c>
      <c r="AU152" s="222" t="s">
        <v>78</v>
      </c>
      <c r="AY152" s="16" t="s">
        <v>185</v>
      </c>
      <c r="BE152" s="223">
        <f>IF(N152="základní",J152,0)</f>
        <v>0</v>
      </c>
      <c r="BF152" s="223">
        <f>IF(N152="snížená",J152,0)</f>
        <v>0</v>
      </c>
      <c r="BG152" s="223">
        <f>IF(N152="zákl. přenesená",J152,0)</f>
        <v>0</v>
      </c>
      <c r="BH152" s="223">
        <f>IF(N152="sníž. přenesená",J152,0)</f>
        <v>0</v>
      </c>
      <c r="BI152" s="223">
        <f>IF(N152="nulová",J152,0)</f>
        <v>0</v>
      </c>
      <c r="BJ152" s="16" t="s">
        <v>76</v>
      </c>
      <c r="BK152" s="223">
        <f>ROUND(I152*H152,2)</f>
        <v>0</v>
      </c>
      <c r="BL152" s="16" t="s">
        <v>203</v>
      </c>
      <c r="BM152" s="222" t="s">
        <v>620</v>
      </c>
    </row>
    <row r="153" s="2" customFormat="1" ht="16.5" customHeight="1">
      <c r="A153" s="37"/>
      <c r="B153" s="38"/>
      <c r="C153" s="211" t="s">
        <v>714</v>
      </c>
      <c r="D153" s="211" t="s">
        <v>188</v>
      </c>
      <c r="E153" s="212" t="s">
        <v>715</v>
      </c>
      <c r="F153" s="213" t="s">
        <v>716</v>
      </c>
      <c r="G153" s="214" t="s">
        <v>445</v>
      </c>
      <c r="H153" s="215">
        <v>124</v>
      </c>
      <c r="I153" s="216"/>
      <c r="J153" s="217">
        <f>ROUND(I153*H153,2)</f>
        <v>0</v>
      </c>
      <c r="K153" s="213" t="s">
        <v>19</v>
      </c>
      <c r="L153" s="43"/>
      <c r="M153" s="218" t="s">
        <v>19</v>
      </c>
      <c r="N153" s="219" t="s">
        <v>40</v>
      </c>
      <c r="O153" s="83"/>
      <c r="P153" s="220">
        <f>O153*H153</f>
        <v>0</v>
      </c>
      <c r="Q153" s="220">
        <v>0</v>
      </c>
      <c r="R153" s="220">
        <f>Q153*H153</f>
        <v>0</v>
      </c>
      <c r="S153" s="220">
        <v>0</v>
      </c>
      <c r="T153" s="221">
        <f>S153*H153</f>
        <v>0</v>
      </c>
      <c r="U153" s="37"/>
      <c r="V153" s="37"/>
      <c r="W153" s="37"/>
      <c r="X153" s="37"/>
      <c r="Y153" s="37"/>
      <c r="Z153" s="37"/>
      <c r="AA153" s="37"/>
      <c r="AB153" s="37"/>
      <c r="AC153" s="37"/>
      <c r="AD153" s="37"/>
      <c r="AE153" s="37"/>
      <c r="AR153" s="222" t="s">
        <v>203</v>
      </c>
      <c r="AT153" s="222" t="s">
        <v>188</v>
      </c>
      <c r="AU153" s="222" t="s">
        <v>78</v>
      </c>
      <c r="AY153" s="16" t="s">
        <v>185</v>
      </c>
      <c r="BE153" s="223">
        <f>IF(N153="základní",J153,0)</f>
        <v>0</v>
      </c>
      <c r="BF153" s="223">
        <f>IF(N153="snížená",J153,0)</f>
        <v>0</v>
      </c>
      <c r="BG153" s="223">
        <f>IF(N153="zákl. přenesená",J153,0)</f>
        <v>0</v>
      </c>
      <c r="BH153" s="223">
        <f>IF(N153="sníž. přenesená",J153,0)</f>
        <v>0</v>
      </c>
      <c r="BI153" s="223">
        <f>IF(N153="nulová",J153,0)</f>
        <v>0</v>
      </c>
      <c r="BJ153" s="16" t="s">
        <v>76</v>
      </c>
      <c r="BK153" s="223">
        <f>ROUND(I153*H153,2)</f>
        <v>0</v>
      </c>
      <c r="BL153" s="16" t="s">
        <v>203</v>
      </c>
      <c r="BM153" s="222" t="s">
        <v>717</v>
      </c>
    </row>
    <row r="154" s="2" customFormat="1" ht="16.5" customHeight="1">
      <c r="A154" s="37"/>
      <c r="B154" s="38"/>
      <c r="C154" s="211" t="s">
        <v>336</v>
      </c>
      <c r="D154" s="211" t="s">
        <v>188</v>
      </c>
      <c r="E154" s="212" t="s">
        <v>718</v>
      </c>
      <c r="F154" s="213" t="s">
        <v>719</v>
      </c>
      <c r="G154" s="214" t="s">
        <v>445</v>
      </c>
      <c r="H154" s="215">
        <v>111</v>
      </c>
      <c r="I154" s="216"/>
      <c r="J154" s="217">
        <f>ROUND(I154*H154,2)</f>
        <v>0</v>
      </c>
      <c r="K154" s="213" t="s">
        <v>19</v>
      </c>
      <c r="L154" s="43"/>
      <c r="M154" s="218" t="s">
        <v>19</v>
      </c>
      <c r="N154" s="219" t="s">
        <v>40</v>
      </c>
      <c r="O154" s="83"/>
      <c r="P154" s="220">
        <f>O154*H154</f>
        <v>0</v>
      </c>
      <c r="Q154" s="220">
        <v>0</v>
      </c>
      <c r="R154" s="220">
        <f>Q154*H154</f>
        <v>0</v>
      </c>
      <c r="S154" s="220">
        <v>0</v>
      </c>
      <c r="T154" s="221">
        <f>S154*H154</f>
        <v>0</v>
      </c>
      <c r="U154" s="37"/>
      <c r="V154" s="37"/>
      <c r="W154" s="37"/>
      <c r="X154" s="37"/>
      <c r="Y154" s="37"/>
      <c r="Z154" s="37"/>
      <c r="AA154" s="37"/>
      <c r="AB154" s="37"/>
      <c r="AC154" s="37"/>
      <c r="AD154" s="37"/>
      <c r="AE154" s="37"/>
      <c r="AR154" s="222" t="s">
        <v>203</v>
      </c>
      <c r="AT154" s="222" t="s">
        <v>188</v>
      </c>
      <c r="AU154" s="222" t="s">
        <v>78</v>
      </c>
      <c r="AY154" s="16" t="s">
        <v>185</v>
      </c>
      <c r="BE154" s="223">
        <f>IF(N154="základní",J154,0)</f>
        <v>0</v>
      </c>
      <c r="BF154" s="223">
        <f>IF(N154="snížená",J154,0)</f>
        <v>0</v>
      </c>
      <c r="BG154" s="223">
        <f>IF(N154="zákl. přenesená",J154,0)</f>
        <v>0</v>
      </c>
      <c r="BH154" s="223">
        <f>IF(N154="sníž. přenesená",J154,0)</f>
        <v>0</v>
      </c>
      <c r="BI154" s="223">
        <f>IF(N154="nulová",J154,0)</f>
        <v>0</v>
      </c>
      <c r="BJ154" s="16" t="s">
        <v>76</v>
      </c>
      <c r="BK154" s="223">
        <f>ROUND(I154*H154,2)</f>
        <v>0</v>
      </c>
      <c r="BL154" s="16" t="s">
        <v>203</v>
      </c>
      <c r="BM154" s="222" t="s">
        <v>720</v>
      </c>
    </row>
    <row r="155" s="2" customFormat="1" ht="16.5" customHeight="1">
      <c r="A155" s="37"/>
      <c r="B155" s="38"/>
      <c r="C155" s="211" t="s">
        <v>721</v>
      </c>
      <c r="D155" s="211" t="s">
        <v>188</v>
      </c>
      <c r="E155" s="212" t="s">
        <v>722</v>
      </c>
      <c r="F155" s="213" t="s">
        <v>723</v>
      </c>
      <c r="G155" s="214" t="s">
        <v>261</v>
      </c>
      <c r="H155" s="215">
        <v>300</v>
      </c>
      <c r="I155" s="216"/>
      <c r="J155" s="217">
        <f>ROUND(I155*H155,2)</f>
        <v>0</v>
      </c>
      <c r="K155" s="213" t="s">
        <v>19</v>
      </c>
      <c r="L155" s="43"/>
      <c r="M155" s="218" t="s">
        <v>19</v>
      </c>
      <c r="N155" s="219" t="s">
        <v>40</v>
      </c>
      <c r="O155" s="83"/>
      <c r="P155" s="220">
        <f>O155*H155</f>
        <v>0</v>
      </c>
      <c r="Q155" s="220">
        <v>0</v>
      </c>
      <c r="R155" s="220">
        <f>Q155*H155</f>
        <v>0</v>
      </c>
      <c r="S155" s="220">
        <v>0</v>
      </c>
      <c r="T155" s="221">
        <f>S155*H155</f>
        <v>0</v>
      </c>
      <c r="U155" s="37"/>
      <c r="V155" s="37"/>
      <c r="W155" s="37"/>
      <c r="X155" s="37"/>
      <c r="Y155" s="37"/>
      <c r="Z155" s="37"/>
      <c r="AA155" s="37"/>
      <c r="AB155" s="37"/>
      <c r="AC155" s="37"/>
      <c r="AD155" s="37"/>
      <c r="AE155" s="37"/>
      <c r="AR155" s="222" t="s">
        <v>203</v>
      </c>
      <c r="AT155" s="222" t="s">
        <v>188</v>
      </c>
      <c r="AU155" s="222" t="s">
        <v>78</v>
      </c>
      <c r="AY155" s="16" t="s">
        <v>185</v>
      </c>
      <c r="BE155" s="223">
        <f>IF(N155="základní",J155,0)</f>
        <v>0</v>
      </c>
      <c r="BF155" s="223">
        <f>IF(N155="snížená",J155,0)</f>
        <v>0</v>
      </c>
      <c r="BG155" s="223">
        <f>IF(N155="zákl. přenesená",J155,0)</f>
        <v>0</v>
      </c>
      <c r="BH155" s="223">
        <f>IF(N155="sníž. přenesená",J155,0)</f>
        <v>0</v>
      </c>
      <c r="BI155" s="223">
        <f>IF(N155="nulová",J155,0)</f>
        <v>0</v>
      </c>
      <c r="BJ155" s="16" t="s">
        <v>76</v>
      </c>
      <c r="BK155" s="223">
        <f>ROUND(I155*H155,2)</f>
        <v>0</v>
      </c>
      <c r="BL155" s="16" t="s">
        <v>203</v>
      </c>
      <c r="BM155" s="222" t="s">
        <v>724</v>
      </c>
    </row>
    <row r="156" s="2" customFormat="1" ht="16.5" customHeight="1">
      <c r="A156" s="37"/>
      <c r="B156" s="38"/>
      <c r="C156" s="211" t="s">
        <v>341</v>
      </c>
      <c r="D156" s="211" t="s">
        <v>188</v>
      </c>
      <c r="E156" s="212" t="s">
        <v>725</v>
      </c>
      <c r="F156" s="213" t="s">
        <v>726</v>
      </c>
      <c r="G156" s="214" t="s">
        <v>261</v>
      </c>
      <c r="H156" s="215">
        <v>223</v>
      </c>
      <c r="I156" s="216"/>
      <c r="J156" s="217">
        <f>ROUND(I156*H156,2)</f>
        <v>0</v>
      </c>
      <c r="K156" s="213" t="s">
        <v>19</v>
      </c>
      <c r="L156" s="43"/>
      <c r="M156" s="218" t="s">
        <v>19</v>
      </c>
      <c r="N156" s="219" t="s">
        <v>40</v>
      </c>
      <c r="O156" s="83"/>
      <c r="P156" s="220">
        <f>O156*H156</f>
        <v>0</v>
      </c>
      <c r="Q156" s="220">
        <v>0</v>
      </c>
      <c r="R156" s="220">
        <f>Q156*H156</f>
        <v>0</v>
      </c>
      <c r="S156" s="220">
        <v>0</v>
      </c>
      <c r="T156" s="221">
        <f>S156*H156</f>
        <v>0</v>
      </c>
      <c r="U156" s="37"/>
      <c r="V156" s="37"/>
      <c r="W156" s="37"/>
      <c r="X156" s="37"/>
      <c r="Y156" s="37"/>
      <c r="Z156" s="37"/>
      <c r="AA156" s="37"/>
      <c r="AB156" s="37"/>
      <c r="AC156" s="37"/>
      <c r="AD156" s="37"/>
      <c r="AE156" s="37"/>
      <c r="AR156" s="222" t="s">
        <v>203</v>
      </c>
      <c r="AT156" s="222" t="s">
        <v>188</v>
      </c>
      <c r="AU156" s="222" t="s">
        <v>78</v>
      </c>
      <c r="AY156" s="16" t="s">
        <v>185</v>
      </c>
      <c r="BE156" s="223">
        <f>IF(N156="základní",J156,0)</f>
        <v>0</v>
      </c>
      <c r="BF156" s="223">
        <f>IF(N156="snížená",J156,0)</f>
        <v>0</v>
      </c>
      <c r="BG156" s="223">
        <f>IF(N156="zákl. přenesená",J156,0)</f>
        <v>0</v>
      </c>
      <c r="BH156" s="223">
        <f>IF(N156="sníž. přenesená",J156,0)</f>
        <v>0</v>
      </c>
      <c r="BI156" s="223">
        <f>IF(N156="nulová",J156,0)</f>
        <v>0</v>
      </c>
      <c r="BJ156" s="16" t="s">
        <v>76</v>
      </c>
      <c r="BK156" s="223">
        <f>ROUND(I156*H156,2)</f>
        <v>0</v>
      </c>
      <c r="BL156" s="16" t="s">
        <v>203</v>
      </c>
      <c r="BM156" s="222" t="s">
        <v>727</v>
      </c>
    </row>
    <row r="157" s="2" customFormat="1" ht="16.5" customHeight="1">
      <c r="A157" s="37"/>
      <c r="B157" s="38"/>
      <c r="C157" s="211" t="s">
        <v>728</v>
      </c>
      <c r="D157" s="211" t="s">
        <v>188</v>
      </c>
      <c r="E157" s="212" t="s">
        <v>729</v>
      </c>
      <c r="F157" s="213" t="s">
        <v>730</v>
      </c>
      <c r="G157" s="214" t="s">
        <v>445</v>
      </c>
      <c r="H157" s="215">
        <v>80</v>
      </c>
      <c r="I157" s="216"/>
      <c r="J157" s="217">
        <f>ROUND(I157*H157,2)</f>
        <v>0</v>
      </c>
      <c r="K157" s="213" t="s">
        <v>19</v>
      </c>
      <c r="L157" s="43"/>
      <c r="M157" s="218" t="s">
        <v>19</v>
      </c>
      <c r="N157" s="219" t="s">
        <v>40</v>
      </c>
      <c r="O157" s="83"/>
      <c r="P157" s="220">
        <f>O157*H157</f>
        <v>0</v>
      </c>
      <c r="Q157" s="220">
        <v>0</v>
      </c>
      <c r="R157" s="220">
        <f>Q157*H157</f>
        <v>0</v>
      </c>
      <c r="S157" s="220">
        <v>0</v>
      </c>
      <c r="T157" s="221">
        <f>S157*H157</f>
        <v>0</v>
      </c>
      <c r="U157" s="37"/>
      <c r="V157" s="37"/>
      <c r="W157" s="37"/>
      <c r="X157" s="37"/>
      <c r="Y157" s="37"/>
      <c r="Z157" s="37"/>
      <c r="AA157" s="37"/>
      <c r="AB157" s="37"/>
      <c r="AC157" s="37"/>
      <c r="AD157" s="37"/>
      <c r="AE157" s="37"/>
      <c r="AR157" s="222" t="s">
        <v>203</v>
      </c>
      <c r="AT157" s="222" t="s">
        <v>188</v>
      </c>
      <c r="AU157" s="222" t="s">
        <v>78</v>
      </c>
      <c r="AY157" s="16" t="s">
        <v>185</v>
      </c>
      <c r="BE157" s="223">
        <f>IF(N157="základní",J157,0)</f>
        <v>0</v>
      </c>
      <c r="BF157" s="223">
        <f>IF(N157="snížená",J157,0)</f>
        <v>0</v>
      </c>
      <c r="BG157" s="223">
        <f>IF(N157="zákl. přenesená",J157,0)</f>
        <v>0</v>
      </c>
      <c r="BH157" s="223">
        <f>IF(N157="sníž. přenesená",J157,0)</f>
        <v>0</v>
      </c>
      <c r="BI157" s="223">
        <f>IF(N157="nulová",J157,0)</f>
        <v>0</v>
      </c>
      <c r="BJ157" s="16" t="s">
        <v>76</v>
      </c>
      <c r="BK157" s="223">
        <f>ROUND(I157*H157,2)</f>
        <v>0</v>
      </c>
      <c r="BL157" s="16" t="s">
        <v>203</v>
      </c>
      <c r="BM157" s="222" t="s">
        <v>731</v>
      </c>
    </row>
    <row r="158" s="2" customFormat="1" ht="16.5" customHeight="1">
      <c r="A158" s="37"/>
      <c r="B158" s="38"/>
      <c r="C158" s="211" t="s">
        <v>344</v>
      </c>
      <c r="D158" s="211" t="s">
        <v>188</v>
      </c>
      <c r="E158" s="212" t="s">
        <v>732</v>
      </c>
      <c r="F158" s="213" t="s">
        <v>733</v>
      </c>
      <c r="G158" s="214" t="s">
        <v>445</v>
      </c>
      <c r="H158" s="215">
        <v>40</v>
      </c>
      <c r="I158" s="216"/>
      <c r="J158" s="217">
        <f>ROUND(I158*H158,2)</f>
        <v>0</v>
      </c>
      <c r="K158" s="213" t="s">
        <v>19</v>
      </c>
      <c r="L158" s="43"/>
      <c r="M158" s="218" t="s">
        <v>19</v>
      </c>
      <c r="N158" s="219" t="s">
        <v>40</v>
      </c>
      <c r="O158" s="83"/>
      <c r="P158" s="220">
        <f>O158*H158</f>
        <v>0</v>
      </c>
      <c r="Q158" s="220">
        <v>0</v>
      </c>
      <c r="R158" s="220">
        <f>Q158*H158</f>
        <v>0</v>
      </c>
      <c r="S158" s="220">
        <v>0</v>
      </c>
      <c r="T158" s="221">
        <f>S158*H158</f>
        <v>0</v>
      </c>
      <c r="U158" s="37"/>
      <c r="V158" s="37"/>
      <c r="W158" s="37"/>
      <c r="X158" s="37"/>
      <c r="Y158" s="37"/>
      <c r="Z158" s="37"/>
      <c r="AA158" s="37"/>
      <c r="AB158" s="37"/>
      <c r="AC158" s="37"/>
      <c r="AD158" s="37"/>
      <c r="AE158" s="37"/>
      <c r="AR158" s="222" t="s">
        <v>203</v>
      </c>
      <c r="AT158" s="222" t="s">
        <v>188</v>
      </c>
      <c r="AU158" s="222" t="s">
        <v>78</v>
      </c>
      <c r="AY158" s="16" t="s">
        <v>185</v>
      </c>
      <c r="BE158" s="223">
        <f>IF(N158="základní",J158,0)</f>
        <v>0</v>
      </c>
      <c r="BF158" s="223">
        <f>IF(N158="snížená",J158,0)</f>
        <v>0</v>
      </c>
      <c r="BG158" s="223">
        <f>IF(N158="zákl. přenesená",J158,0)</f>
        <v>0</v>
      </c>
      <c r="BH158" s="223">
        <f>IF(N158="sníž. přenesená",J158,0)</f>
        <v>0</v>
      </c>
      <c r="BI158" s="223">
        <f>IF(N158="nulová",J158,0)</f>
        <v>0</v>
      </c>
      <c r="BJ158" s="16" t="s">
        <v>76</v>
      </c>
      <c r="BK158" s="223">
        <f>ROUND(I158*H158,2)</f>
        <v>0</v>
      </c>
      <c r="BL158" s="16" t="s">
        <v>203</v>
      </c>
      <c r="BM158" s="222" t="s">
        <v>734</v>
      </c>
    </row>
    <row r="159" s="2" customFormat="1" ht="16.5" customHeight="1">
      <c r="A159" s="37"/>
      <c r="B159" s="38"/>
      <c r="C159" s="211" t="s">
        <v>735</v>
      </c>
      <c r="D159" s="211" t="s">
        <v>188</v>
      </c>
      <c r="E159" s="212" t="s">
        <v>736</v>
      </c>
      <c r="F159" s="213" t="s">
        <v>737</v>
      </c>
      <c r="G159" s="214" t="s">
        <v>445</v>
      </c>
      <c r="H159" s="215">
        <v>760</v>
      </c>
      <c r="I159" s="216"/>
      <c r="J159" s="217">
        <f>ROUND(I159*H159,2)</f>
        <v>0</v>
      </c>
      <c r="K159" s="213" t="s">
        <v>19</v>
      </c>
      <c r="L159" s="43"/>
      <c r="M159" s="218" t="s">
        <v>19</v>
      </c>
      <c r="N159" s="219" t="s">
        <v>40</v>
      </c>
      <c r="O159" s="83"/>
      <c r="P159" s="220">
        <f>O159*H159</f>
        <v>0</v>
      </c>
      <c r="Q159" s="220">
        <v>0</v>
      </c>
      <c r="R159" s="220">
        <f>Q159*H159</f>
        <v>0</v>
      </c>
      <c r="S159" s="220">
        <v>0</v>
      </c>
      <c r="T159" s="221">
        <f>S159*H159</f>
        <v>0</v>
      </c>
      <c r="U159" s="37"/>
      <c r="V159" s="37"/>
      <c r="W159" s="37"/>
      <c r="X159" s="37"/>
      <c r="Y159" s="37"/>
      <c r="Z159" s="37"/>
      <c r="AA159" s="37"/>
      <c r="AB159" s="37"/>
      <c r="AC159" s="37"/>
      <c r="AD159" s="37"/>
      <c r="AE159" s="37"/>
      <c r="AR159" s="222" t="s">
        <v>203</v>
      </c>
      <c r="AT159" s="222" t="s">
        <v>188</v>
      </c>
      <c r="AU159" s="222" t="s">
        <v>78</v>
      </c>
      <c r="AY159" s="16" t="s">
        <v>185</v>
      </c>
      <c r="BE159" s="223">
        <f>IF(N159="základní",J159,0)</f>
        <v>0</v>
      </c>
      <c r="BF159" s="223">
        <f>IF(N159="snížená",J159,0)</f>
        <v>0</v>
      </c>
      <c r="BG159" s="223">
        <f>IF(N159="zákl. přenesená",J159,0)</f>
        <v>0</v>
      </c>
      <c r="BH159" s="223">
        <f>IF(N159="sníž. přenesená",J159,0)</f>
        <v>0</v>
      </c>
      <c r="BI159" s="223">
        <f>IF(N159="nulová",J159,0)</f>
        <v>0</v>
      </c>
      <c r="BJ159" s="16" t="s">
        <v>76</v>
      </c>
      <c r="BK159" s="223">
        <f>ROUND(I159*H159,2)</f>
        <v>0</v>
      </c>
      <c r="BL159" s="16" t="s">
        <v>203</v>
      </c>
      <c r="BM159" s="222" t="s">
        <v>738</v>
      </c>
    </row>
    <row r="160" s="2" customFormat="1" ht="16.5" customHeight="1">
      <c r="A160" s="37"/>
      <c r="B160" s="38"/>
      <c r="C160" s="211" t="s">
        <v>503</v>
      </c>
      <c r="D160" s="211" t="s">
        <v>188</v>
      </c>
      <c r="E160" s="212" t="s">
        <v>739</v>
      </c>
      <c r="F160" s="213" t="s">
        <v>740</v>
      </c>
      <c r="G160" s="214" t="s">
        <v>445</v>
      </c>
      <c r="H160" s="215">
        <v>80</v>
      </c>
      <c r="I160" s="216"/>
      <c r="J160" s="217">
        <f>ROUND(I160*H160,2)</f>
        <v>0</v>
      </c>
      <c r="K160" s="213" t="s">
        <v>19</v>
      </c>
      <c r="L160" s="43"/>
      <c r="M160" s="218" t="s">
        <v>19</v>
      </c>
      <c r="N160" s="219" t="s">
        <v>40</v>
      </c>
      <c r="O160" s="83"/>
      <c r="P160" s="220">
        <f>O160*H160</f>
        <v>0</v>
      </c>
      <c r="Q160" s="220">
        <v>0</v>
      </c>
      <c r="R160" s="220">
        <f>Q160*H160</f>
        <v>0</v>
      </c>
      <c r="S160" s="220">
        <v>0</v>
      </c>
      <c r="T160" s="221">
        <f>S160*H160</f>
        <v>0</v>
      </c>
      <c r="U160" s="37"/>
      <c r="V160" s="37"/>
      <c r="W160" s="37"/>
      <c r="X160" s="37"/>
      <c r="Y160" s="37"/>
      <c r="Z160" s="37"/>
      <c r="AA160" s="37"/>
      <c r="AB160" s="37"/>
      <c r="AC160" s="37"/>
      <c r="AD160" s="37"/>
      <c r="AE160" s="37"/>
      <c r="AR160" s="222" t="s">
        <v>203</v>
      </c>
      <c r="AT160" s="222" t="s">
        <v>188</v>
      </c>
      <c r="AU160" s="222" t="s">
        <v>78</v>
      </c>
      <c r="AY160" s="16" t="s">
        <v>185</v>
      </c>
      <c r="BE160" s="223">
        <f>IF(N160="základní",J160,0)</f>
        <v>0</v>
      </c>
      <c r="BF160" s="223">
        <f>IF(N160="snížená",J160,0)</f>
        <v>0</v>
      </c>
      <c r="BG160" s="223">
        <f>IF(N160="zákl. přenesená",J160,0)</f>
        <v>0</v>
      </c>
      <c r="BH160" s="223">
        <f>IF(N160="sníž. přenesená",J160,0)</f>
        <v>0</v>
      </c>
      <c r="BI160" s="223">
        <f>IF(N160="nulová",J160,0)</f>
        <v>0</v>
      </c>
      <c r="BJ160" s="16" t="s">
        <v>76</v>
      </c>
      <c r="BK160" s="223">
        <f>ROUND(I160*H160,2)</f>
        <v>0</v>
      </c>
      <c r="BL160" s="16" t="s">
        <v>203</v>
      </c>
      <c r="BM160" s="222" t="s">
        <v>741</v>
      </c>
    </row>
    <row r="161" s="2" customFormat="1" ht="16.5" customHeight="1">
      <c r="A161" s="37"/>
      <c r="B161" s="38"/>
      <c r="C161" s="211" t="s">
        <v>742</v>
      </c>
      <c r="D161" s="211" t="s">
        <v>188</v>
      </c>
      <c r="E161" s="212" t="s">
        <v>743</v>
      </c>
      <c r="F161" s="213" t="s">
        <v>744</v>
      </c>
      <c r="G161" s="214" t="s">
        <v>445</v>
      </c>
      <c r="H161" s="215">
        <v>2</v>
      </c>
      <c r="I161" s="216"/>
      <c r="J161" s="217">
        <f>ROUND(I161*H161,2)</f>
        <v>0</v>
      </c>
      <c r="K161" s="213" t="s">
        <v>19</v>
      </c>
      <c r="L161" s="43"/>
      <c r="M161" s="218" t="s">
        <v>19</v>
      </c>
      <c r="N161" s="219" t="s">
        <v>40</v>
      </c>
      <c r="O161" s="83"/>
      <c r="P161" s="220">
        <f>O161*H161</f>
        <v>0</v>
      </c>
      <c r="Q161" s="220">
        <v>0</v>
      </c>
      <c r="R161" s="220">
        <f>Q161*H161</f>
        <v>0</v>
      </c>
      <c r="S161" s="220">
        <v>0</v>
      </c>
      <c r="T161" s="221">
        <f>S161*H161</f>
        <v>0</v>
      </c>
      <c r="U161" s="37"/>
      <c r="V161" s="37"/>
      <c r="W161" s="37"/>
      <c r="X161" s="37"/>
      <c r="Y161" s="37"/>
      <c r="Z161" s="37"/>
      <c r="AA161" s="37"/>
      <c r="AB161" s="37"/>
      <c r="AC161" s="37"/>
      <c r="AD161" s="37"/>
      <c r="AE161" s="37"/>
      <c r="AR161" s="222" t="s">
        <v>203</v>
      </c>
      <c r="AT161" s="222" t="s">
        <v>188</v>
      </c>
      <c r="AU161" s="222" t="s">
        <v>78</v>
      </c>
      <c r="AY161" s="16" t="s">
        <v>185</v>
      </c>
      <c r="BE161" s="223">
        <f>IF(N161="základní",J161,0)</f>
        <v>0</v>
      </c>
      <c r="BF161" s="223">
        <f>IF(N161="snížená",J161,0)</f>
        <v>0</v>
      </c>
      <c r="BG161" s="223">
        <f>IF(N161="zákl. přenesená",J161,0)</f>
        <v>0</v>
      </c>
      <c r="BH161" s="223">
        <f>IF(N161="sníž. přenesená",J161,0)</f>
        <v>0</v>
      </c>
      <c r="BI161" s="223">
        <f>IF(N161="nulová",J161,0)</f>
        <v>0</v>
      </c>
      <c r="BJ161" s="16" t="s">
        <v>76</v>
      </c>
      <c r="BK161" s="223">
        <f>ROUND(I161*H161,2)</f>
        <v>0</v>
      </c>
      <c r="BL161" s="16" t="s">
        <v>203</v>
      </c>
      <c r="BM161" s="222" t="s">
        <v>745</v>
      </c>
    </row>
    <row r="162" s="2" customFormat="1" ht="16.5" customHeight="1">
      <c r="A162" s="37"/>
      <c r="B162" s="38"/>
      <c r="C162" s="211" t="s">
        <v>506</v>
      </c>
      <c r="D162" s="211" t="s">
        <v>188</v>
      </c>
      <c r="E162" s="212" t="s">
        <v>746</v>
      </c>
      <c r="F162" s="213" t="s">
        <v>747</v>
      </c>
      <c r="G162" s="214" t="s">
        <v>445</v>
      </c>
      <c r="H162" s="215">
        <v>12</v>
      </c>
      <c r="I162" s="216"/>
      <c r="J162" s="217">
        <f>ROUND(I162*H162,2)</f>
        <v>0</v>
      </c>
      <c r="K162" s="213" t="s">
        <v>19</v>
      </c>
      <c r="L162" s="43"/>
      <c r="M162" s="218" t="s">
        <v>19</v>
      </c>
      <c r="N162" s="219" t="s">
        <v>40</v>
      </c>
      <c r="O162" s="83"/>
      <c r="P162" s="220">
        <f>O162*H162</f>
        <v>0</v>
      </c>
      <c r="Q162" s="220">
        <v>0</v>
      </c>
      <c r="R162" s="220">
        <f>Q162*H162</f>
        <v>0</v>
      </c>
      <c r="S162" s="220">
        <v>0</v>
      </c>
      <c r="T162" s="221">
        <f>S162*H162</f>
        <v>0</v>
      </c>
      <c r="U162" s="37"/>
      <c r="V162" s="37"/>
      <c r="W162" s="37"/>
      <c r="X162" s="37"/>
      <c r="Y162" s="37"/>
      <c r="Z162" s="37"/>
      <c r="AA162" s="37"/>
      <c r="AB162" s="37"/>
      <c r="AC162" s="37"/>
      <c r="AD162" s="37"/>
      <c r="AE162" s="37"/>
      <c r="AR162" s="222" t="s">
        <v>203</v>
      </c>
      <c r="AT162" s="222" t="s">
        <v>188</v>
      </c>
      <c r="AU162" s="222" t="s">
        <v>78</v>
      </c>
      <c r="AY162" s="16" t="s">
        <v>185</v>
      </c>
      <c r="BE162" s="223">
        <f>IF(N162="základní",J162,0)</f>
        <v>0</v>
      </c>
      <c r="BF162" s="223">
        <f>IF(N162="snížená",J162,0)</f>
        <v>0</v>
      </c>
      <c r="BG162" s="223">
        <f>IF(N162="zákl. přenesená",J162,0)</f>
        <v>0</v>
      </c>
      <c r="BH162" s="223">
        <f>IF(N162="sníž. přenesená",J162,0)</f>
        <v>0</v>
      </c>
      <c r="BI162" s="223">
        <f>IF(N162="nulová",J162,0)</f>
        <v>0</v>
      </c>
      <c r="BJ162" s="16" t="s">
        <v>76</v>
      </c>
      <c r="BK162" s="223">
        <f>ROUND(I162*H162,2)</f>
        <v>0</v>
      </c>
      <c r="BL162" s="16" t="s">
        <v>203</v>
      </c>
      <c r="BM162" s="222" t="s">
        <v>748</v>
      </c>
    </row>
    <row r="163" s="2" customFormat="1" ht="16.5" customHeight="1">
      <c r="A163" s="37"/>
      <c r="B163" s="38"/>
      <c r="C163" s="211" t="s">
        <v>749</v>
      </c>
      <c r="D163" s="211" t="s">
        <v>188</v>
      </c>
      <c r="E163" s="212" t="s">
        <v>750</v>
      </c>
      <c r="F163" s="213" t="s">
        <v>751</v>
      </c>
      <c r="G163" s="214" t="s">
        <v>445</v>
      </c>
      <c r="H163" s="215">
        <v>2</v>
      </c>
      <c r="I163" s="216"/>
      <c r="J163" s="217">
        <f>ROUND(I163*H163,2)</f>
        <v>0</v>
      </c>
      <c r="K163" s="213" t="s">
        <v>19</v>
      </c>
      <c r="L163" s="43"/>
      <c r="M163" s="218" t="s">
        <v>19</v>
      </c>
      <c r="N163" s="219" t="s">
        <v>40</v>
      </c>
      <c r="O163" s="83"/>
      <c r="P163" s="220">
        <f>O163*H163</f>
        <v>0</v>
      </c>
      <c r="Q163" s="220">
        <v>0</v>
      </c>
      <c r="R163" s="220">
        <f>Q163*H163</f>
        <v>0</v>
      </c>
      <c r="S163" s="220">
        <v>0</v>
      </c>
      <c r="T163" s="221">
        <f>S163*H163</f>
        <v>0</v>
      </c>
      <c r="U163" s="37"/>
      <c r="V163" s="37"/>
      <c r="W163" s="37"/>
      <c r="X163" s="37"/>
      <c r="Y163" s="37"/>
      <c r="Z163" s="37"/>
      <c r="AA163" s="37"/>
      <c r="AB163" s="37"/>
      <c r="AC163" s="37"/>
      <c r="AD163" s="37"/>
      <c r="AE163" s="37"/>
      <c r="AR163" s="222" t="s">
        <v>203</v>
      </c>
      <c r="AT163" s="222" t="s">
        <v>188</v>
      </c>
      <c r="AU163" s="222" t="s">
        <v>78</v>
      </c>
      <c r="AY163" s="16" t="s">
        <v>185</v>
      </c>
      <c r="BE163" s="223">
        <f>IF(N163="základní",J163,0)</f>
        <v>0</v>
      </c>
      <c r="BF163" s="223">
        <f>IF(N163="snížená",J163,0)</f>
        <v>0</v>
      </c>
      <c r="BG163" s="223">
        <f>IF(N163="zákl. přenesená",J163,0)</f>
        <v>0</v>
      </c>
      <c r="BH163" s="223">
        <f>IF(N163="sníž. přenesená",J163,0)</f>
        <v>0</v>
      </c>
      <c r="BI163" s="223">
        <f>IF(N163="nulová",J163,0)</f>
        <v>0</v>
      </c>
      <c r="BJ163" s="16" t="s">
        <v>76</v>
      </c>
      <c r="BK163" s="223">
        <f>ROUND(I163*H163,2)</f>
        <v>0</v>
      </c>
      <c r="BL163" s="16" t="s">
        <v>203</v>
      </c>
      <c r="BM163" s="222" t="s">
        <v>752</v>
      </c>
    </row>
    <row r="164" s="2" customFormat="1" ht="16.5" customHeight="1">
      <c r="A164" s="37"/>
      <c r="B164" s="38"/>
      <c r="C164" s="211" t="s">
        <v>510</v>
      </c>
      <c r="D164" s="211" t="s">
        <v>188</v>
      </c>
      <c r="E164" s="212" t="s">
        <v>753</v>
      </c>
      <c r="F164" s="213" t="s">
        <v>754</v>
      </c>
      <c r="G164" s="214" t="s">
        <v>445</v>
      </c>
      <c r="H164" s="215">
        <v>30</v>
      </c>
      <c r="I164" s="216"/>
      <c r="J164" s="217">
        <f>ROUND(I164*H164,2)</f>
        <v>0</v>
      </c>
      <c r="K164" s="213" t="s">
        <v>19</v>
      </c>
      <c r="L164" s="43"/>
      <c r="M164" s="218" t="s">
        <v>19</v>
      </c>
      <c r="N164" s="219" t="s">
        <v>40</v>
      </c>
      <c r="O164" s="83"/>
      <c r="P164" s="220">
        <f>O164*H164</f>
        <v>0</v>
      </c>
      <c r="Q164" s="220">
        <v>0</v>
      </c>
      <c r="R164" s="220">
        <f>Q164*H164</f>
        <v>0</v>
      </c>
      <c r="S164" s="220">
        <v>0</v>
      </c>
      <c r="T164" s="221">
        <f>S164*H164</f>
        <v>0</v>
      </c>
      <c r="U164" s="37"/>
      <c r="V164" s="37"/>
      <c r="W164" s="37"/>
      <c r="X164" s="37"/>
      <c r="Y164" s="37"/>
      <c r="Z164" s="37"/>
      <c r="AA164" s="37"/>
      <c r="AB164" s="37"/>
      <c r="AC164" s="37"/>
      <c r="AD164" s="37"/>
      <c r="AE164" s="37"/>
      <c r="AR164" s="222" t="s">
        <v>203</v>
      </c>
      <c r="AT164" s="222" t="s">
        <v>188</v>
      </c>
      <c r="AU164" s="222" t="s">
        <v>78</v>
      </c>
      <c r="AY164" s="16" t="s">
        <v>185</v>
      </c>
      <c r="BE164" s="223">
        <f>IF(N164="základní",J164,0)</f>
        <v>0</v>
      </c>
      <c r="BF164" s="223">
        <f>IF(N164="snížená",J164,0)</f>
        <v>0</v>
      </c>
      <c r="BG164" s="223">
        <f>IF(N164="zákl. přenesená",J164,0)</f>
        <v>0</v>
      </c>
      <c r="BH164" s="223">
        <f>IF(N164="sníž. přenesená",J164,0)</f>
        <v>0</v>
      </c>
      <c r="BI164" s="223">
        <f>IF(N164="nulová",J164,0)</f>
        <v>0</v>
      </c>
      <c r="BJ164" s="16" t="s">
        <v>76</v>
      </c>
      <c r="BK164" s="223">
        <f>ROUND(I164*H164,2)</f>
        <v>0</v>
      </c>
      <c r="BL164" s="16" t="s">
        <v>203</v>
      </c>
      <c r="BM164" s="222" t="s">
        <v>755</v>
      </c>
    </row>
    <row r="165" s="2" customFormat="1" ht="16.5" customHeight="1">
      <c r="A165" s="37"/>
      <c r="B165" s="38"/>
      <c r="C165" s="211" t="s">
        <v>756</v>
      </c>
      <c r="D165" s="211" t="s">
        <v>188</v>
      </c>
      <c r="E165" s="212" t="s">
        <v>757</v>
      </c>
      <c r="F165" s="213" t="s">
        <v>758</v>
      </c>
      <c r="G165" s="214" t="s">
        <v>445</v>
      </c>
      <c r="H165" s="215">
        <v>201</v>
      </c>
      <c r="I165" s="216"/>
      <c r="J165" s="217">
        <f>ROUND(I165*H165,2)</f>
        <v>0</v>
      </c>
      <c r="K165" s="213" t="s">
        <v>19</v>
      </c>
      <c r="L165" s="43"/>
      <c r="M165" s="218" t="s">
        <v>19</v>
      </c>
      <c r="N165" s="219" t="s">
        <v>40</v>
      </c>
      <c r="O165" s="83"/>
      <c r="P165" s="220">
        <f>O165*H165</f>
        <v>0</v>
      </c>
      <c r="Q165" s="220">
        <v>0</v>
      </c>
      <c r="R165" s="220">
        <f>Q165*H165</f>
        <v>0</v>
      </c>
      <c r="S165" s="220">
        <v>0</v>
      </c>
      <c r="T165" s="221">
        <f>S165*H165</f>
        <v>0</v>
      </c>
      <c r="U165" s="37"/>
      <c r="V165" s="37"/>
      <c r="W165" s="37"/>
      <c r="X165" s="37"/>
      <c r="Y165" s="37"/>
      <c r="Z165" s="37"/>
      <c r="AA165" s="37"/>
      <c r="AB165" s="37"/>
      <c r="AC165" s="37"/>
      <c r="AD165" s="37"/>
      <c r="AE165" s="37"/>
      <c r="AR165" s="222" t="s">
        <v>203</v>
      </c>
      <c r="AT165" s="222" t="s">
        <v>188</v>
      </c>
      <c r="AU165" s="222" t="s">
        <v>78</v>
      </c>
      <c r="AY165" s="16" t="s">
        <v>185</v>
      </c>
      <c r="BE165" s="223">
        <f>IF(N165="základní",J165,0)</f>
        <v>0</v>
      </c>
      <c r="BF165" s="223">
        <f>IF(N165="snížená",J165,0)</f>
        <v>0</v>
      </c>
      <c r="BG165" s="223">
        <f>IF(N165="zákl. přenesená",J165,0)</f>
        <v>0</v>
      </c>
      <c r="BH165" s="223">
        <f>IF(N165="sníž. přenesená",J165,0)</f>
        <v>0</v>
      </c>
      <c r="BI165" s="223">
        <f>IF(N165="nulová",J165,0)</f>
        <v>0</v>
      </c>
      <c r="BJ165" s="16" t="s">
        <v>76</v>
      </c>
      <c r="BK165" s="223">
        <f>ROUND(I165*H165,2)</f>
        <v>0</v>
      </c>
      <c r="BL165" s="16" t="s">
        <v>203</v>
      </c>
      <c r="BM165" s="222" t="s">
        <v>759</v>
      </c>
    </row>
    <row r="166" s="2" customFormat="1" ht="16.5" customHeight="1">
      <c r="A166" s="37"/>
      <c r="B166" s="38"/>
      <c r="C166" s="211" t="s">
        <v>513</v>
      </c>
      <c r="D166" s="211" t="s">
        <v>188</v>
      </c>
      <c r="E166" s="212" t="s">
        <v>760</v>
      </c>
      <c r="F166" s="213" t="s">
        <v>761</v>
      </c>
      <c r="G166" s="214" t="s">
        <v>445</v>
      </c>
      <c r="H166" s="215">
        <v>76</v>
      </c>
      <c r="I166" s="216"/>
      <c r="J166" s="217">
        <f>ROUND(I166*H166,2)</f>
        <v>0</v>
      </c>
      <c r="K166" s="213" t="s">
        <v>19</v>
      </c>
      <c r="L166" s="43"/>
      <c r="M166" s="218" t="s">
        <v>19</v>
      </c>
      <c r="N166" s="219" t="s">
        <v>40</v>
      </c>
      <c r="O166" s="83"/>
      <c r="P166" s="220">
        <f>O166*H166</f>
        <v>0</v>
      </c>
      <c r="Q166" s="220">
        <v>0</v>
      </c>
      <c r="R166" s="220">
        <f>Q166*H166</f>
        <v>0</v>
      </c>
      <c r="S166" s="220">
        <v>0</v>
      </c>
      <c r="T166" s="221">
        <f>S166*H166</f>
        <v>0</v>
      </c>
      <c r="U166" s="37"/>
      <c r="V166" s="37"/>
      <c r="W166" s="37"/>
      <c r="X166" s="37"/>
      <c r="Y166" s="37"/>
      <c r="Z166" s="37"/>
      <c r="AA166" s="37"/>
      <c r="AB166" s="37"/>
      <c r="AC166" s="37"/>
      <c r="AD166" s="37"/>
      <c r="AE166" s="37"/>
      <c r="AR166" s="222" t="s">
        <v>203</v>
      </c>
      <c r="AT166" s="222" t="s">
        <v>188</v>
      </c>
      <c r="AU166" s="222" t="s">
        <v>78</v>
      </c>
      <c r="AY166" s="16" t="s">
        <v>185</v>
      </c>
      <c r="BE166" s="223">
        <f>IF(N166="základní",J166,0)</f>
        <v>0</v>
      </c>
      <c r="BF166" s="223">
        <f>IF(N166="snížená",J166,0)</f>
        <v>0</v>
      </c>
      <c r="BG166" s="223">
        <f>IF(N166="zákl. přenesená",J166,0)</f>
        <v>0</v>
      </c>
      <c r="BH166" s="223">
        <f>IF(N166="sníž. přenesená",J166,0)</f>
        <v>0</v>
      </c>
      <c r="BI166" s="223">
        <f>IF(N166="nulová",J166,0)</f>
        <v>0</v>
      </c>
      <c r="BJ166" s="16" t="s">
        <v>76</v>
      </c>
      <c r="BK166" s="223">
        <f>ROUND(I166*H166,2)</f>
        <v>0</v>
      </c>
      <c r="BL166" s="16" t="s">
        <v>203</v>
      </c>
      <c r="BM166" s="222" t="s">
        <v>762</v>
      </c>
    </row>
    <row r="167" s="2" customFormat="1" ht="16.5" customHeight="1">
      <c r="A167" s="37"/>
      <c r="B167" s="38"/>
      <c r="C167" s="211" t="s">
        <v>763</v>
      </c>
      <c r="D167" s="211" t="s">
        <v>188</v>
      </c>
      <c r="E167" s="212" t="s">
        <v>764</v>
      </c>
      <c r="F167" s="213" t="s">
        <v>765</v>
      </c>
      <c r="G167" s="214" t="s">
        <v>261</v>
      </c>
      <c r="H167" s="215">
        <v>1320</v>
      </c>
      <c r="I167" s="216"/>
      <c r="J167" s="217">
        <f>ROUND(I167*H167,2)</f>
        <v>0</v>
      </c>
      <c r="K167" s="213" t="s">
        <v>19</v>
      </c>
      <c r="L167" s="43"/>
      <c r="M167" s="218" t="s">
        <v>19</v>
      </c>
      <c r="N167" s="219" t="s">
        <v>40</v>
      </c>
      <c r="O167" s="83"/>
      <c r="P167" s="220">
        <f>O167*H167</f>
        <v>0</v>
      </c>
      <c r="Q167" s="220">
        <v>0</v>
      </c>
      <c r="R167" s="220">
        <f>Q167*H167</f>
        <v>0</v>
      </c>
      <c r="S167" s="220">
        <v>0</v>
      </c>
      <c r="T167" s="221">
        <f>S167*H167</f>
        <v>0</v>
      </c>
      <c r="U167" s="37"/>
      <c r="V167" s="37"/>
      <c r="W167" s="37"/>
      <c r="X167" s="37"/>
      <c r="Y167" s="37"/>
      <c r="Z167" s="37"/>
      <c r="AA167" s="37"/>
      <c r="AB167" s="37"/>
      <c r="AC167" s="37"/>
      <c r="AD167" s="37"/>
      <c r="AE167" s="37"/>
      <c r="AR167" s="222" t="s">
        <v>203</v>
      </c>
      <c r="AT167" s="222" t="s">
        <v>188</v>
      </c>
      <c r="AU167" s="222" t="s">
        <v>78</v>
      </c>
      <c r="AY167" s="16" t="s">
        <v>185</v>
      </c>
      <c r="BE167" s="223">
        <f>IF(N167="základní",J167,0)</f>
        <v>0</v>
      </c>
      <c r="BF167" s="223">
        <f>IF(N167="snížená",J167,0)</f>
        <v>0</v>
      </c>
      <c r="BG167" s="223">
        <f>IF(N167="zákl. přenesená",J167,0)</f>
        <v>0</v>
      </c>
      <c r="BH167" s="223">
        <f>IF(N167="sníž. přenesená",J167,0)</f>
        <v>0</v>
      </c>
      <c r="BI167" s="223">
        <f>IF(N167="nulová",J167,0)</f>
        <v>0</v>
      </c>
      <c r="BJ167" s="16" t="s">
        <v>76</v>
      </c>
      <c r="BK167" s="223">
        <f>ROUND(I167*H167,2)</f>
        <v>0</v>
      </c>
      <c r="BL167" s="16" t="s">
        <v>203</v>
      </c>
      <c r="BM167" s="222" t="s">
        <v>766</v>
      </c>
    </row>
    <row r="168" s="2" customFormat="1" ht="16.5" customHeight="1">
      <c r="A168" s="37"/>
      <c r="B168" s="38"/>
      <c r="C168" s="211" t="s">
        <v>517</v>
      </c>
      <c r="D168" s="211" t="s">
        <v>188</v>
      </c>
      <c r="E168" s="212" t="s">
        <v>578</v>
      </c>
      <c r="F168" s="213" t="s">
        <v>579</v>
      </c>
      <c r="G168" s="214" t="s">
        <v>261</v>
      </c>
      <c r="H168" s="215">
        <v>1250</v>
      </c>
      <c r="I168" s="216"/>
      <c r="J168" s="217">
        <f>ROUND(I168*H168,2)</f>
        <v>0</v>
      </c>
      <c r="K168" s="213" t="s">
        <v>19</v>
      </c>
      <c r="L168" s="43"/>
      <c r="M168" s="218" t="s">
        <v>19</v>
      </c>
      <c r="N168" s="219" t="s">
        <v>40</v>
      </c>
      <c r="O168" s="83"/>
      <c r="P168" s="220">
        <f>O168*H168</f>
        <v>0</v>
      </c>
      <c r="Q168" s="220">
        <v>0</v>
      </c>
      <c r="R168" s="220">
        <f>Q168*H168</f>
        <v>0</v>
      </c>
      <c r="S168" s="220">
        <v>0</v>
      </c>
      <c r="T168" s="221">
        <f>S168*H168</f>
        <v>0</v>
      </c>
      <c r="U168" s="37"/>
      <c r="V168" s="37"/>
      <c r="W168" s="37"/>
      <c r="X168" s="37"/>
      <c r="Y168" s="37"/>
      <c r="Z168" s="37"/>
      <c r="AA168" s="37"/>
      <c r="AB168" s="37"/>
      <c r="AC168" s="37"/>
      <c r="AD168" s="37"/>
      <c r="AE168" s="37"/>
      <c r="AR168" s="222" t="s">
        <v>203</v>
      </c>
      <c r="AT168" s="222" t="s">
        <v>188</v>
      </c>
      <c r="AU168" s="222" t="s">
        <v>78</v>
      </c>
      <c r="AY168" s="16" t="s">
        <v>185</v>
      </c>
      <c r="BE168" s="223">
        <f>IF(N168="základní",J168,0)</f>
        <v>0</v>
      </c>
      <c r="BF168" s="223">
        <f>IF(N168="snížená",J168,0)</f>
        <v>0</v>
      </c>
      <c r="BG168" s="223">
        <f>IF(N168="zákl. přenesená",J168,0)</f>
        <v>0</v>
      </c>
      <c r="BH168" s="223">
        <f>IF(N168="sníž. přenesená",J168,0)</f>
        <v>0</v>
      </c>
      <c r="BI168" s="223">
        <f>IF(N168="nulová",J168,0)</f>
        <v>0</v>
      </c>
      <c r="BJ168" s="16" t="s">
        <v>76</v>
      </c>
      <c r="BK168" s="223">
        <f>ROUND(I168*H168,2)</f>
        <v>0</v>
      </c>
      <c r="BL168" s="16" t="s">
        <v>203</v>
      </c>
      <c r="BM168" s="222" t="s">
        <v>767</v>
      </c>
    </row>
    <row r="169" s="2" customFormat="1" ht="16.5" customHeight="1">
      <c r="A169" s="37"/>
      <c r="B169" s="38"/>
      <c r="C169" s="211" t="s">
        <v>768</v>
      </c>
      <c r="D169" s="211" t="s">
        <v>188</v>
      </c>
      <c r="E169" s="212" t="s">
        <v>769</v>
      </c>
      <c r="F169" s="213" t="s">
        <v>581</v>
      </c>
      <c r="G169" s="214" t="s">
        <v>261</v>
      </c>
      <c r="H169" s="215">
        <v>1250</v>
      </c>
      <c r="I169" s="216"/>
      <c r="J169" s="217">
        <f>ROUND(I169*H169,2)</f>
        <v>0</v>
      </c>
      <c r="K169" s="213" t="s">
        <v>19</v>
      </c>
      <c r="L169" s="43"/>
      <c r="M169" s="218" t="s">
        <v>19</v>
      </c>
      <c r="N169" s="219" t="s">
        <v>40</v>
      </c>
      <c r="O169" s="83"/>
      <c r="P169" s="220">
        <f>O169*H169</f>
        <v>0</v>
      </c>
      <c r="Q169" s="220">
        <v>0</v>
      </c>
      <c r="R169" s="220">
        <f>Q169*H169</f>
        <v>0</v>
      </c>
      <c r="S169" s="220">
        <v>0</v>
      </c>
      <c r="T169" s="221">
        <f>S169*H169</f>
        <v>0</v>
      </c>
      <c r="U169" s="37"/>
      <c r="V169" s="37"/>
      <c r="W169" s="37"/>
      <c r="X169" s="37"/>
      <c r="Y169" s="37"/>
      <c r="Z169" s="37"/>
      <c r="AA169" s="37"/>
      <c r="AB169" s="37"/>
      <c r="AC169" s="37"/>
      <c r="AD169" s="37"/>
      <c r="AE169" s="37"/>
      <c r="AR169" s="222" t="s">
        <v>203</v>
      </c>
      <c r="AT169" s="222" t="s">
        <v>188</v>
      </c>
      <c r="AU169" s="222" t="s">
        <v>78</v>
      </c>
      <c r="AY169" s="16" t="s">
        <v>185</v>
      </c>
      <c r="BE169" s="223">
        <f>IF(N169="základní",J169,0)</f>
        <v>0</v>
      </c>
      <c r="BF169" s="223">
        <f>IF(N169="snížená",J169,0)</f>
        <v>0</v>
      </c>
      <c r="BG169" s="223">
        <f>IF(N169="zákl. přenesená",J169,0)</f>
        <v>0</v>
      </c>
      <c r="BH169" s="223">
        <f>IF(N169="sníž. přenesená",J169,0)</f>
        <v>0</v>
      </c>
      <c r="BI169" s="223">
        <f>IF(N169="nulová",J169,0)</f>
        <v>0</v>
      </c>
      <c r="BJ169" s="16" t="s">
        <v>76</v>
      </c>
      <c r="BK169" s="223">
        <f>ROUND(I169*H169,2)</f>
        <v>0</v>
      </c>
      <c r="BL169" s="16" t="s">
        <v>203</v>
      </c>
      <c r="BM169" s="222" t="s">
        <v>770</v>
      </c>
    </row>
    <row r="170" s="2" customFormat="1" ht="16.5" customHeight="1">
      <c r="A170" s="37"/>
      <c r="B170" s="38"/>
      <c r="C170" s="211" t="s">
        <v>520</v>
      </c>
      <c r="D170" s="211" t="s">
        <v>188</v>
      </c>
      <c r="E170" s="212" t="s">
        <v>771</v>
      </c>
      <c r="F170" s="213" t="s">
        <v>583</v>
      </c>
      <c r="G170" s="214" t="s">
        <v>445</v>
      </c>
      <c r="H170" s="215">
        <v>1250</v>
      </c>
      <c r="I170" s="216"/>
      <c r="J170" s="217">
        <f>ROUND(I170*H170,2)</f>
        <v>0</v>
      </c>
      <c r="K170" s="213" t="s">
        <v>19</v>
      </c>
      <c r="L170" s="43"/>
      <c r="M170" s="218" t="s">
        <v>19</v>
      </c>
      <c r="N170" s="219" t="s">
        <v>40</v>
      </c>
      <c r="O170" s="83"/>
      <c r="P170" s="220">
        <f>O170*H170</f>
        <v>0</v>
      </c>
      <c r="Q170" s="220">
        <v>0</v>
      </c>
      <c r="R170" s="220">
        <f>Q170*H170</f>
        <v>0</v>
      </c>
      <c r="S170" s="220">
        <v>0</v>
      </c>
      <c r="T170" s="221">
        <f>S170*H170</f>
        <v>0</v>
      </c>
      <c r="U170" s="37"/>
      <c r="V170" s="37"/>
      <c r="W170" s="37"/>
      <c r="X170" s="37"/>
      <c r="Y170" s="37"/>
      <c r="Z170" s="37"/>
      <c r="AA170" s="37"/>
      <c r="AB170" s="37"/>
      <c r="AC170" s="37"/>
      <c r="AD170" s="37"/>
      <c r="AE170" s="37"/>
      <c r="AR170" s="222" t="s">
        <v>203</v>
      </c>
      <c r="AT170" s="222" t="s">
        <v>188</v>
      </c>
      <c r="AU170" s="222" t="s">
        <v>78</v>
      </c>
      <c r="AY170" s="16" t="s">
        <v>185</v>
      </c>
      <c r="BE170" s="223">
        <f>IF(N170="základní",J170,0)</f>
        <v>0</v>
      </c>
      <c r="BF170" s="223">
        <f>IF(N170="snížená",J170,0)</f>
        <v>0</v>
      </c>
      <c r="BG170" s="223">
        <f>IF(N170="zákl. přenesená",J170,0)</f>
        <v>0</v>
      </c>
      <c r="BH170" s="223">
        <f>IF(N170="sníž. přenesená",J170,0)</f>
        <v>0</v>
      </c>
      <c r="BI170" s="223">
        <f>IF(N170="nulová",J170,0)</f>
        <v>0</v>
      </c>
      <c r="BJ170" s="16" t="s">
        <v>76</v>
      </c>
      <c r="BK170" s="223">
        <f>ROUND(I170*H170,2)</f>
        <v>0</v>
      </c>
      <c r="BL170" s="16" t="s">
        <v>203</v>
      </c>
      <c r="BM170" s="222" t="s">
        <v>772</v>
      </c>
    </row>
    <row r="171" s="2" customFormat="1" ht="16.5" customHeight="1">
      <c r="A171" s="37"/>
      <c r="B171" s="38"/>
      <c r="C171" s="211" t="s">
        <v>773</v>
      </c>
      <c r="D171" s="211" t="s">
        <v>188</v>
      </c>
      <c r="E171" s="212" t="s">
        <v>774</v>
      </c>
      <c r="F171" s="213" t="s">
        <v>775</v>
      </c>
      <c r="G171" s="214" t="s">
        <v>261</v>
      </c>
      <c r="H171" s="215">
        <v>120</v>
      </c>
      <c r="I171" s="216"/>
      <c r="J171" s="217">
        <f>ROUND(I171*H171,2)</f>
        <v>0</v>
      </c>
      <c r="K171" s="213" t="s">
        <v>19</v>
      </c>
      <c r="L171" s="43"/>
      <c r="M171" s="218" t="s">
        <v>19</v>
      </c>
      <c r="N171" s="219" t="s">
        <v>40</v>
      </c>
      <c r="O171" s="83"/>
      <c r="P171" s="220">
        <f>O171*H171</f>
        <v>0</v>
      </c>
      <c r="Q171" s="220">
        <v>0</v>
      </c>
      <c r="R171" s="220">
        <f>Q171*H171</f>
        <v>0</v>
      </c>
      <c r="S171" s="220">
        <v>0</v>
      </c>
      <c r="T171" s="221">
        <f>S171*H171</f>
        <v>0</v>
      </c>
      <c r="U171" s="37"/>
      <c r="V171" s="37"/>
      <c r="W171" s="37"/>
      <c r="X171" s="37"/>
      <c r="Y171" s="37"/>
      <c r="Z171" s="37"/>
      <c r="AA171" s="37"/>
      <c r="AB171" s="37"/>
      <c r="AC171" s="37"/>
      <c r="AD171" s="37"/>
      <c r="AE171" s="37"/>
      <c r="AR171" s="222" t="s">
        <v>203</v>
      </c>
      <c r="AT171" s="222" t="s">
        <v>188</v>
      </c>
      <c r="AU171" s="222" t="s">
        <v>78</v>
      </c>
      <c r="AY171" s="16" t="s">
        <v>185</v>
      </c>
      <c r="BE171" s="223">
        <f>IF(N171="základní",J171,0)</f>
        <v>0</v>
      </c>
      <c r="BF171" s="223">
        <f>IF(N171="snížená",J171,0)</f>
        <v>0</v>
      </c>
      <c r="BG171" s="223">
        <f>IF(N171="zákl. přenesená",J171,0)</f>
        <v>0</v>
      </c>
      <c r="BH171" s="223">
        <f>IF(N171="sníž. přenesená",J171,0)</f>
        <v>0</v>
      </c>
      <c r="BI171" s="223">
        <f>IF(N171="nulová",J171,0)</f>
        <v>0</v>
      </c>
      <c r="BJ171" s="16" t="s">
        <v>76</v>
      </c>
      <c r="BK171" s="223">
        <f>ROUND(I171*H171,2)</f>
        <v>0</v>
      </c>
      <c r="BL171" s="16" t="s">
        <v>203</v>
      </c>
      <c r="BM171" s="222" t="s">
        <v>776</v>
      </c>
    </row>
    <row r="172" s="2" customFormat="1" ht="16.5" customHeight="1">
      <c r="A172" s="37"/>
      <c r="B172" s="38"/>
      <c r="C172" s="211" t="s">
        <v>524</v>
      </c>
      <c r="D172" s="211" t="s">
        <v>188</v>
      </c>
      <c r="E172" s="212" t="s">
        <v>777</v>
      </c>
      <c r="F172" s="213" t="s">
        <v>778</v>
      </c>
      <c r="G172" s="214" t="s">
        <v>261</v>
      </c>
      <c r="H172" s="215">
        <v>410</v>
      </c>
      <c r="I172" s="216"/>
      <c r="J172" s="217">
        <f>ROUND(I172*H172,2)</f>
        <v>0</v>
      </c>
      <c r="K172" s="213" t="s">
        <v>19</v>
      </c>
      <c r="L172" s="43"/>
      <c r="M172" s="218" t="s">
        <v>19</v>
      </c>
      <c r="N172" s="219" t="s">
        <v>40</v>
      </c>
      <c r="O172" s="83"/>
      <c r="P172" s="220">
        <f>O172*H172</f>
        <v>0</v>
      </c>
      <c r="Q172" s="220">
        <v>0</v>
      </c>
      <c r="R172" s="220">
        <f>Q172*H172</f>
        <v>0</v>
      </c>
      <c r="S172" s="220">
        <v>0</v>
      </c>
      <c r="T172" s="221">
        <f>S172*H172</f>
        <v>0</v>
      </c>
      <c r="U172" s="37"/>
      <c r="V172" s="37"/>
      <c r="W172" s="37"/>
      <c r="X172" s="37"/>
      <c r="Y172" s="37"/>
      <c r="Z172" s="37"/>
      <c r="AA172" s="37"/>
      <c r="AB172" s="37"/>
      <c r="AC172" s="37"/>
      <c r="AD172" s="37"/>
      <c r="AE172" s="37"/>
      <c r="AR172" s="222" t="s">
        <v>203</v>
      </c>
      <c r="AT172" s="222" t="s">
        <v>188</v>
      </c>
      <c r="AU172" s="222" t="s">
        <v>78</v>
      </c>
      <c r="AY172" s="16" t="s">
        <v>185</v>
      </c>
      <c r="BE172" s="223">
        <f>IF(N172="základní",J172,0)</f>
        <v>0</v>
      </c>
      <c r="BF172" s="223">
        <f>IF(N172="snížená",J172,0)</f>
        <v>0</v>
      </c>
      <c r="BG172" s="223">
        <f>IF(N172="zákl. přenesená",J172,0)</f>
        <v>0</v>
      </c>
      <c r="BH172" s="223">
        <f>IF(N172="sníž. přenesená",J172,0)</f>
        <v>0</v>
      </c>
      <c r="BI172" s="223">
        <f>IF(N172="nulová",J172,0)</f>
        <v>0</v>
      </c>
      <c r="BJ172" s="16" t="s">
        <v>76</v>
      </c>
      <c r="BK172" s="223">
        <f>ROUND(I172*H172,2)</f>
        <v>0</v>
      </c>
      <c r="BL172" s="16" t="s">
        <v>203</v>
      </c>
      <c r="BM172" s="222" t="s">
        <v>779</v>
      </c>
    </row>
    <row r="173" s="2" customFormat="1" ht="16.5" customHeight="1">
      <c r="A173" s="37"/>
      <c r="B173" s="38"/>
      <c r="C173" s="211" t="s">
        <v>780</v>
      </c>
      <c r="D173" s="211" t="s">
        <v>188</v>
      </c>
      <c r="E173" s="212" t="s">
        <v>781</v>
      </c>
      <c r="F173" s="213" t="s">
        <v>782</v>
      </c>
      <c r="G173" s="214" t="s">
        <v>261</v>
      </c>
      <c r="H173" s="215">
        <v>1640</v>
      </c>
      <c r="I173" s="216"/>
      <c r="J173" s="217">
        <f>ROUND(I173*H173,2)</f>
        <v>0</v>
      </c>
      <c r="K173" s="213" t="s">
        <v>19</v>
      </c>
      <c r="L173" s="43"/>
      <c r="M173" s="218" t="s">
        <v>19</v>
      </c>
      <c r="N173" s="219" t="s">
        <v>40</v>
      </c>
      <c r="O173" s="83"/>
      <c r="P173" s="220">
        <f>O173*H173</f>
        <v>0</v>
      </c>
      <c r="Q173" s="220">
        <v>0</v>
      </c>
      <c r="R173" s="220">
        <f>Q173*H173</f>
        <v>0</v>
      </c>
      <c r="S173" s="220">
        <v>0</v>
      </c>
      <c r="T173" s="221">
        <f>S173*H173</f>
        <v>0</v>
      </c>
      <c r="U173" s="37"/>
      <c r="V173" s="37"/>
      <c r="W173" s="37"/>
      <c r="X173" s="37"/>
      <c r="Y173" s="37"/>
      <c r="Z173" s="37"/>
      <c r="AA173" s="37"/>
      <c r="AB173" s="37"/>
      <c r="AC173" s="37"/>
      <c r="AD173" s="37"/>
      <c r="AE173" s="37"/>
      <c r="AR173" s="222" t="s">
        <v>203</v>
      </c>
      <c r="AT173" s="222" t="s">
        <v>188</v>
      </c>
      <c r="AU173" s="222" t="s">
        <v>78</v>
      </c>
      <c r="AY173" s="16" t="s">
        <v>185</v>
      </c>
      <c r="BE173" s="223">
        <f>IF(N173="základní",J173,0)</f>
        <v>0</v>
      </c>
      <c r="BF173" s="223">
        <f>IF(N173="snížená",J173,0)</f>
        <v>0</v>
      </c>
      <c r="BG173" s="223">
        <f>IF(N173="zákl. přenesená",J173,0)</f>
        <v>0</v>
      </c>
      <c r="BH173" s="223">
        <f>IF(N173="sníž. přenesená",J173,0)</f>
        <v>0</v>
      </c>
      <c r="BI173" s="223">
        <f>IF(N173="nulová",J173,0)</f>
        <v>0</v>
      </c>
      <c r="BJ173" s="16" t="s">
        <v>76</v>
      </c>
      <c r="BK173" s="223">
        <f>ROUND(I173*H173,2)</f>
        <v>0</v>
      </c>
      <c r="BL173" s="16" t="s">
        <v>203</v>
      </c>
      <c r="BM173" s="222" t="s">
        <v>783</v>
      </c>
    </row>
    <row r="174" s="2" customFormat="1" ht="16.5" customHeight="1">
      <c r="A174" s="37"/>
      <c r="B174" s="38"/>
      <c r="C174" s="211" t="s">
        <v>529</v>
      </c>
      <c r="D174" s="211" t="s">
        <v>188</v>
      </c>
      <c r="E174" s="212" t="s">
        <v>784</v>
      </c>
      <c r="F174" s="213" t="s">
        <v>785</v>
      </c>
      <c r="G174" s="214" t="s">
        <v>261</v>
      </c>
      <c r="H174" s="215">
        <v>270</v>
      </c>
      <c r="I174" s="216"/>
      <c r="J174" s="217">
        <f>ROUND(I174*H174,2)</f>
        <v>0</v>
      </c>
      <c r="K174" s="213" t="s">
        <v>19</v>
      </c>
      <c r="L174" s="43"/>
      <c r="M174" s="218" t="s">
        <v>19</v>
      </c>
      <c r="N174" s="219" t="s">
        <v>40</v>
      </c>
      <c r="O174" s="83"/>
      <c r="P174" s="220">
        <f>O174*H174</f>
        <v>0</v>
      </c>
      <c r="Q174" s="220">
        <v>0</v>
      </c>
      <c r="R174" s="220">
        <f>Q174*H174</f>
        <v>0</v>
      </c>
      <c r="S174" s="220">
        <v>0</v>
      </c>
      <c r="T174" s="221">
        <f>S174*H174</f>
        <v>0</v>
      </c>
      <c r="U174" s="37"/>
      <c r="V174" s="37"/>
      <c r="W174" s="37"/>
      <c r="X174" s="37"/>
      <c r="Y174" s="37"/>
      <c r="Z174" s="37"/>
      <c r="AA174" s="37"/>
      <c r="AB174" s="37"/>
      <c r="AC174" s="37"/>
      <c r="AD174" s="37"/>
      <c r="AE174" s="37"/>
      <c r="AR174" s="222" t="s">
        <v>203</v>
      </c>
      <c r="AT174" s="222" t="s">
        <v>188</v>
      </c>
      <c r="AU174" s="222" t="s">
        <v>78</v>
      </c>
      <c r="AY174" s="16" t="s">
        <v>185</v>
      </c>
      <c r="BE174" s="223">
        <f>IF(N174="základní",J174,0)</f>
        <v>0</v>
      </c>
      <c r="BF174" s="223">
        <f>IF(N174="snížená",J174,0)</f>
        <v>0</v>
      </c>
      <c r="BG174" s="223">
        <f>IF(N174="zákl. přenesená",J174,0)</f>
        <v>0</v>
      </c>
      <c r="BH174" s="223">
        <f>IF(N174="sníž. přenesená",J174,0)</f>
        <v>0</v>
      </c>
      <c r="BI174" s="223">
        <f>IF(N174="nulová",J174,0)</f>
        <v>0</v>
      </c>
      <c r="BJ174" s="16" t="s">
        <v>76</v>
      </c>
      <c r="BK174" s="223">
        <f>ROUND(I174*H174,2)</f>
        <v>0</v>
      </c>
      <c r="BL174" s="16" t="s">
        <v>203</v>
      </c>
      <c r="BM174" s="222" t="s">
        <v>786</v>
      </c>
    </row>
    <row r="175" s="2" customFormat="1" ht="16.5" customHeight="1">
      <c r="A175" s="37"/>
      <c r="B175" s="38"/>
      <c r="C175" s="211" t="s">
        <v>787</v>
      </c>
      <c r="D175" s="211" t="s">
        <v>188</v>
      </c>
      <c r="E175" s="212" t="s">
        <v>788</v>
      </c>
      <c r="F175" s="213" t="s">
        <v>679</v>
      </c>
      <c r="G175" s="214" t="s">
        <v>261</v>
      </c>
      <c r="H175" s="215">
        <v>300</v>
      </c>
      <c r="I175" s="216"/>
      <c r="J175" s="217">
        <f>ROUND(I175*H175,2)</f>
        <v>0</v>
      </c>
      <c r="K175" s="213" t="s">
        <v>19</v>
      </c>
      <c r="L175" s="43"/>
      <c r="M175" s="218" t="s">
        <v>19</v>
      </c>
      <c r="N175" s="219" t="s">
        <v>40</v>
      </c>
      <c r="O175" s="83"/>
      <c r="P175" s="220">
        <f>O175*H175</f>
        <v>0</v>
      </c>
      <c r="Q175" s="220">
        <v>0</v>
      </c>
      <c r="R175" s="220">
        <f>Q175*H175</f>
        <v>0</v>
      </c>
      <c r="S175" s="220">
        <v>0</v>
      </c>
      <c r="T175" s="221">
        <f>S175*H175</f>
        <v>0</v>
      </c>
      <c r="U175" s="37"/>
      <c r="V175" s="37"/>
      <c r="W175" s="37"/>
      <c r="X175" s="37"/>
      <c r="Y175" s="37"/>
      <c r="Z175" s="37"/>
      <c r="AA175" s="37"/>
      <c r="AB175" s="37"/>
      <c r="AC175" s="37"/>
      <c r="AD175" s="37"/>
      <c r="AE175" s="37"/>
      <c r="AR175" s="222" t="s">
        <v>203</v>
      </c>
      <c r="AT175" s="222" t="s">
        <v>188</v>
      </c>
      <c r="AU175" s="222" t="s">
        <v>78</v>
      </c>
      <c r="AY175" s="16" t="s">
        <v>185</v>
      </c>
      <c r="BE175" s="223">
        <f>IF(N175="základní",J175,0)</f>
        <v>0</v>
      </c>
      <c r="BF175" s="223">
        <f>IF(N175="snížená",J175,0)</f>
        <v>0</v>
      </c>
      <c r="BG175" s="223">
        <f>IF(N175="zákl. přenesená",J175,0)</f>
        <v>0</v>
      </c>
      <c r="BH175" s="223">
        <f>IF(N175="sníž. přenesená",J175,0)</f>
        <v>0</v>
      </c>
      <c r="BI175" s="223">
        <f>IF(N175="nulová",J175,0)</f>
        <v>0</v>
      </c>
      <c r="BJ175" s="16" t="s">
        <v>76</v>
      </c>
      <c r="BK175" s="223">
        <f>ROUND(I175*H175,2)</f>
        <v>0</v>
      </c>
      <c r="BL175" s="16" t="s">
        <v>203</v>
      </c>
      <c r="BM175" s="222" t="s">
        <v>789</v>
      </c>
    </row>
    <row r="176" s="2" customFormat="1" ht="16.5" customHeight="1">
      <c r="A176" s="37"/>
      <c r="B176" s="38"/>
      <c r="C176" s="211" t="s">
        <v>533</v>
      </c>
      <c r="D176" s="211" t="s">
        <v>188</v>
      </c>
      <c r="E176" s="212" t="s">
        <v>790</v>
      </c>
      <c r="F176" s="213" t="s">
        <v>681</v>
      </c>
      <c r="G176" s="214" t="s">
        <v>261</v>
      </c>
      <c r="H176" s="215">
        <v>150</v>
      </c>
      <c r="I176" s="216"/>
      <c r="J176" s="217">
        <f>ROUND(I176*H176,2)</f>
        <v>0</v>
      </c>
      <c r="K176" s="213" t="s">
        <v>19</v>
      </c>
      <c r="L176" s="43"/>
      <c r="M176" s="218" t="s">
        <v>19</v>
      </c>
      <c r="N176" s="219" t="s">
        <v>40</v>
      </c>
      <c r="O176" s="83"/>
      <c r="P176" s="220">
        <f>O176*H176</f>
        <v>0</v>
      </c>
      <c r="Q176" s="220">
        <v>0</v>
      </c>
      <c r="R176" s="220">
        <f>Q176*H176</f>
        <v>0</v>
      </c>
      <c r="S176" s="220">
        <v>0</v>
      </c>
      <c r="T176" s="221">
        <f>S176*H176</f>
        <v>0</v>
      </c>
      <c r="U176" s="37"/>
      <c r="V176" s="37"/>
      <c r="W176" s="37"/>
      <c r="X176" s="37"/>
      <c r="Y176" s="37"/>
      <c r="Z176" s="37"/>
      <c r="AA176" s="37"/>
      <c r="AB176" s="37"/>
      <c r="AC176" s="37"/>
      <c r="AD176" s="37"/>
      <c r="AE176" s="37"/>
      <c r="AR176" s="222" t="s">
        <v>203</v>
      </c>
      <c r="AT176" s="222" t="s">
        <v>188</v>
      </c>
      <c r="AU176" s="222" t="s">
        <v>78</v>
      </c>
      <c r="AY176" s="16" t="s">
        <v>185</v>
      </c>
      <c r="BE176" s="223">
        <f>IF(N176="základní",J176,0)</f>
        <v>0</v>
      </c>
      <c r="BF176" s="223">
        <f>IF(N176="snížená",J176,0)</f>
        <v>0</v>
      </c>
      <c r="BG176" s="223">
        <f>IF(N176="zákl. přenesená",J176,0)</f>
        <v>0</v>
      </c>
      <c r="BH176" s="223">
        <f>IF(N176="sníž. přenesená",J176,0)</f>
        <v>0</v>
      </c>
      <c r="BI176" s="223">
        <f>IF(N176="nulová",J176,0)</f>
        <v>0</v>
      </c>
      <c r="BJ176" s="16" t="s">
        <v>76</v>
      </c>
      <c r="BK176" s="223">
        <f>ROUND(I176*H176,2)</f>
        <v>0</v>
      </c>
      <c r="BL176" s="16" t="s">
        <v>203</v>
      </c>
      <c r="BM176" s="222" t="s">
        <v>791</v>
      </c>
    </row>
    <row r="177" s="2" customFormat="1" ht="16.5" customHeight="1">
      <c r="A177" s="37"/>
      <c r="B177" s="38"/>
      <c r="C177" s="211" t="s">
        <v>792</v>
      </c>
      <c r="D177" s="211" t="s">
        <v>188</v>
      </c>
      <c r="E177" s="212" t="s">
        <v>793</v>
      </c>
      <c r="F177" s="213" t="s">
        <v>683</v>
      </c>
      <c r="G177" s="214" t="s">
        <v>261</v>
      </c>
      <c r="H177" s="215">
        <v>100</v>
      </c>
      <c r="I177" s="216"/>
      <c r="J177" s="217">
        <f>ROUND(I177*H177,2)</f>
        <v>0</v>
      </c>
      <c r="K177" s="213" t="s">
        <v>19</v>
      </c>
      <c r="L177" s="43"/>
      <c r="M177" s="218" t="s">
        <v>19</v>
      </c>
      <c r="N177" s="219" t="s">
        <v>40</v>
      </c>
      <c r="O177" s="83"/>
      <c r="P177" s="220">
        <f>O177*H177</f>
        <v>0</v>
      </c>
      <c r="Q177" s="220">
        <v>0</v>
      </c>
      <c r="R177" s="220">
        <f>Q177*H177</f>
        <v>0</v>
      </c>
      <c r="S177" s="220">
        <v>0</v>
      </c>
      <c r="T177" s="221">
        <f>S177*H177</f>
        <v>0</v>
      </c>
      <c r="U177" s="37"/>
      <c r="V177" s="37"/>
      <c r="W177" s="37"/>
      <c r="X177" s="37"/>
      <c r="Y177" s="37"/>
      <c r="Z177" s="37"/>
      <c r="AA177" s="37"/>
      <c r="AB177" s="37"/>
      <c r="AC177" s="37"/>
      <c r="AD177" s="37"/>
      <c r="AE177" s="37"/>
      <c r="AR177" s="222" t="s">
        <v>203</v>
      </c>
      <c r="AT177" s="222" t="s">
        <v>188</v>
      </c>
      <c r="AU177" s="222" t="s">
        <v>78</v>
      </c>
      <c r="AY177" s="16" t="s">
        <v>185</v>
      </c>
      <c r="BE177" s="223">
        <f>IF(N177="základní",J177,0)</f>
        <v>0</v>
      </c>
      <c r="BF177" s="223">
        <f>IF(N177="snížená",J177,0)</f>
        <v>0</v>
      </c>
      <c r="BG177" s="223">
        <f>IF(N177="zákl. přenesená",J177,0)</f>
        <v>0</v>
      </c>
      <c r="BH177" s="223">
        <f>IF(N177="sníž. přenesená",J177,0)</f>
        <v>0</v>
      </c>
      <c r="BI177" s="223">
        <f>IF(N177="nulová",J177,0)</f>
        <v>0</v>
      </c>
      <c r="BJ177" s="16" t="s">
        <v>76</v>
      </c>
      <c r="BK177" s="223">
        <f>ROUND(I177*H177,2)</f>
        <v>0</v>
      </c>
      <c r="BL177" s="16" t="s">
        <v>203</v>
      </c>
      <c r="BM177" s="222" t="s">
        <v>794</v>
      </c>
    </row>
    <row r="178" s="2" customFormat="1" ht="16.5" customHeight="1">
      <c r="A178" s="37"/>
      <c r="B178" s="38"/>
      <c r="C178" s="211" t="s">
        <v>536</v>
      </c>
      <c r="D178" s="211" t="s">
        <v>188</v>
      </c>
      <c r="E178" s="212" t="s">
        <v>795</v>
      </c>
      <c r="F178" s="213" t="s">
        <v>796</v>
      </c>
      <c r="G178" s="214" t="s">
        <v>261</v>
      </c>
      <c r="H178" s="215">
        <v>2700</v>
      </c>
      <c r="I178" s="216"/>
      <c r="J178" s="217">
        <f>ROUND(I178*H178,2)</f>
        <v>0</v>
      </c>
      <c r="K178" s="213" t="s">
        <v>19</v>
      </c>
      <c r="L178" s="43"/>
      <c r="M178" s="218" t="s">
        <v>19</v>
      </c>
      <c r="N178" s="219" t="s">
        <v>40</v>
      </c>
      <c r="O178" s="83"/>
      <c r="P178" s="220">
        <f>O178*H178</f>
        <v>0</v>
      </c>
      <c r="Q178" s="220">
        <v>0</v>
      </c>
      <c r="R178" s="220">
        <f>Q178*H178</f>
        <v>0</v>
      </c>
      <c r="S178" s="220">
        <v>0</v>
      </c>
      <c r="T178" s="221">
        <f>S178*H178</f>
        <v>0</v>
      </c>
      <c r="U178" s="37"/>
      <c r="V178" s="37"/>
      <c r="W178" s="37"/>
      <c r="X178" s="37"/>
      <c r="Y178" s="37"/>
      <c r="Z178" s="37"/>
      <c r="AA178" s="37"/>
      <c r="AB178" s="37"/>
      <c r="AC178" s="37"/>
      <c r="AD178" s="37"/>
      <c r="AE178" s="37"/>
      <c r="AR178" s="222" t="s">
        <v>203</v>
      </c>
      <c r="AT178" s="222" t="s">
        <v>188</v>
      </c>
      <c r="AU178" s="222" t="s">
        <v>78</v>
      </c>
      <c r="AY178" s="16" t="s">
        <v>185</v>
      </c>
      <c r="BE178" s="223">
        <f>IF(N178="základní",J178,0)</f>
        <v>0</v>
      </c>
      <c r="BF178" s="223">
        <f>IF(N178="snížená",J178,0)</f>
        <v>0</v>
      </c>
      <c r="BG178" s="223">
        <f>IF(N178="zákl. přenesená",J178,0)</f>
        <v>0</v>
      </c>
      <c r="BH178" s="223">
        <f>IF(N178="sníž. přenesená",J178,0)</f>
        <v>0</v>
      </c>
      <c r="BI178" s="223">
        <f>IF(N178="nulová",J178,0)</f>
        <v>0</v>
      </c>
      <c r="BJ178" s="16" t="s">
        <v>76</v>
      </c>
      <c r="BK178" s="223">
        <f>ROUND(I178*H178,2)</f>
        <v>0</v>
      </c>
      <c r="BL178" s="16" t="s">
        <v>203</v>
      </c>
      <c r="BM178" s="222" t="s">
        <v>797</v>
      </c>
    </row>
    <row r="179" s="2" customFormat="1" ht="16.5" customHeight="1">
      <c r="A179" s="37"/>
      <c r="B179" s="38"/>
      <c r="C179" s="211" t="s">
        <v>798</v>
      </c>
      <c r="D179" s="211" t="s">
        <v>188</v>
      </c>
      <c r="E179" s="212" t="s">
        <v>799</v>
      </c>
      <c r="F179" s="213" t="s">
        <v>800</v>
      </c>
      <c r="G179" s="214" t="s">
        <v>261</v>
      </c>
      <c r="H179" s="215">
        <v>2050</v>
      </c>
      <c r="I179" s="216"/>
      <c r="J179" s="217">
        <f>ROUND(I179*H179,2)</f>
        <v>0</v>
      </c>
      <c r="K179" s="213" t="s">
        <v>19</v>
      </c>
      <c r="L179" s="43"/>
      <c r="M179" s="218" t="s">
        <v>19</v>
      </c>
      <c r="N179" s="219" t="s">
        <v>40</v>
      </c>
      <c r="O179" s="83"/>
      <c r="P179" s="220">
        <f>O179*H179</f>
        <v>0</v>
      </c>
      <c r="Q179" s="220">
        <v>0</v>
      </c>
      <c r="R179" s="220">
        <f>Q179*H179</f>
        <v>0</v>
      </c>
      <c r="S179" s="220">
        <v>0</v>
      </c>
      <c r="T179" s="221">
        <f>S179*H179</f>
        <v>0</v>
      </c>
      <c r="U179" s="37"/>
      <c r="V179" s="37"/>
      <c r="W179" s="37"/>
      <c r="X179" s="37"/>
      <c r="Y179" s="37"/>
      <c r="Z179" s="37"/>
      <c r="AA179" s="37"/>
      <c r="AB179" s="37"/>
      <c r="AC179" s="37"/>
      <c r="AD179" s="37"/>
      <c r="AE179" s="37"/>
      <c r="AR179" s="222" t="s">
        <v>203</v>
      </c>
      <c r="AT179" s="222" t="s">
        <v>188</v>
      </c>
      <c r="AU179" s="222" t="s">
        <v>78</v>
      </c>
      <c r="AY179" s="16" t="s">
        <v>185</v>
      </c>
      <c r="BE179" s="223">
        <f>IF(N179="základní",J179,0)</f>
        <v>0</v>
      </c>
      <c r="BF179" s="223">
        <f>IF(N179="snížená",J179,0)</f>
        <v>0</v>
      </c>
      <c r="BG179" s="223">
        <f>IF(N179="zákl. přenesená",J179,0)</f>
        <v>0</v>
      </c>
      <c r="BH179" s="223">
        <f>IF(N179="sníž. přenesená",J179,0)</f>
        <v>0</v>
      </c>
      <c r="BI179" s="223">
        <f>IF(N179="nulová",J179,0)</f>
        <v>0</v>
      </c>
      <c r="BJ179" s="16" t="s">
        <v>76</v>
      </c>
      <c r="BK179" s="223">
        <f>ROUND(I179*H179,2)</f>
        <v>0</v>
      </c>
      <c r="BL179" s="16" t="s">
        <v>203</v>
      </c>
      <c r="BM179" s="222" t="s">
        <v>801</v>
      </c>
    </row>
    <row r="180" s="2" customFormat="1" ht="16.5" customHeight="1">
      <c r="A180" s="37"/>
      <c r="B180" s="38"/>
      <c r="C180" s="211" t="s">
        <v>690</v>
      </c>
      <c r="D180" s="211" t="s">
        <v>188</v>
      </c>
      <c r="E180" s="212" t="s">
        <v>802</v>
      </c>
      <c r="F180" s="213" t="s">
        <v>803</v>
      </c>
      <c r="G180" s="214" t="s">
        <v>261</v>
      </c>
      <c r="H180" s="215">
        <v>132</v>
      </c>
      <c r="I180" s="216"/>
      <c r="J180" s="217">
        <f>ROUND(I180*H180,2)</f>
        <v>0</v>
      </c>
      <c r="K180" s="213" t="s">
        <v>19</v>
      </c>
      <c r="L180" s="43"/>
      <c r="M180" s="218" t="s">
        <v>19</v>
      </c>
      <c r="N180" s="219" t="s">
        <v>40</v>
      </c>
      <c r="O180" s="83"/>
      <c r="P180" s="220">
        <f>O180*H180</f>
        <v>0</v>
      </c>
      <c r="Q180" s="220">
        <v>0</v>
      </c>
      <c r="R180" s="220">
        <f>Q180*H180</f>
        <v>0</v>
      </c>
      <c r="S180" s="220">
        <v>0</v>
      </c>
      <c r="T180" s="221">
        <f>S180*H180</f>
        <v>0</v>
      </c>
      <c r="U180" s="37"/>
      <c r="V180" s="37"/>
      <c r="W180" s="37"/>
      <c r="X180" s="37"/>
      <c r="Y180" s="37"/>
      <c r="Z180" s="37"/>
      <c r="AA180" s="37"/>
      <c r="AB180" s="37"/>
      <c r="AC180" s="37"/>
      <c r="AD180" s="37"/>
      <c r="AE180" s="37"/>
      <c r="AR180" s="222" t="s">
        <v>203</v>
      </c>
      <c r="AT180" s="222" t="s">
        <v>188</v>
      </c>
      <c r="AU180" s="222" t="s">
        <v>78</v>
      </c>
      <c r="AY180" s="16" t="s">
        <v>185</v>
      </c>
      <c r="BE180" s="223">
        <f>IF(N180="základní",J180,0)</f>
        <v>0</v>
      </c>
      <c r="BF180" s="223">
        <f>IF(N180="snížená",J180,0)</f>
        <v>0</v>
      </c>
      <c r="BG180" s="223">
        <f>IF(N180="zákl. přenesená",J180,0)</f>
        <v>0</v>
      </c>
      <c r="BH180" s="223">
        <f>IF(N180="sníž. přenesená",J180,0)</f>
        <v>0</v>
      </c>
      <c r="BI180" s="223">
        <f>IF(N180="nulová",J180,0)</f>
        <v>0</v>
      </c>
      <c r="BJ180" s="16" t="s">
        <v>76</v>
      </c>
      <c r="BK180" s="223">
        <f>ROUND(I180*H180,2)</f>
        <v>0</v>
      </c>
      <c r="BL180" s="16" t="s">
        <v>203</v>
      </c>
      <c r="BM180" s="222" t="s">
        <v>804</v>
      </c>
    </row>
    <row r="181" s="2" customFormat="1" ht="16.5" customHeight="1">
      <c r="A181" s="37"/>
      <c r="B181" s="38"/>
      <c r="C181" s="229" t="s">
        <v>717</v>
      </c>
      <c r="D181" s="229" t="s">
        <v>207</v>
      </c>
      <c r="E181" s="230" t="s">
        <v>805</v>
      </c>
      <c r="F181" s="231" t="s">
        <v>806</v>
      </c>
      <c r="G181" s="232" t="s">
        <v>261</v>
      </c>
      <c r="H181" s="233">
        <v>120</v>
      </c>
      <c r="I181" s="234"/>
      <c r="J181" s="235">
        <f>ROUND(I181*H181,2)</f>
        <v>0</v>
      </c>
      <c r="K181" s="231" t="s">
        <v>19</v>
      </c>
      <c r="L181" s="236"/>
      <c r="M181" s="237" t="s">
        <v>19</v>
      </c>
      <c r="N181" s="238" t="s">
        <v>40</v>
      </c>
      <c r="O181" s="83"/>
      <c r="P181" s="220">
        <f>O181*H181</f>
        <v>0</v>
      </c>
      <c r="Q181" s="220">
        <v>0</v>
      </c>
      <c r="R181" s="220">
        <f>Q181*H181</f>
        <v>0</v>
      </c>
      <c r="S181" s="220">
        <v>0</v>
      </c>
      <c r="T181" s="221">
        <f>S181*H181</f>
        <v>0</v>
      </c>
      <c r="U181" s="37"/>
      <c r="V181" s="37"/>
      <c r="W181" s="37"/>
      <c r="X181" s="37"/>
      <c r="Y181" s="37"/>
      <c r="Z181" s="37"/>
      <c r="AA181" s="37"/>
      <c r="AB181" s="37"/>
      <c r="AC181" s="37"/>
      <c r="AD181" s="37"/>
      <c r="AE181" s="37"/>
      <c r="AR181" s="222" t="s">
        <v>210</v>
      </c>
      <c r="AT181" s="222" t="s">
        <v>207</v>
      </c>
      <c r="AU181" s="222" t="s">
        <v>78</v>
      </c>
      <c r="AY181" s="16" t="s">
        <v>185</v>
      </c>
      <c r="BE181" s="223">
        <f>IF(N181="základní",J181,0)</f>
        <v>0</v>
      </c>
      <c r="BF181" s="223">
        <f>IF(N181="snížená",J181,0)</f>
        <v>0</v>
      </c>
      <c r="BG181" s="223">
        <f>IF(N181="zákl. přenesená",J181,0)</f>
        <v>0</v>
      </c>
      <c r="BH181" s="223">
        <f>IF(N181="sníž. přenesená",J181,0)</f>
        <v>0</v>
      </c>
      <c r="BI181" s="223">
        <f>IF(N181="nulová",J181,0)</f>
        <v>0</v>
      </c>
      <c r="BJ181" s="16" t="s">
        <v>76</v>
      </c>
      <c r="BK181" s="223">
        <f>ROUND(I181*H181,2)</f>
        <v>0</v>
      </c>
      <c r="BL181" s="16" t="s">
        <v>203</v>
      </c>
      <c r="BM181" s="222" t="s">
        <v>807</v>
      </c>
    </row>
    <row r="182" s="2" customFormat="1" ht="16.5" customHeight="1">
      <c r="A182" s="37"/>
      <c r="B182" s="38"/>
      <c r="C182" s="229" t="s">
        <v>808</v>
      </c>
      <c r="D182" s="229" t="s">
        <v>207</v>
      </c>
      <c r="E182" s="230" t="s">
        <v>809</v>
      </c>
      <c r="F182" s="231" t="s">
        <v>810</v>
      </c>
      <c r="G182" s="232" t="s">
        <v>445</v>
      </c>
      <c r="H182" s="233">
        <v>1</v>
      </c>
      <c r="I182" s="234"/>
      <c r="J182" s="235">
        <f>ROUND(I182*H182,2)</f>
        <v>0</v>
      </c>
      <c r="K182" s="231" t="s">
        <v>19</v>
      </c>
      <c r="L182" s="236"/>
      <c r="M182" s="237" t="s">
        <v>19</v>
      </c>
      <c r="N182" s="238" t="s">
        <v>40</v>
      </c>
      <c r="O182" s="83"/>
      <c r="P182" s="220">
        <f>O182*H182</f>
        <v>0</v>
      </c>
      <c r="Q182" s="220">
        <v>0</v>
      </c>
      <c r="R182" s="220">
        <f>Q182*H182</f>
        <v>0</v>
      </c>
      <c r="S182" s="220">
        <v>0</v>
      </c>
      <c r="T182" s="221">
        <f>S182*H182</f>
        <v>0</v>
      </c>
      <c r="U182" s="37"/>
      <c r="V182" s="37"/>
      <c r="W182" s="37"/>
      <c r="X182" s="37"/>
      <c r="Y182" s="37"/>
      <c r="Z182" s="37"/>
      <c r="AA182" s="37"/>
      <c r="AB182" s="37"/>
      <c r="AC182" s="37"/>
      <c r="AD182" s="37"/>
      <c r="AE182" s="37"/>
      <c r="AR182" s="222" t="s">
        <v>210</v>
      </c>
      <c r="AT182" s="222" t="s">
        <v>207</v>
      </c>
      <c r="AU182" s="222" t="s">
        <v>78</v>
      </c>
      <c r="AY182" s="16" t="s">
        <v>185</v>
      </c>
      <c r="BE182" s="223">
        <f>IF(N182="základní",J182,0)</f>
        <v>0</v>
      </c>
      <c r="BF182" s="223">
        <f>IF(N182="snížená",J182,0)</f>
        <v>0</v>
      </c>
      <c r="BG182" s="223">
        <f>IF(N182="zákl. přenesená",J182,0)</f>
        <v>0</v>
      </c>
      <c r="BH182" s="223">
        <f>IF(N182="sníž. přenesená",J182,0)</f>
        <v>0</v>
      </c>
      <c r="BI182" s="223">
        <f>IF(N182="nulová",J182,0)</f>
        <v>0</v>
      </c>
      <c r="BJ182" s="16" t="s">
        <v>76</v>
      </c>
      <c r="BK182" s="223">
        <f>ROUND(I182*H182,2)</f>
        <v>0</v>
      </c>
      <c r="BL182" s="16" t="s">
        <v>203</v>
      </c>
      <c r="BM182" s="222" t="s">
        <v>811</v>
      </c>
    </row>
    <row r="183" s="2" customFormat="1" ht="16.5" customHeight="1">
      <c r="A183" s="37"/>
      <c r="B183" s="38"/>
      <c r="C183" s="229" t="s">
        <v>720</v>
      </c>
      <c r="D183" s="229" t="s">
        <v>207</v>
      </c>
      <c r="E183" s="230" t="s">
        <v>812</v>
      </c>
      <c r="F183" s="231" t="s">
        <v>813</v>
      </c>
      <c r="G183" s="232" t="s">
        <v>445</v>
      </c>
      <c r="H183" s="233">
        <v>1</v>
      </c>
      <c r="I183" s="234"/>
      <c r="J183" s="235">
        <f>ROUND(I183*H183,2)</f>
        <v>0</v>
      </c>
      <c r="K183" s="231" t="s">
        <v>19</v>
      </c>
      <c r="L183" s="236"/>
      <c r="M183" s="237" t="s">
        <v>19</v>
      </c>
      <c r="N183" s="238" t="s">
        <v>40</v>
      </c>
      <c r="O183" s="83"/>
      <c r="P183" s="220">
        <f>O183*H183</f>
        <v>0</v>
      </c>
      <c r="Q183" s="220">
        <v>0</v>
      </c>
      <c r="R183" s="220">
        <f>Q183*H183</f>
        <v>0</v>
      </c>
      <c r="S183" s="220">
        <v>0</v>
      </c>
      <c r="T183" s="221">
        <f>S183*H183</f>
        <v>0</v>
      </c>
      <c r="U183" s="37"/>
      <c r="V183" s="37"/>
      <c r="W183" s="37"/>
      <c r="X183" s="37"/>
      <c r="Y183" s="37"/>
      <c r="Z183" s="37"/>
      <c r="AA183" s="37"/>
      <c r="AB183" s="37"/>
      <c r="AC183" s="37"/>
      <c r="AD183" s="37"/>
      <c r="AE183" s="37"/>
      <c r="AR183" s="222" t="s">
        <v>210</v>
      </c>
      <c r="AT183" s="222" t="s">
        <v>207</v>
      </c>
      <c r="AU183" s="222" t="s">
        <v>78</v>
      </c>
      <c r="AY183" s="16" t="s">
        <v>185</v>
      </c>
      <c r="BE183" s="223">
        <f>IF(N183="základní",J183,0)</f>
        <v>0</v>
      </c>
      <c r="BF183" s="223">
        <f>IF(N183="snížená",J183,0)</f>
        <v>0</v>
      </c>
      <c r="BG183" s="223">
        <f>IF(N183="zákl. přenesená",J183,0)</f>
        <v>0</v>
      </c>
      <c r="BH183" s="223">
        <f>IF(N183="sníž. přenesená",J183,0)</f>
        <v>0</v>
      </c>
      <c r="BI183" s="223">
        <f>IF(N183="nulová",J183,0)</f>
        <v>0</v>
      </c>
      <c r="BJ183" s="16" t="s">
        <v>76</v>
      </c>
      <c r="BK183" s="223">
        <f>ROUND(I183*H183,2)</f>
        <v>0</v>
      </c>
      <c r="BL183" s="16" t="s">
        <v>203</v>
      </c>
      <c r="BM183" s="222" t="s">
        <v>814</v>
      </c>
    </row>
    <row r="184" s="2" customFormat="1" ht="16.5" customHeight="1">
      <c r="A184" s="37"/>
      <c r="B184" s="38"/>
      <c r="C184" s="211" t="s">
        <v>815</v>
      </c>
      <c r="D184" s="211" t="s">
        <v>188</v>
      </c>
      <c r="E184" s="212" t="s">
        <v>816</v>
      </c>
      <c r="F184" s="213" t="s">
        <v>817</v>
      </c>
      <c r="G184" s="214" t="s">
        <v>261</v>
      </c>
      <c r="H184" s="215">
        <v>15</v>
      </c>
      <c r="I184" s="216"/>
      <c r="J184" s="217">
        <f>ROUND(I184*H184,2)</f>
        <v>0</v>
      </c>
      <c r="K184" s="213" t="s">
        <v>19</v>
      </c>
      <c r="L184" s="43"/>
      <c r="M184" s="218" t="s">
        <v>19</v>
      </c>
      <c r="N184" s="219" t="s">
        <v>40</v>
      </c>
      <c r="O184" s="83"/>
      <c r="P184" s="220">
        <f>O184*H184</f>
        <v>0</v>
      </c>
      <c r="Q184" s="220">
        <v>0</v>
      </c>
      <c r="R184" s="220">
        <f>Q184*H184</f>
        <v>0</v>
      </c>
      <c r="S184" s="220">
        <v>0</v>
      </c>
      <c r="T184" s="221">
        <f>S184*H184</f>
        <v>0</v>
      </c>
      <c r="U184" s="37"/>
      <c r="V184" s="37"/>
      <c r="W184" s="37"/>
      <c r="X184" s="37"/>
      <c r="Y184" s="37"/>
      <c r="Z184" s="37"/>
      <c r="AA184" s="37"/>
      <c r="AB184" s="37"/>
      <c r="AC184" s="37"/>
      <c r="AD184" s="37"/>
      <c r="AE184" s="37"/>
      <c r="AR184" s="222" t="s">
        <v>203</v>
      </c>
      <c r="AT184" s="222" t="s">
        <v>188</v>
      </c>
      <c r="AU184" s="222" t="s">
        <v>78</v>
      </c>
      <c r="AY184" s="16" t="s">
        <v>185</v>
      </c>
      <c r="BE184" s="223">
        <f>IF(N184="základní",J184,0)</f>
        <v>0</v>
      </c>
      <c r="BF184" s="223">
        <f>IF(N184="snížená",J184,0)</f>
        <v>0</v>
      </c>
      <c r="BG184" s="223">
        <f>IF(N184="zákl. přenesená",J184,0)</f>
        <v>0</v>
      </c>
      <c r="BH184" s="223">
        <f>IF(N184="sníž. přenesená",J184,0)</f>
        <v>0</v>
      </c>
      <c r="BI184" s="223">
        <f>IF(N184="nulová",J184,0)</f>
        <v>0</v>
      </c>
      <c r="BJ184" s="16" t="s">
        <v>76</v>
      </c>
      <c r="BK184" s="223">
        <f>ROUND(I184*H184,2)</f>
        <v>0</v>
      </c>
      <c r="BL184" s="16" t="s">
        <v>203</v>
      </c>
      <c r="BM184" s="222" t="s">
        <v>818</v>
      </c>
    </row>
    <row r="185" s="2" customFormat="1" ht="16.5" customHeight="1">
      <c r="A185" s="37"/>
      <c r="B185" s="38"/>
      <c r="C185" s="211" t="s">
        <v>691</v>
      </c>
      <c r="D185" s="211" t="s">
        <v>188</v>
      </c>
      <c r="E185" s="212" t="s">
        <v>819</v>
      </c>
      <c r="F185" s="213" t="s">
        <v>820</v>
      </c>
      <c r="G185" s="214" t="s">
        <v>445</v>
      </c>
      <c r="H185" s="215">
        <v>290</v>
      </c>
      <c r="I185" s="216"/>
      <c r="J185" s="217">
        <f>ROUND(I185*H185,2)</f>
        <v>0</v>
      </c>
      <c r="K185" s="213" t="s">
        <v>19</v>
      </c>
      <c r="L185" s="43"/>
      <c r="M185" s="218" t="s">
        <v>19</v>
      </c>
      <c r="N185" s="219" t="s">
        <v>40</v>
      </c>
      <c r="O185" s="83"/>
      <c r="P185" s="220">
        <f>O185*H185</f>
        <v>0</v>
      </c>
      <c r="Q185" s="220">
        <v>0</v>
      </c>
      <c r="R185" s="220">
        <f>Q185*H185</f>
        <v>0</v>
      </c>
      <c r="S185" s="220">
        <v>0</v>
      </c>
      <c r="T185" s="221">
        <f>S185*H185</f>
        <v>0</v>
      </c>
      <c r="U185" s="37"/>
      <c r="V185" s="37"/>
      <c r="W185" s="37"/>
      <c r="X185" s="37"/>
      <c r="Y185" s="37"/>
      <c r="Z185" s="37"/>
      <c r="AA185" s="37"/>
      <c r="AB185" s="37"/>
      <c r="AC185" s="37"/>
      <c r="AD185" s="37"/>
      <c r="AE185" s="37"/>
      <c r="AR185" s="222" t="s">
        <v>203</v>
      </c>
      <c r="AT185" s="222" t="s">
        <v>188</v>
      </c>
      <c r="AU185" s="222" t="s">
        <v>78</v>
      </c>
      <c r="AY185" s="16" t="s">
        <v>185</v>
      </c>
      <c r="BE185" s="223">
        <f>IF(N185="základní",J185,0)</f>
        <v>0</v>
      </c>
      <c r="BF185" s="223">
        <f>IF(N185="snížená",J185,0)</f>
        <v>0</v>
      </c>
      <c r="BG185" s="223">
        <f>IF(N185="zákl. přenesená",J185,0)</f>
        <v>0</v>
      </c>
      <c r="BH185" s="223">
        <f>IF(N185="sníž. přenesená",J185,0)</f>
        <v>0</v>
      </c>
      <c r="BI185" s="223">
        <f>IF(N185="nulová",J185,0)</f>
        <v>0</v>
      </c>
      <c r="BJ185" s="16" t="s">
        <v>76</v>
      </c>
      <c r="BK185" s="223">
        <f>ROUND(I185*H185,2)</f>
        <v>0</v>
      </c>
      <c r="BL185" s="16" t="s">
        <v>203</v>
      </c>
      <c r="BM185" s="222" t="s">
        <v>821</v>
      </c>
    </row>
    <row r="186" s="2" customFormat="1" ht="16.5" customHeight="1">
      <c r="A186" s="37"/>
      <c r="B186" s="38"/>
      <c r="C186" s="211" t="s">
        <v>822</v>
      </c>
      <c r="D186" s="211" t="s">
        <v>188</v>
      </c>
      <c r="E186" s="212" t="s">
        <v>823</v>
      </c>
      <c r="F186" s="213" t="s">
        <v>824</v>
      </c>
      <c r="G186" s="214" t="s">
        <v>445</v>
      </c>
      <c r="H186" s="215">
        <v>20</v>
      </c>
      <c r="I186" s="216"/>
      <c r="J186" s="217">
        <f>ROUND(I186*H186,2)</f>
        <v>0</v>
      </c>
      <c r="K186" s="213" t="s">
        <v>19</v>
      </c>
      <c r="L186" s="43"/>
      <c r="M186" s="218" t="s">
        <v>19</v>
      </c>
      <c r="N186" s="219" t="s">
        <v>40</v>
      </c>
      <c r="O186" s="83"/>
      <c r="P186" s="220">
        <f>O186*H186</f>
        <v>0</v>
      </c>
      <c r="Q186" s="220">
        <v>0</v>
      </c>
      <c r="R186" s="220">
        <f>Q186*H186</f>
        <v>0</v>
      </c>
      <c r="S186" s="220">
        <v>0</v>
      </c>
      <c r="T186" s="221">
        <f>S186*H186</f>
        <v>0</v>
      </c>
      <c r="U186" s="37"/>
      <c r="V186" s="37"/>
      <c r="W186" s="37"/>
      <c r="X186" s="37"/>
      <c r="Y186" s="37"/>
      <c r="Z186" s="37"/>
      <c r="AA186" s="37"/>
      <c r="AB186" s="37"/>
      <c r="AC186" s="37"/>
      <c r="AD186" s="37"/>
      <c r="AE186" s="37"/>
      <c r="AR186" s="222" t="s">
        <v>203</v>
      </c>
      <c r="AT186" s="222" t="s">
        <v>188</v>
      </c>
      <c r="AU186" s="222" t="s">
        <v>78</v>
      </c>
      <c r="AY186" s="16" t="s">
        <v>185</v>
      </c>
      <c r="BE186" s="223">
        <f>IF(N186="základní",J186,0)</f>
        <v>0</v>
      </c>
      <c r="BF186" s="223">
        <f>IF(N186="snížená",J186,0)</f>
        <v>0</v>
      </c>
      <c r="BG186" s="223">
        <f>IF(N186="zákl. přenesená",J186,0)</f>
        <v>0</v>
      </c>
      <c r="BH186" s="223">
        <f>IF(N186="sníž. přenesená",J186,0)</f>
        <v>0</v>
      </c>
      <c r="BI186" s="223">
        <f>IF(N186="nulová",J186,0)</f>
        <v>0</v>
      </c>
      <c r="BJ186" s="16" t="s">
        <v>76</v>
      </c>
      <c r="BK186" s="223">
        <f>ROUND(I186*H186,2)</f>
        <v>0</v>
      </c>
      <c r="BL186" s="16" t="s">
        <v>203</v>
      </c>
      <c r="BM186" s="222" t="s">
        <v>825</v>
      </c>
    </row>
    <row r="187" s="2" customFormat="1" ht="16.5" customHeight="1">
      <c r="A187" s="37"/>
      <c r="B187" s="38"/>
      <c r="C187" s="211" t="s">
        <v>693</v>
      </c>
      <c r="D187" s="211" t="s">
        <v>188</v>
      </c>
      <c r="E187" s="212" t="s">
        <v>826</v>
      </c>
      <c r="F187" s="213" t="s">
        <v>827</v>
      </c>
      <c r="G187" s="214" t="s">
        <v>445</v>
      </c>
      <c r="H187" s="215">
        <v>1</v>
      </c>
      <c r="I187" s="216"/>
      <c r="J187" s="217">
        <f>ROUND(I187*H187,2)</f>
        <v>0</v>
      </c>
      <c r="K187" s="213" t="s">
        <v>19</v>
      </c>
      <c r="L187" s="43"/>
      <c r="M187" s="218" t="s">
        <v>19</v>
      </c>
      <c r="N187" s="219" t="s">
        <v>40</v>
      </c>
      <c r="O187" s="83"/>
      <c r="P187" s="220">
        <f>O187*H187</f>
        <v>0</v>
      </c>
      <c r="Q187" s="220">
        <v>0</v>
      </c>
      <c r="R187" s="220">
        <f>Q187*H187</f>
        <v>0</v>
      </c>
      <c r="S187" s="220">
        <v>0</v>
      </c>
      <c r="T187" s="221">
        <f>S187*H187</f>
        <v>0</v>
      </c>
      <c r="U187" s="37"/>
      <c r="V187" s="37"/>
      <c r="W187" s="37"/>
      <c r="X187" s="37"/>
      <c r="Y187" s="37"/>
      <c r="Z187" s="37"/>
      <c r="AA187" s="37"/>
      <c r="AB187" s="37"/>
      <c r="AC187" s="37"/>
      <c r="AD187" s="37"/>
      <c r="AE187" s="37"/>
      <c r="AR187" s="222" t="s">
        <v>203</v>
      </c>
      <c r="AT187" s="222" t="s">
        <v>188</v>
      </c>
      <c r="AU187" s="222" t="s">
        <v>78</v>
      </c>
      <c r="AY187" s="16" t="s">
        <v>185</v>
      </c>
      <c r="BE187" s="223">
        <f>IF(N187="základní",J187,0)</f>
        <v>0</v>
      </c>
      <c r="BF187" s="223">
        <f>IF(N187="snížená",J187,0)</f>
        <v>0</v>
      </c>
      <c r="BG187" s="223">
        <f>IF(N187="zákl. přenesená",J187,0)</f>
        <v>0</v>
      </c>
      <c r="BH187" s="223">
        <f>IF(N187="sníž. přenesená",J187,0)</f>
        <v>0</v>
      </c>
      <c r="BI187" s="223">
        <f>IF(N187="nulová",J187,0)</f>
        <v>0</v>
      </c>
      <c r="BJ187" s="16" t="s">
        <v>76</v>
      </c>
      <c r="BK187" s="223">
        <f>ROUND(I187*H187,2)</f>
        <v>0</v>
      </c>
      <c r="BL187" s="16" t="s">
        <v>203</v>
      </c>
      <c r="BM187" s="222" t="s">
        <v>828</v>
      </c>
    </row>
    <row r="188" s="2" customFormat="1" ht="16.5" customHeight="1">
      <c r="A188" s="37"/>
      <c r="B188" s="38"/>
      <c r="C188" s="211" t="s">
        <v>829</v>
      </c>
      <c r="D188" s="211" t="s">
        <v>188</v>
      </c>
      <c r="E188" s="212" t="s">
        <v>830</v>
      </c>
      <c r="F188" s="213" t="s">
        <v>831</v>
      </c>
      <c r="G188" s="214" t="s">
        <v>445</v>
      </c>
      <c r="H188" s="215">
        <v>22</v>
      </c>
      <c r="I188" s="216"/>
      <c r="J188" s="217">
        <f>ROUND(I188*H188,2)</f>
        <v>0</v>
      </c>
      <c r="K188" s="213" t="s">
        <v>19</v>
      </c>
      <c r="L188" s="43"/>
      <c r="M188" s="218" t="s">
        <v>19</v>
      </c>
      <c r="N188" s="219" t="s">
        <v>40</v>
      </c>
      <c r="O188" s="83"/>
      <c r="P188" s="220">
        <f>O188*H188</f>
        <v>0</v>
      </c>
      <c r="Q188" s="220">
        <v>0</v>
      </c>
      <c r="R188" s="220">
        <f>Q188*H188</f>
        <v>0</v>
      </c>
      <c r="S188" s="220">
        <v>0</v>
      </c>
      <c r="T188" s="221">
        <f>S188*H188</f>
        <v>0</v>
      </c>
      <c r="U188" s="37"/>
      <c r="V188" s="37"/>
      <c r="W188" s="37"/>
      <c r="X188" s="37"/>
      <c r="Y188" s="37"/>
      <c r="Z188" s="37"/>
      <c r="AA188" s="37"/>
      <c r="AB188" s="37"/>
      <c r="AC188" s="37"/>
      <c r="AD188" s="37"/>
      <c r="AE188" s="37"/>
      <c r="AR188" s="222" t="s">
        <v>203</v>
      </c>
      <c r="AT188" s="222" t="s">
        <v>188</v>
      </c>
      <c r="AU188" s="222" t="s">
        <v>78</v>
      </c>
      <c r="AY188" s="16" t="s">
        <v>185</v>
      </c>
      <c r="BE188" s="223">
        <f>IF(N188="základní",J188,0)</f>
        <v>0</v>
      </c>
      <c r="BF188" s="223">
        <f>IF(N188="snížená",J188,0)</f>
        <v>0</v>
      </c>
      <c r="BG188" s="223">
        <f>IF(N188="zákl. přenesená",J188,0)</f>
        <v>0</v>
      </c>
      <c r="BH188" s="223">
        <f>IF(N188="sníž. přenesená",J188,0)</f>
        <v>0</v>
      </c>
      <c r="BI188" s="223">
        <f>IF(N188="nulová",J188,0)</f>
        <v>0</v>
      </c>
      <c r="BJ188" s="16" t="s">
        <v>76</v>
      </c>
      <c r="BK188" s="223">
        <f>ROUND(I188*H188,2)</f>
        <v>0</v>
      </c>
      <c r="BL188" s="16" t="s">
        <v>203</v>
      </c>
      <c r="BM188" s="222" t="s">
        <v>832</v>
      </c>
    </row>
    <row r="189" s="2" customFormat="1" ht="24.15" customHeight="1">
      <c r="A189" s="37"/>
      <c r="B189" s="38"/>
      <c r="C189" s="211" t="s">
        <v>694</v>
      </c>
      <c r="D189" s="211" t="s">
        <v>188</v>
      </c>
      <c r="E189" s="212" t="s">
        <v>833</v>
      </c>
      <c r="F189" s="213" t="s">
        <v>834</v>
      </c>
      <c r="G189" s="214" t="s">
        <v>445</v>
      </c>
      <c r="H189" s="215">
        <v>228</v>
      </c>
      <c r="I189" s="216"/>
      <c r="J189" s="217">
        <f>ROUND(I189*H189,2)</f>
        <v>0</v>
      </c>
      <c r="K189" s="213" t="s">
        <v>19</v>
      </c>
      <c r="L189" s="43"/>
      <c r="M189" s="218" t="s">
        <v>19</v>
      </c>
      <c r="N189" s="219" t="s">
        <v>40</v>
      </c>
      <c r="O189" s="83"/>
      <c r="P189" s="220">
        <f>O189*H189</f>
        <v>0</v>
      </c>
      <c r="Q189" s="220">
        <v>0</v>
      </c>
      <c r="R189" s="220">
        <f>Q189*H189</f>
        <v>0</v>
      </c>
      <c r="S189" s="220">
        <v>0</v>
      </c>
      <c r="T189" s="221">
        <f>S189*H189</f>
        <v>0</v>
      </c>
      <c r="U189" s="37"/>
      <c r="V189" s="37"/>
      <c r="W189" s="37"/>
      <c r="X189" s="37"/>
      <c r="Y189" s="37"/>
      <c r="Z189" s="37"/>
      <c r="AA189" s="37"/>
      <c r="AB189" s="37"/>
      <c r="AC189" s="37"/>
      <c r="AD189" s="37"/>
      <c r="AE189" s="37"/>
      <c r="AR189" s="222" t="s">
        <v>203</v>
      </c>
      <c r="AT189" s="222" t="s">
        <v>188</v>
      </c>
      <c r="AU189" s="222" t="s">
        <v>78</v>
      </c>
      <c r="AY189" s="16" t="s">
        <v>185</v>
      </c>
      <c r="BE189" s="223">
        <f>IF(N189="základní",J189,0)</f>
        <v>0</v>
      </c>
      <c r="BF189" s="223">
        <f>IF(N189="snížená",J189,0)</f>
        <v>0</v>
      </c>
      <c r="BG189" s="223">
        <f>IF(N189="zákl. přenesená",J189,0)</f>
        <v>0</v>
      </c>
      <c r="BH189" s="223">
        <f>IF(N189="sníž. přenesená",J189,0)</f>
        <v>0</v>
      </c>
      <c r="BI189" s="223">
        <f>IF(N189="nulová",J189,0)</f>
        <v>0</v>
      </c>
      <c r="BJ189" s="16" t="s">
        <v>76</v>
      </c>
      <c r="BK189" s="223">
        <f>ROUND(I189*H189,2)</f>
        <v>0</v>
      </c>
      <c r="BL189" s="16" t="s">
        <v>203</v>
      </c>
      <c r="BM189" s="222" t="s">
        <v>835</v>
      </c>
    </row>
    <row r="190" s="2" customFormat="1" ht="24.15" customHeight="1">
      <c r="A190" s="37"/>
      <c r="B190" s="38"/>
      <c r="C190" s="211" t="s">
        <v>836</v>
      </c>
      <c r="D190" s="211" t="s">
        <v>188</v>
      </c>
      <c r="E190" s="212" t="s">
        <v>837</v>
      </c>
      <c r="F190" s="213" t="s">
        <v>838</v>
      </c>
      <c r="G190" s="214" t="s">
        <v>445</v>
      </c>
      <c r="H190" s="215">
        <v>46</v>
      </c>
      <c r="I190" s="216"/>
      <c r="J190" s="217">
        <f>ROUND(I190*H190,2)</f>
        <v>0</v>
      </c>
      <c r="K190" s="213" t="s">
        <v>19</v>
      </c>
      <c r="L190" s="43"/>
      <c r="M190" s="218" t="s">
        <v>19</v>
      </c>
      <c r="N190" s="219" t="s">
        <v>40</v>
      </c>
      <c r="O190" s="83"/>
      <c r="P190" s="220">
        <f>O190*H190</f>
        <v>0</v>
      </c>
      <c r="Q190" s="220">
        <v>0</v>
      </c>
      <c r="R190" s="220">
        <f>Q190*H190</f>
        <v>0</v>
      </c>
      <c r="S190" s="220">
        <v>0</v>
      </c>
      <c r="T190" s="221">
        <f>S190*H190</f>
        <v>0</v>
      </c>
      <c r="U190" s="37"/>
      <c r="V190" s="37"/>
      <c r="W190" s="37"/>
      <c r="X190" s="37"/>
      <c r="Y190" s="37"/>
      <c r="Z190" s="37"/>
      <c r="AA190" s="37"/>
      <c r="AB190" s="37"/>
      <c r="AC190" s="37"/>
      <c r="AD190" s="37"/>
      <c r="AE190" s="37"/>
      <c r="AR190" s="222" t="s">
        <v>203</v>
      </c>
      <c r="AT190" s="222" t="s">
        <v>188</v>
      </c>
      <c r="AU190" s="222" t="s">
        <v>78</v>
      </c>
      <c r="AY190" s="16" t="s">
        <v>185</v>
      </c>
      <c r="BE190" s="223">
        <f>IF(N190="základní",J190,0)</f>
        <v>0</v>
      </c>
      <c r="BF190" s="223">
        <f>IF(N190="snížená",J190,0)</f>
        <v>0</v>
      </c>
      <c r="BG190" s="223">
        <f>IF(N190="zákl. přenesená",J190,0)</f>
        <v>0</v>
      </c>
      <c r="BH190" s="223">
        <f>IF(N190="sníž. přenesená",J190,0)</f>
        <v>0</v>
      </c>
      <c r="BI190" s="223">
        <f>IF(N190="nulová",J190,0)</f>
        <v>0</v>
      </c>
      <c r="BJ190" s="16" t="s">
        <v>76</v>
      </c>
      <c r="BK190" s="223">
        <f>ROUND(I190*H190,2)</f>
        <v>0</v>
      </c>
      <c r="BL190" s="16" t="s">
        <v>203</v>
      </c>
      <c r="BM190" s="222" t="s">
        <v>839</v>
      </c>
    </row>
    <row r="191" s="2" customFormat="1" ht="24.15" customHeight="1">
      <c r="A191" s="37"/>
      <c r="B191" s="38"/>
      <c r="C191" s="211" t="s">
        <v>698</v>
      </c>
      <c r="D191" s="211" t="s">
        <v>188</v>
      </c>
      <c r="E191" s="212" t="s">
        <v>840</v>
      </c>
      <c r="F191" s="213" t="s">
        <v>841</v>
      </c>
      <c r="G191" s="214" t="s">
        <v>445</v>
      </c>
      <c r="H191" s="215">
        <v>22</v>
      </c>
      <c r="I191" s="216"/>
      <c r="J191" s="217">
        <f>ROUND(I191*H191,2)</f>
        <v>0</v>
      </c>
      <c r="K191" s="213" t="s">
        <v>19</v>
      </c>
      <c r="L191" s="43"/>
      <c r="M191" s="218" t="s">
        <v>19</v>
      </c>
      <c r="N191" s="219" t="s">
        <v>40</v>
      </c>
      <c r="O191" s="83"/>
      <c r="P191" s="220">
        <f>O191*H191</f>
        <v>0</v>
      </c>
      <c r="Q191" s="220">
        <v>0</v>
      </c>
      <c r="R191" s="220">
        <f>Q191*H191</f>
        <v>0</v>
      </c>
      <c r="S191" s="220">
        <v>0</v>
      </c>
      <c r="T191" s="221">
        <f>S191*H191</f>
        <v>0</v>
      </c>
      <c r="U191" s="37"/>
      <c r="V191" s="37"/>
      <c r="W191" s="37"/>
      <c r="X191" s="37"/>
      <c r="Y191" s="37"/>
      <c r="Z191" s="37"/>
      <c r="AA191" s="37"/>
      <c r="AB191" s="37"/>
      <c r="AC191" s="37"/>
      <c r="AD191" s="37"/>
      <c r="AE191" s="37"/>
      <c r="AR191" s="222" t="s">
        <v>203</v>
      </c>
      <c r="AT191" s="222" t="s">
        <v>188</v>
      </c>
      <c r="AU191" s="222" t="s">
        <v>78</v>
      </c>
      <c r="AY191" s="16" t="s">
        <v>185</v>
      </c>
      <c r="BE191" s="223">
        <f>IF(N191="základní",J191,0)</f>
        <v>0</v>
      </c>
      <c r="BF191" s="223">
        <f>IF(N191="snížená",J191,0)</f>
        <v>0</v>
      </c>
      <c r="BG191" s="223">
        <f>IF(N191="zákl. přenesená",J191,0)</f>
        <v>0</v>
      </c>
      <c r="BH191" s="223">
        <f>IF(N191="sníž. přenesená",J191,0)</f>
        <v>0</v>
      </c>
      <c r="BI191" s="223">
        <f>IF(N191="nulová",J191,0)</f>
        <v>0</v>
      </c>
      <c r="BJ191" s="16" t="s">
        <v>76</v>
      </c>
      <c r="BK191" s="223">
        <f>ROUND(I191*H191,2)</f>
        <v>0</v>
      </c>
      <c r="BL191" s="16" t="s">
        <v>203</v>
      </c>
      <c r="BM191" s="222" t="s">
        <v>842</v>
      </c>
    </row>
    <row r="192" s="2" customFormat="1" ht="16.5" customHeight="1">
      <c r="A192" s="37"/>
      <c r="B192" s="38"/>
      <c r="C192" s="211" t="s">
        <v>843</v>
      </c>
      <c r="D192" s="211" t="s">
        <v>188</v>
      </c>
      <c r="E192" s="212" t="s">
        <v>844</v>
      </c>
      <c r="F192" s="213" t="s">
        <v>845</v>
      </c>
      <c r="G192" s="214" t="s">
        <v>445</v>
      </c>
      <c r="H192" s="215">
        <v>14</v>
      </c>
      <c r="I192" s="216"/>
      <c r="J192" s="217">
        <f>ROUND(I192*H192,2)</f>
        <v>0</v>
      </c>
      <c r="K192" s="213" t="s">
        <v>19</v>
      </c>
      <c r="L192" s="43"/>
      <c r="M192" s="218" t="s">
        <v>19</v>
      </c>
      <c r="N192" s="219" t="s">
        <v>40</v>
      </c>
      <c r="O192" s="83"/>
      <c r="P192" s="220">
        <f>O192*H192</f>
        <v>0</v>
      </c>
      <c r="Q192" s="220">
        <v>0</v>
      </c>
      <c r="R192" s="220">
        <f>Q192*H192</f>
        <v>0</v>
      </c>
      <c r="S192" s="220">
        <v>0</v>
      </c>
      <c r="T192" s="221">
        <f>S192*H192</f>
        <v>0</v>
      </c>
      <c r="U192" s="37"/>
      <c r="V192" s="37"/>
      <c r="W192" s="37"/>
      <c r="X192" s="37"/>
      <c r="Y192" s="37"/>
      <c r="Z192" s="37"/>
      <c r="AA192" s="37"/>
      <c r="AB192" s="37"/>
      <c r="AC192" s="37"/>
      <c r="AD192" s="37"/>
      <c r="AE192" s="37"/>
      <c r="AR192" s="222" t="s">
        <v>203</v>
      </c>
      <c r="AT192" s="222" t="s">
        <v>188</v>
      </c>
      <c r="AU192" s="222" t="s">
        <v>78</v>
      </c>
      <c r="AY192" s="16" t="s">
        <v>185</v>
      </c>
      <c r="BE192" s="223">
        <f>IF(N192="základní",J192,0)</f>
        <v>0</v>
      </c>
      <c r="BF192" s="223">
        <f>IF(N192="snížená",J192,0)</f>
        <v>0</v>
      </c>
      <c r="BG192" s="223">
        <f>IF(N192="zákl. přenesená",J192,0)</f>
        <v>0</v>
      </c>
      <c r="BH192" s="223">
        <f>IF(N192="sníž. přenesená",J192,0)</f>
        <v>0</v>
      </c>
      <c r="BI192" s="223">
        <f>IF(N192="nulová",J192,0)</f>
        <v>0</v>
      </c>
      <c r="BJ192" s="16" t="s">
        <v>76</v>
      </c>
      <c r="BK192" s="223">
        <f>ROUND(I192*H192,2)</f>
        <v>0</v>
      </c>
      <c r="BL192" s="16" t="s">
        <v>203</v>
      </c>
      <c r="BM192" s="222" t="s">
        <v>846</v>
      </c>
    </row>
    <row r="193" s="2" customFormat="1" ht="16.5" customHeight="1">
      <c r="A193" s="37"/>
      <c r="B193" s="38"/>
      <c r="C193" s="211" t="s">
        <v>701</v>
      </c>
      <c r="D193" s="211" t="s">
        <v>188</v>
      </c>
      <c r="E193" s="212" t="s">
        <v>847</v>
      </c>
      <c r="F193" s="213" t="s">
        <v>848</v>
      </c>
      <c r="G193" s="214" t="s">
        <v>445</v>
      </c>
      <c r="H193" s="215">
        <v>16</v>
      </c>
      <c r="I193" s="216"/>
      <c r="J193" s="217">
        <f>ROUND(I193*H193,2)</f>
        <v>0</v>
      </c>
      <c r="K193" s="213" t="s">
        <v>19</v>
      </c>
      <c r="L193" s="43"/>
      <c r="M193" s="218" t="s">
        <v>19</v>
      </c>
      <c r="N193" s="219" t="s">
        <v>40</v>
      </c>
      <c r="O193" s="83"/>
      <c r="P193" s="220">
        <f>O193*H193</f>
        <v>0</v>
      </c>
      <c r="Q193" s="220">
        <v>0</v>
      </c>
      <c r="R193" s="220">
        <f>Q193*H193</f>
        <v>0</v>
      </c>
      <c r="S193" s="220">
        <v>0</v>
      </c>
      <c r="T193" s="221">
        <f>S193*H193</f>
        <v>0</v>
      </c>
      <c r="U193" s="37"/>
      <c r="V193" s="37"/>
      <c r="W193" s="37"/>
      <c r="X193" s="37"/>
      <c r="Y193" s="37"/>
      <c r="Z193" s="37"/>
      <c r="AA193" s="37"/>
      <c r="AB193" s="37"/>
      <c r="AC193" s="37"/>
      <c r="AD193" s="37"/>
      <c r="AE193" s="37"/>
      <c r="AR193" s="222" t="s">
        <v>203</v>
      </c>
      <c r="AT193" s="222" t="s">
        <v>188</v>
      </c>
      <c r="AU193" s="222" t="s">
        <v>78</v>
      </c>
      <c r="AY193" s="16" t="s">
        <v>185</v>
      </c>
      <c r="BE193" s="223">
        <f>IF(N193="základní",J193,0)</f>
        <v>0</v>
      </c>
      <c r="BF193" s="223">
        <f>IF(N193="snížená",J193,0)</f>
        <v>0</v>
      </c>
      <c r="BG193" s="223">
        <f>IF(N193="zákl. přenesená",J193,0)</f>
        <v>0</v>
      </c>
      <c r="BH193" s="223">
        <f>IF(N193="sníž. přenesená",J193,0)</f>
        <v>0</v>
      </c>
      <c r="BI193" s="223">
        <f>IF(N193="nulová",J193,0)</f>
        <v>0</v>
      </c>
      <c r="BJ193" s="16" t="s">
        <v>76</v>
      </c>
      <c r="BK193" s="223">
        <f>ROUND(I193*H193,2)</f>
        <v>0</v>
      </c>
      <c r="BL193" s="16" t="s">
        <v>203</v>
      </c>
      <c r="BM193" s="222" t="s">
        <v>849</v>
      </c>
    </row>
    <row r="194" s="12" customFormat="1" ht="22.8" customHeight="1">
      <c r="A194" s="12"/>
      <c r="B194" s="195"/>
      <c r="C194" s="196"/>
      <c r="D194" s="197" t="s">
        <v>68</v>
      </c>
      <c r="E194" s="209" t="s">
        <v>850</v>
      </c>
      <c r="F194" s="209" t="s">
        <v>851</v>
      </c>
      <c r="G194" s="196"/>
      <c r="H194" s="196"/>
      <c r="I194" s="199"/>
      <c r="J194" s="210">
        <f>BK194</f>
        <v>0</v>
      </c>
      <c r="K194" s="196"/>
      <c r="L194" s="201"/>
      <c r="M194" s="202"/>
      <c r="N194" s="203"/>
      <c r="O194" s="203"/>
      <c r="P194" s="204">
        <f>SUM(P195:P197)</f>
        <v>0</v>
      </c>
      <c r="Q194" s="203"/>
      <c r="R194" s="204">
        <f>SUM(R195:R197)</f>
        <v>0</v>
      </c>
      <c r="S194" s="203"/>
      <c r="T194" s="205">
        <f>SUM(T195:T197)</f>
        <v>0</v>
      </c>
      <c r="U194" s="12"/>
      <c r="V194" s="12"/>
      <c r="W194" s="12"/>
      <c r="X194" s="12"/>
      <c r="Y194" s="12"/>
      <c r="Z194" s="12"/>
      <c r="AA194" s="12"/>
      <c r="AB194" s="12"/>
      <c r="AC194" s="12"/>
      <c r="AD194" s="12"/>
      <c r="AE194" s="12"/>
      <c r="AR194" s="206" t="s">
        <v>78</v>
      </c>
      <c r="AT194" s="207" t="s">
        <v>68</v>
      </c>
      <c r="AU194" s="207" t="s">
        <v>76</v>
      </c>
      <c r="AY194" s="206" t="s">
        <v>185</v>
      </c>
      <c r="BK194" s="208">
        <f>SUM(BK195:BK197)</f>
        <v>0</v>
      </c>
    </row>
    <row r="195" s="2" customFormat="1" ht="24.15" customHeight="1">
      <c r="A195" s="37"/>
      <c r="B195" s="38"/>
      <c r="C195" s="211" t="s">
        <v>852</v>
      </c>
      <c r="D195" s="211" t="s">
        <v>188</v>
      </c>
      <c r="E195" s="212" t="s">
        <v>853</v>
      </c>
      <c r="F195" s="213" t="s">
        <v>590</v>
      </c>
      <c r="G195" s="214" t="s">
        <v>460</v>
      </c>
      <c r="H195" s="215">
        <v>1</v>
      </c>
      <c r="I195" s="216"/>
      <c r="J195" s="217">
        <f>ROUND(I195*H195,2)</f>
        <v>0</v>
      </c>
      <c r="K195" s="213" t="s">
        <v>19</v>
      </c>
      <c r="L195" s="43"/>
      <c r="M195" s="218" t="s">
        <v>19</v>
      </c>
      <c r="N195" s="219" t="s">
        <v>40</v>
      </c>
      <c r="O195" s="83"/>
      <c r="P195" s="220">
        <f>O195*H195</f>
        <v>0</v>
      </c>
      <c r="Q195" s="220">
        <v>0</v>
      </c>
      <c r="R195" s="220">
        <f>Q195*H195</f>
        <v>0</v>
      </c>
      <c r="S195" s="220">
        <v>0</v>
      </c>
      <c r="T195" s="221">
        <f>S195*H195</f>
        <v>0</v>
      </c>
      <c r="U195" s="37"/>
      <c r="V195" s="37"/>
      <c r="W195" s="37"/>
      <c r="X195" s="37"/>
      <c r="Y195" s="37"/>
      <c r="Z195" s="37"/>
      <c r="AA195" s="37"/>
      <c r="AB195" s="37"/>
      <c r="AC195" s="37"/>
      <c r="AD195" s="37"/>
      <c r="AE195" s="37"/>
      <c r="AR195" s="222" t="s">
        <v>203</v>
      </c>
      <c r="AT195" s="222" t="s">
        <v>188</v>
      </c>
      <c r="AU195" s="222" t="s">
        <v>78</v>
      </c>
      <c r="AY195" s="16" t="s">
        <v>185</v>
      </c>
      <c r="BE195" s="223">
        <f>IF(N195="základní",J195,0)</f>
        <v>0</v>
      </c>
      <c r="BF195" s="223">
        <f>IF(N195="snížená",J195,0)</f>
        <v>0</v>
      </c>
      <c r="BG195" s="223">
        <f>IF(N195="zákl. přenesená",J195,0)</f>
        <v>0</v>
      </c>
      <c r="BH195" s="223">
        <f>IF(N195="sníž. přenesená",J195,0)</f>
        <v>0</v>
      </c>
      <c r="BI195" s="223">
        <f>IF(N195="nulová",J195,0)</f>
        <v>0</v>
      </c>
      <c r="BJ195" s="16" t="s">
        <v>76</v>
      </c>
      <c r="BK195" s="223">
        <f>ROUND(I195*H195,2)</f>
        <v>0</v>
      </c>
      <c r="BL195" s="16" t="s">
        <v>203</v>
      </c>
      <c r="BM195" s="222" t="s">
        <v>854</v>
      </c>
    </row>
    <row r="196" s="2" customFormat="1" ht="16.5" customHeight="1">
      <c r="A196" s="37"/>
      <c r="B196" s="38"/>
      <c r="C196" s="211" t="s">
        <v>705</v>
      </c>
      <c r="D196" s="211" t="s">
        <v>188</v>
      </c>
      <c r="E196" s="212" t="s">
        <v>855</v>
      </c>
      <c r="F196" s="213" t="s">
        <v>532</v>
      </c>
      <c r="G196" s="214" t="s">
        <v>460</v>
      </c>
      <c r="H196" s="215">
        <v>1</v>
      </c>
      <c r="I196" s="216"/>
      <c r="J196" s="217">
        <f>ROUND(I196*H196,2)</f>
        <v>0</v>
      </c>
      <c r="K196" s="213" t="s">
        <v>19</v>
      </c>
      <c r="L196" s="43"/>
      <c r="M196" s="218" t="s">
        <v>19</v>
      </c>
      <c r="N196" s="219" t="s">
        <v>40</v>
      </c>
      <c r="O196" s="83"/>
      <c r="P196" s="220">
        <f>O196*H196</f>
        <v>0</v>
      </c>
      <c r="Q196" s="220">
        <v>0</v>
      </c>
      <c r="R196" s="220">
        <f>Q196*H196</f>
        <v>0</v>
      </c>
      <c r="S196" s="220">
        <v>0</v>
      </c>
      <c r="T196" s="221">
        <f>S196*H196</f>
        <v>0</v>
      </c>
      <c r="U196" s="37"/>
      <c r="V196" s="37"/>
      <c r="W196" s="37"/>
      <c r="X196" s="37"/>
      <c r="Y196" s="37"/>
      <c r="Z196" s="37"/>
      <c r="AA196" s="37"/>
      <c r="AB196" s="37"/>
      <c r="AC196" s="37"/>
      <c r="AD196" s="37"/>
      <c r="AE196" s="37"/>
      <c r="AR196" s="222" t="s">
        <v>203</v>
      </c>
      <c r="AT196" s="222" t="s">
        <v>188</v>
      </c>
      <c r="AU196" s="222" t="s">
        <v>78</v>
      </c>
      <c r="AY196" s="16" t="s">
        <v>185</v>
      </c>
      <c r="BE196" s="223">
        <f>IF(N196="základní",J196,0)</f>
        <v>0</v>
      </c>
      <c r="BF196" s="223">
        <f>IF(N196="snížená",J196,0)</f>
        <v>0</v>
      </c>
      <c r="BG196" s="223">
        <f>IF(N196="zákl. přenesená",J196,0)</f>
        <v>0</v>
      </c>
      <c r="BH196" s="223">
        <f>IF(N196="sníž. přenesená",J196,0)</f>
        <v>0</v>
      </c>
      <c r="BI196" s="223">
        <f>IF(N196="nulová",J196,0)</f>
        <v>0</v>
      </c>
      <c r="BJ196" s="16" t="s">
        <v>76</v>
      </c>
      <c r="BK196" s="223">
        <f>ROUND(I196*H196,2)</f>
        <v>0</v>
      </c>
      <c r="BL196" s="16" t="s">
        <v>203</v>
      </c>
      <c r="BM196" s="222" t="s">
        <v>856</v>
      </c>
    </row>
    <row r="197" s="2" customFormat="1" ht="16.5" customHeight="1">
      <c r="A197" s="37"/>
      <c r="B197" s="38"/>
      <c r="C197" s="211" t="s">
        <v>857</v>
      </c>
      <c r="D197" s="211" t="s">
        <v>188</v>
      </c>
      <c r="E197" s="212" t="s">
        <v>858</v>
      </c>
      <c r="F197" s="213" t="s">
        <v>593</v>
      </c>
      <c r="G197" s="214" t="s">
        <v>460</v>
      </c>
      <c r="H197" s="215">
        <v>1</v>
      </c>
      <c r="I197" s="216"/>
      <c r="J197" s="217">
        <f>ROUND(I197*H197,2)</f>
        <v>0</v>
      </c>
      <c r="K197" s="213" t="s">
        <v>19</v>
      </c>
      <c r="L197" s="43"/>
      <c r="M197" s="243" t="s">
        <v>19</v>
      </c>
      <c r="N197" s="244" t="s">
        <v>40</v>
      </c>
      <c r="O197" s="241"/>
      <c r="P197" s="245">
        <f>O197*H197</f>
        <v>0</v>
      </c>
      <c r="Q197" s="245">
        <v>0</v>
      </c>
      <c r="R197" s="245">
        <f>Q197*H197</f>
        <v>0</v>
      </c>
      <c r="S197" s="245">
        <v>0</v>
      </c>
      <c r="T197" s="246">
        <f>S197*H197</f>
        <v>0</v>
      </c>
      <c r="U197" s="37"/>
      <c r="V197" s="37"/>
      <c r="W197" s="37"/>
      <c r="X197" s="37"/>
      <c r="Y197" s="37"/>
      <c r="Z197" s="37"/>
      <c r="AA197" s="37"/>
      <c r="AB197" s="37"/>
      <c r="AC197" s="37"/>
      <c r="AD197" s="37"/>
      <c r="AE197" s="37"/>
      <c r="AR197" s="222" t="s">
        <v>203</v>
      </c>
      <c r="AT197" s="222" t="s">
        <v>188</v>
      </c>
      <c r="AU197" s="222" t="s">
        <v>78</v>
      </c>
      <c r="AY197" s="16" t="s">
        <v>185</v>
      </c>
      <c r="BE197" s="223">
        <f>IF(N197="základní",J197,0)</f>
        <v>0</v>
      </c>
      <c r="BF197" s="223">
        <f>IF(N197="snížená",J197,0)</f>
        <v>0</v>
      </c>
      <c r="BG197" s="223">
        <f>IF(N197="zákl. přenesená",J197,0)</f>
        <v>0</v>
      </c>
      <c r="BH197" s="223">
        <f>IF(N197="sníž. přenesená",J197,0)</f>
        <v>0</v>
      </c>
      <c r="BI197" s="223">
        <f>IF(N197="nulová",J197,0)</f>
        <v>0</v>
      </c>
      <c r="BJ197" s="16" t="s">
        <v>76</v>
      </c>
      <c r="BK197" s="223">
        <f>ROUND(I197*H197,2)</f>
        <v>0</v>
      </c>
      <c r="BL197" s="16" t="s">
        <v>203</v>
      </c>
      <c r="BM197" s="222" t="s">
        <v>859</v>
      </c>
    </row>
    <row r="198" s="2" customFormat="1" ht="6.96" customHeight="1">
      <c r="A198" s="37"/>
      <c r="B198" s="58"/>
      <c r="C198" s="59"/>
      <c r="D198" s="59"/>
      <c r="E198" s="59"/>
      <c r="F198" s="59"/>
      <c r="G198" s="59"/>
      <c r="H198" s="59"/>
      <c r="I198" s="59"/>
      <c r="J198" s="59"/>
      <c r="K198" s="59"/>
      <c r="L198" s="43"/>
      <c r="M198" s="37"/>
      <c r="O198" s="37"/>
      <c r="P198" s="37"/>
      <c r="Q198" s="37"/>
      <c r="R198" s="37"/>
      <c r="S198" s="37"/>
      <c r="T198" s="37"/>
      <c r="U198" s="37"/>
      <c r="V198" s="37"/>
      <c r="W198" s="37"/>
      <c r="X198" s="37"/>
      <c r="Y198" s="37"/>
      <c r="Z198" s="37"/>
      <c r="AA198" s="37"/>
      <c r="AB198" s="37"/>
      <c r="AC198" s="37"/>
      <c r="AD198" s="37"/>
      <c r="AE198" s="37"/>
    </row>
  </sheetData>
  <sheetProtection sheet="1" autoFilter="0" formatColumns="0" formatRows="0" objects="1" scenarios="1" spinCount="100000" saltValue="yYZWIJruHaQVSgtsW6wu7e0JiC1SrrWriCKAdlPLIgs8QM7nXK2b+OtTrbHYHaPg3NgPrjgsrToUSAxZmB+ExQ==" hashValue="dnHfbyPB9dKZThO20jlM5LpyOQlw06UiKYnwKeRLOmWrAb2bMQC87sqjhKjgrwp72qvGsqiTVcDJvGwEVE5AVA==" algorithmName="SHA-512" password="CC35"/>
  <autoFilter ref="C90:K197"/>
  <mergeCells count="12">
    <mergeCell ref="E7:H7"/>
    <mergeCell ref="E9:H9"/>
    <mergeCell ref="E11:H11"/>
    <mergeCell ref="E20:H20"/>
    <mergeCell ref="E29:H29"/>
    <mergeCell ref="E50:H50"/>
    <mergeCell ref="E52:H52"/>
    <mergeCell ref="E54:H54"/>
    <mergeCell ref="E79:H79"/>
    <mergeCell ref="E81:H81"/>
    <mergeCell ref="E83:H83"/>
    <mergeCell ref="L2:V2"/>
  </mergeCells>
  <hyperlinks>
    <hyperlink ref="F96" r:id="rId1" display="https://podminky.urs.cz/item/CS_URS_2025_01/210100001"/>
    <hyperlink ref="F110" r:id="rId2" display="https://podminky.urs.cz/item/CS_URS_2025_01/210100002"/>
    <hyperlink ref="F123" r:id="rId3" display="https://podminky.urs.cz/item/CS_URS_2024_02/K224"/>
    <hyperlink ref="F150" r:id="rId4" display="https://podminky.urs.cz/item/CS_URS_2025_01/K240"/>
  </hyperlinks>
  <pageMargins left="0.39375" right="0.39375" top="0.39375" bottom="0.39375" header="0" footer="0"/>
  <pageSetup paperSize="9" orientation="portrait" blackAndWhite="1" fitToHeight="100"/>
  <headerFooter>
    <oddFooter>&amp;CStrana &amp;P z &amp;N</oddFooter>
  </headerFooter>
  <drawing r:id="rId5"/>
</worksheet>
</file>

<file path=xl/worksheets/sheet1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119</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435</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860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ROUND(J91,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ROUND((SUM(BE91:BE141)),  2)</f>
        <v>0</v>
      </c>
      <c r="G35" s="37"/>
      <c r="H35" s="37"/>
      <c r="I35" s="156">
        <v>0.20999999999999999</v>
      </c>
      <c r="J35" s="155">
        <f>ROUND(((SUM(BE91:BE141))*I35),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ROUND((SUM(BF91:BF141)),  2)</f>
        <v>0</v>
      </c>
      <c r="G36" s="37"/>
      <c r="H36" s="37"/>
      <c r="I36" s="156">
        <v>0.12</v>
      </c>
      <c r="J36" s="155">
        <f>ROUND(((SUM(BF91:BF141))*I36),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ROUND((SUM(BG91:BG141)),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ROUND((SUM(BH91:BH141)),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ROUND((SUM(BI91:BI141)),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435</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4 (1) - ESI bunky leve</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J91</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J92</f>
        <v>0</v>
      </c>
      <c r="K64" s="174"/>
      <c r="L64" s="178"/>
      <c r="S64" s="9"/>
      <c r="T64" s="9"/>
      <c r="U64" s="9"/>
      <c r="V64" s="9"/>
      <c r="W64" s="9"/>
      <c r="X64" s="9"/>
      <c r="Y64" s="9"/>
      <c r="Z64" s="9"/>
      <c r="AA64" s="9"/>
      <c r="AB64" s="9"/>
      <c r="AC64" s="9"/>
      <c r="AD64" s="9"/>
      <c r="AE64" s="9"/>
    </row>
    <row r="65" s="10" customFormat="1" ht="19.92" customHeight="1">
      <c r="A65" s="10"/>
      <c r="B65" s="179"/>
      <c r="C65" s="124"/>
      <c r="D65" s="180" t="s">
        <v>437</v>
      </c>
      <c r="E65" s="181"/>
      <c r="F65" s="181"/>
      <c r="G65" s="181"/>
      <c r="H65" s="181"/>
      <c r="I65" s="181"/>
      <c r="J65" s="182">
        <f>J93</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438</v>
      </c>
      <c r="E66" s="181"/>
      <c r="F66" s="181"/>
      <c r="G66" s="181"/>
      <c r="H66" s="181"/>
      <c r="I66" s="181"/>
      <c r="J66" s="182">
        <f>J112</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439</v>
      </c>
      <c r="E67" s="181"/>
      <c r="F67" s="181"/>
      <c r="G67" s="181"/>
      <c r="H67" s="181"/>
      <c r="I67" s="181"/>
      <c r="J67" s="182">
        <f>J116</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440</v>
      </c>
      <c r="E68" s="181"/>
      <c r="F68" s="181"/>
      <c r="G68" s="181"/>
      <c r="H68" s="181"/>
      <c r="I68" s="181"/>
      <c r="J68" s="182">
        <f>J120</f>
        <v>0</v>
      </c>
      <c r="K68" s="124"/>
      <c r="L68" s="183"/>
      <c r="S68" s="10"/>
      <c r="T68" s="10"/>
      <c r="U68" s="10"/>
      <c r="V68" s="10"/>
      <c r="W68" s="10"/>
      <c r="X68" s="10"/>
      <c r="Y68" s="10"/>
      <c r="Z68" s="10"/>
      <c r="AA68" s="10"/>
      <c r="AB68" s="10"/>
      <c r="AC68" s="10"/>
      <c r="AD68" s="10"/>
      <c r="AE68" s="10"/>
    </row>
    <row r="69" s="10" customFormat="1" ht="19.92" customHeight="1">
      <c r="A69" s="10"/>
      <c r="B69" s="179"/>
      <c r="C69" s="124"/>
      <c r="D69" s="180" t="s">
        <v>595</v>
      </c>
      <c r="E69" s="181"/>
      <c r="F69" s="181"/>
      <c r="G69" s="181"/>
      <c r="H69" s="181"/>
      <c r="I69" s="181"/>
      <c r="J69" s="182">
        <f>J138</f>
        <v>0</v>
      </c>
      <c r="K69" s="124"/>
      <c r="L69" s="183"/>
      <c r="S69" s="10"/>
      <c r="T69" s="10"/>
      <c r="U69" s="10"/>
      <c r="V69" s="10"/>
      <c r="W69" s="10"/>
      <c r="X69" s="10"/>
      <c r="Y69" s="10"/>
      <c r="Z69" s="10"/>
      <c r="AA69" s="10"/>
      <c r="AB69" s="10"/>
      <c r="AC69" s="10"/>
      <c r="AD69" s="10"/>
      <c r="AE69" s="10"/>
    </row>
    <row r="70" s="2" customFormat="1" ht="21.84" customHeight="1">
      <c r="A70" s="37"/>
      <c r="B70" s="38"/>
      <c r="C70" s="39"/>
      <c r="D70" s="39"/>
      <c r="E70" s="39"/>
      <c r="F70" s="39"/>
      <c r="G70" s="39"/>
      <c r="H70" s="39"/>
      <c r="I70" s="39"/>
      <c r="J70" s="39"/>
      <c r="K70" s="39"/>
      <c r="L70" s="143"/>
      <c r="S70" s="37"/>
      <c r="T70" s="37"/>
      <c r="U70" s="37"/>
      <c r="V70" s="37"/>
      <c r="W70" s="37"/>
      <c r="X70" s="37"/>
      <c r="Y70" s="37"/>
      <c r="Z70" s="37"/>
      <c r="AA70" s="37"/>
      <c r="AB70" s="37"/>
      <c r="AC70" s="37"/>
      <c r="AD70" s="37"/>
      <c r="AE70" s="37"/>
    </row>
    <row r="71" s="2" customFormat="1" ht="6.96" customHeight="1">
      <c r="A71" s="37"/>
      <c r="B71" s="58"/>
      <c r="C71" s="59"/>
      <c r="D71" s="59"/>
      <c r="E71" s="59"/>
      <c r="F71" s="59"/>
      <c r="G71" s="59"/>
      <c r="H71" s="59"/>
      <c r="I71" s="59"/>
      <c r="J71" s="59"/>
      <c r="K71" s="59"/>
      <c r="L71" s="143"/>
      <c r="S71" s="37"/>
      <c r="T71" s="37"/>
      <c r="U71" s="37"/>
      <c r="V71" s="37"/>
      <c r="W71" s="37"/>
      <c r="X71" s="37"/>
      <c r="Y71" s="37"/>
      <c r="Z71" s="37"/>
      <c r="AA71" s="37"/>
      <c r="AB71" s="37"/>
      <c r="AC71" s="37"/>
      <c r="AD71" s="37"/>
      <c r="AE71" s="37"/>
    </row>
    <row r="75" s="2" customFormat="1" ht="6.96" customHeight="1">
      <c r="A75" s="37"/>
      <c r="B75" s="60"/>
      <c r="C75" s="61"/>
      <c r="D75" s="61"/>
      <c r="E75" s="61"/>
      <c r="F75" s="61"/>
      <c r="G75" s="61"/>
      <c r="H75" s="61"/>
      <c r="I75" s="61"/>
      <c r="J75" s="61"/>
      <c r="K75" s="61"/>
      <c r="L75" s="143"/>
      <c r="S75" s="37"/>
      <c r="T75" s="37"/>
      <c r="U75" s="37"/>
      <c r="V75" s="37"/>
      <c r="W75" s="37"/>
      <c r="X75" s="37"/>
      <c r="Y75" s="37"/>
      <c r="Z75" s="37"/>
      <c r="AA75" s="37"/>
      <c r="AB75" s="37"/>
      <c r="AC75" s="37"/>
      <c r="AD75" s="37"/>
      <c r="AE75" s="37"/>
    </row>
    <row r="76" s="2" customFormat="1" ht="24.96" customHeight="1">
      <c r="A76" s="37"/>
      <c r="B76" s="38"/>
      <c r="C76" s="22" t="s">
        <v>170</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38"/>
      <c r="C77" s="39"/>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16</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168" t="str">
        <f>E7</f>
        <v>objekt Koleje Jarov- Blok F</v>
      </c>
      <c r="F79" s="31"/>
      <c r="G79" s="31"/>
      <c r="H79" s="31"/>
      <c r="I79" s="39"/>
      <c r="J79" s="39"/>
      <c r="K79" s="39"/>
      <c r="L79" s="143"/>
      <c r="S79" s="37"/>
      <c r="T79" s="37"/>
      <c r="U79" s="37"/>
      <c r="V79" s="37"/>
      <c r="W79" s="37"/>
      <c r="X79" s="37"/>
      <c r="Y79" s="37"/>
      <c r="Z79" s="37"/>
      <c r="AA79" s="37"/>
      <c r="AB79" s="37"/>
      <c r="AC79" s="37"/>
      <c r="AD79" s="37"/>
      <c r="AE79" s="37"/>
    </row>
    <row r="80" s="1" customFormat="1" ht="12" customHeight="1">
      <c r="B80" s="20"/>
      <c r="C80" s="31" t="s">
        <v>157</v>
      </c>
      <c r="D80" s="21"/>
      <c r="E80" s="21"/>
      <c r="F80" s="21"/>
      <c r="G80" s="21"/>
      <c r="H80" s="21"/>
      <c r="I80" s="21"/>
      <c r="J80" s="21"/>
      <c r="K80" s="21"/>
      <c r="L80" s="19"/>
    </row>
    <row r="81" s="2" customFormat="1" ht="16.5" customHeight="1">
      <c r="A81" s="37"/>
      <c r="B81" s="38"/>
      <c r="C81" s="39"/>
      <c r="D81" s="39"/>
      <c r="E81" s="168" t="s">
        <v>435</v>
      </c>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159</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6.5" customHeight="1">
      <c r="A83" s="37"/>
      <c r="B83" s="38"/>
      <c r="C83" s="39"/>
      <c r="D83" s="39"/>
      <c r="E83" s="68" t="str">
        <f>E11</f>
        <v>4 (1) - ESI bunky leve</v>
      </c>
      <c r="F83" s="39"/>
      <c r="G83" s="39"/>
      <c r="H83" s="39"/>
      <c r="I83" s="39"/>
      <c r="J83" s="39"/>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2" customHeight="1">
      <c r="A85" s="37"/>
      <c r="B85" s="38"/>
      <c r="C85" s="31" t="s">
        <v>21</v>
      </c>
      <c r="D85" s="39"/>
      <c r="E85" s="39"/>
      <c r="F85" s="26" t="str">
        <f>F14</f>
        <v xml:space="preserve"> </v>
      </c>
      <c r="G85" s="39"/>
      <c r="H85" s="39"/>
      <c r="I85" s="31" t="s">
        <v>23</v>
      </c>
      <c r="J85" s="71" t="str">
        <f>IF(J14="","",J14)</f>
        <v>10. 2. 2025</v>
      </c>
      <c r="K85" s="39"/>
      <c r="L85" s="143"/>
      <c r="S85" s="37"/>
      <c r="T85" s="37"/>
      <c r="U85" s="37"/>
      <c r="V85" s="37"/>
      <c r="W85" s="37"/>
      <c r="X85" s="37"/>
      <c r="Y85" s="37"/>
      <c r="Z85" s="37"/>
      <c r="AA85" s="37"/>
      <c r="AB85" s="37"/>
      <c r="AC85" s="37"/>
      <c r="AD85" s="37"/>
      <c r="AE85" s="37"/>
    </row>
    <row r="86" s="2" customFormat="1" ht="6.96"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2" customFormat="1" ht="15.15" customHeight="1">
      <c r="A87" s="37"/>
      <c r="B87" s="38"/>
      <c r="C87" s="31" t="s">
        <v>25</v>
      </c>
      <c r="D87" s="39"/>
      <c r="E87" s="39"/>
      <c r="F87" s="26" t="str">
        <f>E17</f>
        <v xml:space="preserve"> </v>
      </c>
      <c r="G87" s="39"/>
      <c r="H87" s="39"/>
      <c r="I87" s="31" t="s">
        <v>30</v>
      </c>
      <c r="J87" s="35" t="str">
        <f>E23</f>
        <v xml:space="preserve"> </v>
      </c>
      <c r="K87" s="39"/>
      <c r="L87" s="143"/>
      <c r="S87" s="37"/>
      <c r="T87" s="37"/>
      <c r="U87" s="37"/>
      <c r="V87" s="37"/>
      <c r="W87" s="37"/>
      <c r="X87" s="37"/>
      <c r="Y87" s="37"/>
      <c r="Z87" s="37"/>
      <c r="AA87" s="37"/>
      <c r="AB87" s="37"/>
      <c r="AC87" s="37"/>
      <c r="AD87" s="37"/>
      <c r="AE87" s="37"/>
    </row>
    <row r="88" s="2" customFormat="1" ht="15.15" customHeight="1">
      <c r="A88" s="37"/>
      <c r="B88" s="38"/>
      <c r="C88" s="31" t="s">
        <v>28</v>
      </c>
      <c r="D88" s="39"/>
      <c r="E88" s="39"/>
      <c r="F88" s="26" t="str">
        <f>IF(E20="","",E20)</f>
        <v>Vyplň údaj</v>
      </c>
      <c r="G88" s="39"/>
      <c r="H88" s="39"/>
      <c r="I88" s="31" t="s">
        <v>32</v>
      </c>
      <c r="J88" s="35" t="str">
        <f>E26</f>
        <v xml:space="preserve"> </v>
      </c>
      <c r="K88" s="39"/>
      <c r="L88" s="143"/>
      <c r="S88" s="37"/>
      <c r="T88" s="37"/>
      <c r="U88" s="37"/>
      <c r="V88" s="37"/>
      <c r="W88" s="37"/>
      <c r="X88" s="37"/>
      <c r="Y88" s="37"/>
      <c r="Z88" s="37"/>
      <c r="AA88" s="37"/>
      <c r="AB88" s="37"/>
      <c r="AC88" s="37"/>
      <c r="AD88" s="37"/>
      <c r="AE88" s="37"/>
    </row>
    <row r="89" s="2" customFormat="1" ht="10.32" customHeight="1">
      <c r="A89" s="37"/>
      <c r="B89" s="38"/>
      <c r="C89" s="39"/>
      <c r="D89" s="39"/>
      <c r="E89" s="39"/>
      <c r="F89" s="39"/>
      <c r="G89" s="39"/>
      <c r="H89" s="39"/>
      <c r="I89" s="39"/>
      <c r="J89" s="39"/>
      <c r="K89" s="39"/>
      <c r="L89" s="143"/>
      <c r="S89" s="37"/>
      <c r="T89" s="37"/>
      <c r="U89" s="37"/>
      <c r="V89" s="37"/>
      <c r="W89" s="37"/>
      <c r="X89" s="37"/>
      <c r="Y89" s="37"/>
      <c r="Z89" s="37"/>
      <c r="AA89" s="37"/>
      <c r="AB89" s="37"/>
      <c r="AC89" s="37"/>
      <c r="AD89" s="37"/>
      <c r="AE89" s="37"/>
    </row>
    <row r="90" s="11" customFormat="1" ht="29.28" customHeight="1">
      <c r="A90" s="184"/>
      <c r="B90" s="185"/>
      <c r="C90" s="186" t="s">
        <v>171</v>
      </c>
      <c r="D90" s="187" t="s">
        <v>54</v>
      </c>
      <c r="E90" s="187" t="s">
        <v>50</v>
      </c>
      <c r="F90" s="187" t="s">
        <v>51</v>
      </c>
      <c r="G90" s="187" t="s">
        <v>172</v>
      </c>
      <c r="H90" s="187" t="s">
        <v>173</v>
      </c>
      <c r="I90" s="187" t="s">
        <v>174</v>
      </c>
      <c r="J90" s="187" t="s">
        <v>163</v>
      </c>
      <c r="K90" s="188" t="s">
        <v>175</v>
      </c>
      <c r="L90" s="189"/>
      <c r="M90" s="91" t="s">
        <v>19</v>
      </c>
      <c r="N90" s="92" t="s">
        <v>39</v>
      </c>
      <c r="O90" s="92" t="s">
        <v>176</v>
      </c>
      <c r="P90" s="92" t="s">
        <v>177</v>
      </c>
      <c r="Q90" s="92" t="s">
        <v>178</v>
      </c>
      <c r="R90" s="92" t="s">
        <v>179</v>
      </c>
      <c r="S90" s="92" t="s">
        <v>180</v>
      </c>
      <c r="T90" s="93" t="s">
        <v>181</v>
      </c>
      <c r="U90" s="184"/>
      <c r="V90" s="184"/>
      <c r="W90" s="184"/>
      <c r="X90" s="184"/>
      <c r="Y90" s="184"/>
      <c r="Z90" s="184"/>
      <c r="AA90" s="184"/>
      <c r="AB90" s="184"/>
      <c r="AC90" s="184"/>
      <c r="AD90" s="184"/>
      <c r="AE90" s="184"/>
    </row>
    <row r="91" s="2" customFormat="1" ht="22.8" customHeight="1">
      <c r="A91" s="37"/>
      <c r="B91" s="38"/>
      <c r="C91" s="98" t="s">
        <v>182</v>
      </c>
      <c r="D91" s="39"/>
      <c r="E91" s="39"/>
      <c r="F91" s="39"/>
      <c r="G91" s="39"/>
      <c r="H91" s="39"/>
      <c r="I91" s="39"/>
      <c r="J91" s="190">
        <f>BK91</f>
        <v>0</v>
      </c>
      <c r="K91" s="39"/>
      <c r="L91" s="43"/>
      <c r="M91" s="94"/>
      <c r="N91" s="191"/>
      <c r="O91" s="95"/>
      <c r="P91" s="192">
        <f>P92</f>
        <v>0</v>
      </c>
      <c r="Q91" s="95"/>
      <c r="R91" s="192">
        <f>R92</f>
        <v>0</v>
      </c>
      <c r="S91" s="95"/>
      <c r="T91" s="193">
        <f>T92</f>
        <v>0</v>
      </c>
      <c r="U91" s="37"/>
      <c r="V91" s="37"/>
      <c r="W91" s="37"/>
      <c r="X91" s="37"/>
      <c r="Y91" s="37"/>
      <c r="Z91" s="37"/>
      <c r="AA91" s="37"/>
      <c r="AB91" s="37"/>
      <c r="AC91" s="37"/>
      <c r="AD91" s="37"/>
      <c r="AE91" s="37"/>
      <c r="AT91" s="16" t="s">
        <v>68</v>
      </c>
      <c r="AU91" s="16" t="s">
        <v>164</v>
      </c>
      <c r="BK91" s="194">
        <f>BK92</f>
        <v>0</v>
      </c>
    </row>
    <row r="92" s="12" customFormat="1" ht="25.92" customHeight="1">
      <c r="A92" s="12"/>
      <c r="B92" s="195"/>
      <c r="C92" s="196"/>
      <c r="D92" s="197" t="s">
        <v>68</v>
      </c>
      <c r="E92" s="198" t="s">
        <v>197</v>
      </c>
      <c r="F92" s="198" t="s">
        <v>198</v>
      </c>
      <c r="G92" s="196"/>
      <c r="H92" s="196"/>
      <c r="I92" s="199"/>
      <c r="J92" s="200">
        <f>BK92</f>
        <v>0</v>
      </c>
      <c r="K92" s="196"/>
      <c r="L92" s="201"/>
      <c r="M92" s="202"/>
      <c r="N92" s="203"/>
      <c r="O92" s="203"/>
      <c r="P92" s="204">
        <f>P93+P112+P116+P120+P138</f>
        <v>0</v>
      </c>
      <c r="Q92" s="203"/>
      <c r="R92" s="204">
        <f>R93+R112+R116+R120+R138</f>
        <v>0</v>
      </c>
      <c r="S92" s="203"/>
      <c r="T92" s="205">
        <f>T93+T112+T116+T120+T138</f>
        <v>0</v>
      </c>
      <c r="U92" s="12"/>
      <c r="V92" s="12"/>
      <c r="W92" s="12"/>
      <c r="X92" s="12"/>
      <c r="Y92" s="12"/>
      <c r="Z92" s="12"/>
      <c r="AA92" s="12"/>
      <c r="AB92" s="12"/>
      <c r="AC92" s="12"/>
      <c r="AD92" s="12"/>
      <c r="AE92" s="12"/>
      <c r="AR92" s="206" t="s">
        <v>78</v>
      </c>
      <c r="AT92" s="207" t="s">
        <v>68</v>
      </c>
      <c r="AU92" s="207" t="s">
        <v>69</v>
      </c>
      <c r="AY92" s="206" t="s">
        <v>185</v>
      </c>
      <c r="BK92" s="208">
        <f>BK93+BK112+BK116+BK120+BK138</f>
        <v>0</v>
      </c>
    </row>
    <row r="93" s="12" customFormat="1" ht="22.8" customHeight="1">
      <c r="A93" s="12"/>
      <c r="B93" s="195"/>
      <c r="C93" s="196"/>
      <c r="D93" s="197" t="s">
        <v>68</v>
      </c>
      <c r="E93" s="209" t="s">
        <v>441</v>
      </c>
      <c r="F93" s="209" t="s">
        <v>442</v>
      </c>
      <c r="G93" s="196"/>
      <c r="H93" s="196"/>
      <c r="I93" s="199"/>
      <c r="J93" s="210">
        <f>BK93</f>
        <v>0</v>
      </c>
      <c r="K93" s="196"/>
      <c r="L93" s="201"/>
      <c r="M93" s="202"/>
      <c r="N93" s="203"/>
      <c r="O93" s="203"/>
      <c r="P93" s="204">
        <f>SUM(P94:P111)</f>
        <v>0</v>
      </c>
      <c r="Q93" s="203"/>
      <c r="R93" s="204">
        <f>SUM(R94:R111)</f>
        <v>0</v>
      </c>
      <c r="S93" s="203"/>
      <c r="T93" s="205">
        <f>SUM(T94:T111)</f>
        <v>0</v>
      </c>
      <c r="U93" s="12"/>
      <c r="V93" s="12"/>
      <c r="W93" s="12"/>
      <c r="X93" s="12"/>
      <c r="Y93" s="12"/>
      <c r="Z93" s="12"/>
      <c r="AA93" s="12"/>
      <c r="AB93" s="12"/>
      <c r="AC93" s="12"/>
      <c r="AD93" s="12"/>
      <c r="AE93" s="12"/>
      <c r="AR93" s="206" t="s">
        <v>78</v>
      </c>
      <c r="AT93" s="207" t="s">
        <v>68</v>
      </c>
      <c r="AU93" s="207" t="s">
        <v>76</v>
      </c>
      <c r="AY93" s="206" t="s">
        <v>185</v>
      </c>
      <c r="BK93" s="208">
        <f>SUM(BK94:BK111)</f>
        <v>0</v>
      </c>
    </row>
    <row r="94" s="2" customFormat="1" ht="24.15" customHeight="1">
      <c r="A94" s="37"/>
      <c r="B94" s="38"/>
      <c r="C94" s="211" t="s">
        <v>76</v>
      </c>
      <c r="D94" s="211" t="s">
        <v>188</v>
      </c>
      <c r="E94" s="212" t="s">
        <v>627</v>
      </c>
      <c r="F94" s="213" t="s">
        <v>628</v>
      </c>
      <c r="G94" s="214" t="s">
        <v>445</v>
      </c>
      <c r="H94" s="215">
        <v>1386</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78</v>
      </c>
    </row>
    <row r="95" s="2" customFormat="1" ht="24.15" customHeight="1">
      <c r="A95" s="37"/>
      <c r="B95" s="38"/>
      <c r="C95" s="211" t="s">
        <v>78</v>
      </c>
      <c r="D95" s="211" t="s">
        <v>188</v>
      </c>
      <c r="E95" s="212" t="s">
        <v>629</v>
      </c>
      <c r="F95" s="213" t="s">
        <v>630</v>
      </c>
      <c r="G95" s="214" t="s">
        <v>445</v>
      </c>
      <c r="H95" s="215">
        <v>186</v>
      </c>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203</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99</v>
      </c>
    </row>
    <row r="96" s="2" customFormat="1" ht="24.15" customHeight="1">
      <c r="A96" s="37"/>
      <c r="B96" s="38"/>
      <c r="C96" s="211" t="s">
        <v>85</v>
      </c>
      <c r="D96" s="211" t="s">
        <v>188</v>
      </c>
      <c r="E96" s="212" t="s">
        <v>633</v>
      </c>
      <c r="F96" s="213" t="s">
        <v>634</v>
      </c>
      <c r="G96" s="214" t="s">
        <v>445</v>
      </c>
      <c r="H96" s="215">
        <v>1890</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203</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88</v>
      </c>
    </row>
    <row r="97" s="2" customFormat="1" ht="33" customHeight="1">
      <c r="A97" s="37"/>
      <c r="B97" s="38"/>
      <c r="C97" s="211" t="s">
        <v>99</v>
      </c>
      <c r="D97" s="211" t="s">
        <v>188</v>
      </c>
      <c r="E97" s="212" t="s">
        <v>636</v>
      </c>
      <c r="F97" s="213" t="s">
        <v>637</v>
      </c>
      <c r="G97" s="214" t="s">
        <v>445</v>
      </c>
      <c r="H97" s="215">
        <v>315</v>
      </c>
      <c r="I97" s="216"/>
      <c r="J97" s="217">
        <f>ROUND(I97*H97,2)</f>
        <v>0</v>
      </c>
      <c r="K97" s="213" t="s">
        <v>603</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203</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147</v>
      </c>
    </row>
    <row r="98" s="2" customFormat="1">
      <c r="A98" s="37"/>
      <c r="B98" s="38"/>
      <c r="C98" s="39"/>
      <c r="D98" s="224" t="s">
        <v>193</v>
      </c>
      <c r="E98" s="39"/>
      <c r="F98" s="225" t="s">
        <v>638</v>
      </c>
      <c r="G98" s="39"/>
      <c r="H98" s="39"/>
      <c r="I98" s="226"/>
      <c r="J98" s="39"/>
      <c r="K98" s="39"/>
      <c r="L98" s="43"/>
      <c r="M98" s="227"/>
      <c r="N98" s="228"/>
      <c r="O98" s="83"/>
      <c r="P98" s="83"/>
      <c r="Q98" s="83"/>
      <c r="R98" s="83"/>
      <c r="S98" s="83"/>
      <c r="T98" s="84"/>
      <c r="U98" s="37"/>
      <c r="V98" s="37"/>
      <c r="W98" s="37"/>
      <c r="X98" s="37"/>
      <c r="Y98" s="37"/>
      <c r="Z98" s="37"/>
      <c r="AA98" s="37"/>
      <c r="AB98" s="37"/>
      <c r="AC98" s="37"/>
      <c r="AD98" s="37"/>
      <c r="AE98" s="37"/>
      <c r="AT98" s="16" t="s">
        <v>193</v>
      </c>
      <c r="AU98" s="16" t="s">
        <v>78</v>
      </c>
    </row>
    <row r="99" s="2" customFormat="1" ht="21.75" customHeight="1">
      <c r="A99" s="37"/>
      <c r="B99" s="38"/>
      <c r="C99" s="211" t="s">
        <v>120</v>
      </c>
      <c r="D99" s="211" t="s">
        <v>188</v>
      </c>
      <c r="E99" s="212" t="s">
        <v>641</v>
      </c>
      <c r="F99" s="213" t="s">
        <v>642</v>
      </c>
      <c r="G99" s="214" t="s">
        <v>445</v>
      </c>
      <c r="H99" s="215">
        <v>252</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239</v>
      </c>
    </row>
    <row r="100" s="2" customFormat="1" ht="16.5" customHeight="1">
      <c r="A100" s="37"/>
      <c r="B100" s="38"/>
      <c r="C100" s="211" t="s">
        <v>88</v>
      </c>
      <c r="D100" s="211" t="s">
        <v>188</v>
      </c>
      <c r="E100" s="212" t="s">
        <v>861</v>
      </c>
      <c r="F100" s="213" t="s">
        <v>719</v>
      </c>
      <c r="G100" s="214" t="s">
        <v>445</v>
      </c>
      <c r="H100" s="215">
        <v>126</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8</v>
      </c>
    </row>
    <row r="101" s="2" customFormat="1" ht="21.75" customHeight="1">
      <c r="A101" s="37"/>
      <c r="B101" s="38"/>
      <c r="C101" s="211" t="s">
        <v>144</v>
      </c>
      <c r="D101" s="211" t="s">
        <v>188</v>
      </c>
      <c r="E101" s="212" t="s">
        <v>649</v>
      </c>
      <c r="F101" s="213" t="s">
        <v>650</v>
      </c>
      <c r="G101" s="214" t="s">
        <v>445</v>
      </c>
      <c r="H101" s="215">
        <v>1008</v>
      </c>
      <c r="I101" s="216"/>
      <c r="J101" s="217">
        <f>ROUND(I101*H101,2)</f>
        <v>0</v>
      </c>
      <c r="K101" s="213" t="s">
        <v>19</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203</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248</v>
      </c>
    </row>
    <row r="102" s="2" customFormat="1" ht="21.75" customHeight="1">
      <c r="A102" s="37"/>
      <c r="B102" s="38"/>
      <c r="C102" s="211" t="s">
        <v>147</v>
      </c>
      <c r="D102" s="211" t="s">
        <v>188</v>
      </c>
      <c r="E102" s="212" t="s">
        <v>862</v>
      </c>
      <c r="F102" s="213" t="s">
        <v>863</v>
      </c>
      <c r="G102" s="214" t="s">
        <v>445</v>
      </c>
      <c r="H102" s="215">
        <v>63</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203</v>
      </c>
    </row>
    <row r="103" s="2" customFormat="1" ht="16.5" customHeight="1">
      <c r="A103" s="37"/>
      <c r="B103" s="38"/>
      <c r="C103" s="211" t="s">
        <v>186</v>
      </c>
      <c r="D103" s="211" t="s">
        <v>188</v>
      </c>
      <c r="E103" s="212" t="s">
        <v>661</v>
      </c>
      <c r="F103" s="213" t="s">
        <v>662</v>
      </c>
      <c r="G103" s="214" t="s">
        <v>445</v>
      </c>
      <c r="H103" s="215">
        <v>378</v>
      </c>
      <c r="I103" s="216"/>
      <c r="J103" s="217">
        <f>ROUND(I103*H103,2)</f>
        <v>0</v>
      </c>
      <c r="K103" s="213" t="s">
        <v>192</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255</v>
      </c>
    </row>
    <row r="104" s="2" customFormat="1">
      <c r="A104" s="37"/>
      <c r="B104" s="38"/>
      <c r="C104" s="39"/>
      <c r="D104" s="224" t="s">
        <v>193</v>
      </c>
      <c r="E104" s="39"/>
      <c r="F104" s="225" t="s">
        <v>663</v>
      </c>
      <c r="G104" s="39"/>
      <c r="H104" s="39"/>
      <c r="I104" s="226"/>
      <c r="J104" s="39"/>
      <c r="K104" s="39"/>
      <c r="L104" s="43"/>
      <c r="M104" s="227"/>
      <c r="N104" s="228"/>
      <c r="O104" s="83"/>
      <c r="P104" s="83"/>
      <c r="Q104" s="83"/>
      <c r="R104" s="83"/>
      <c r="S104" s="83"/>
      <c r="T104" s="84"/>
      <c r="U104" s="37"/>
      <c r="V104" s="37"/>
      <c r="W104" s="37"/>
      <c r="X104" s="37"/>
      <c r="Y104" s="37"/>
      <c r="Z104" s="37"/>
      <c r="AA104" s="37"/>
      <c r="AB104" s="37"/>
      <c r="AC104" s="37"/>
      <c r="AD104" s="37"/>
      <c r="AE104" s="37"/>
      <c r="AT104" s="16" t="s">
        <v>193</v>
      </c>
      <c r="AU104" s="16" t="s">
        <v>78</v>
      </c>
    </row>
    <row r="105" s="2" customFormat="1" ht="16.5" customHeight="1">
      <c r="A105" s="37"/>
      <c r="B105" s="38"/>
      <c r="C105" s="211" t="s">
        <v>239</v>
      </c>
      <c r="D105" s="211" t="s">
        <v>188</v>
      </c>
      <c r="E105" s="212" t="s">
        <v>664</v>
      </c>
      <c r="F105" s="213" t="s">
        <v>665</v>
      </c>
      <c r="G105" s="214" t="s">
        <v>261</v>
      </c>
      <c r="H105" s="215">
        <v>630</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280</v>
      </c>
    </row>
    <row r="106" s="2" customFormat="1" ht="16.5" customHeight="1">
      <c r="A106" s="37"/>
      <c r="B106" s="38"/>
      <c r="C106" s="211" t="s">
        <v>229</v>
      </c>
      <c r="D106" s="211" t="s">
        <v>188</v>
      </c>
      <c r="E106" s="212" t="s">
        <v>666</v>
      </c>
      <c r="F106" s="213" t="s">
        <v>667</v>
      </c>
      <c r="G106" s="214" t="s">
        <v>261</v>
      </c>
      <c r="H106" s="215">
        <v>4725</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284</v>
      </c>
    </row>
    <row r="107" s="2" customFormat="1" ht="16.5" customHeight="1">
      <c r="A107" s="37"/>
      <c r="B107" s="38"/>
      <c r="C107" s="211" t="s">
        <v>8</v>
      </c>
      <c r="D107" s="211" t="s">
        <v>188</v>
      </c>
      <c r="E107" s="212" t="s">
        <v>668</v>
      </c>
      <c r="F107" s="213" t="s">
        <v>669</v>
      </c>
      <c r="G107" s="214" t="s">
        <v>261</v>
      </c>
      <c r="H107" s="215">
        <v>5670</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288</v>
      </c>
    </row>
    <row r="108" s="2" customFormat="1" ht="16.5" customHeight="1">
      <c r="A108" s="37"/>
      <c r="B108" s="38"/>
      <c r="C108" s="211" t="s">
        <v>290</v>
      </c>
      <c r="D108" s="211" t="s">
        <v>188</v>
      </c>
      <c r="E108" s="212" t="s">
        <v>678</v>
      </c>
      <c r="F108" s="213" t="s">
        <v>679</v>
      </c>
      <c r="G108" s="214" t="s">
        <v>261</v>
      </c>
      <c r="H108" s="215">
        <v>630</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293</v>
      </c>
    </row>
    <row r="109" s="2" customFormat="1" ht="16.5" customHeight="1">
      <c r="A109" s="37"/>
      <c r="B109" s="38"/>
      <c r="C109" s="211" t="s">
        <v>248</v>
      </c>
      <c r="D109" s="211" t="s">
        <v>188</v>
      </c>
      <c r="E109" s="212" t="s">
        <v>680</v>
      </c>
      <c r="F109" s="213" t="s">
        <v>681</v>
      </c>
      <c r="G109" s="214" t="s">
        <v>261</v>
      </c>
      <c r="H109" s="215">
        <v>630</v>
      </c>
      <c r="I109" s="216"/>
      <c r="J109" s="217">
        <f>ROUND(I109*H109,2)</f>
        <v>0</v>
      </c>
      <c r="K109" s="213" t="s">
        <v>19</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263</v>
      </c>
    </row>
    <row r="110" s="2" customFormat="1" ht="16.5" customHeight="1">
      <c r="A110" s="37"/>
      <c r="B110" s="38"/>
      <c r="C110" s="211" t="s">
        <v>298</v>
      </c>
      <c r="D110" s="211" t="s">
        <v>188</v>
      </c>
      <c r="E110" s="212" t="s">
        <v>864</v>
      </c>
      <c r="F110" s="213" t="s">
        <v>865</v>
      </c>
      <c r="G110" s="214" t="s">
        <v>445</v>
      </c>
      <c r="H110" s="215">
        <v>63</v>
      </c>
      <c r="I110" s="216"/>
      <c r="J110" s="217">
        <f>ROUND(I110*H110,2)</f>
        <v>0</v>
      </c>
      <c r="K110" s="213" t="s">
        <v>19</v>
      </c>
      <c r="L110" s="43"/>
      <c r="M110" s="218" t="s">
        <v>19</v>
      </c>
      <c r="N110" s="219" t="s">
        <v>40</v>
      </c>
      <c r="O110" s="83"/>
      <c r="P110" s="220">
        <f>O110*H110</f>
        <v>0</v>
      </c>
      <c r="Q110" s="220">
        <v>0</v>
      </c>
      <c r="R110" s="220">
        <f>Q110*H110</f>
        <v>0</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301</v>
      </c>
    </row>
    <row r="111" s="2" customFormat="1" ht="16.5" customHeight="1">
      <c r="A111" s="37"/>
      <c r="B111" s="38"/>
      <c r="C111" s="211" t="s">
        <v>203</v>
      </c>
      <c r="D111" s="211" t="s">
        <v>188</v>
      </c>
      <c r="E111" s="212" t="s">
        <v>866</v>
      </c>
      <c r="F111" s="213" t="s">
        <v>867</v>
      </c>
      <c r="G111" s="214" t="s">
        <v>261</v>
      </c>
      <c r="H111" s="215">
        <v>315</v>
      </c>
      <c r="I111" s="216"/>
      <c r="J111" s="217">
        <f>ROUND(I111*H111,2)</f>
        <v>0</v>
      </c>
      <c r="K111" s="213" t="s">
        <v>19</v>
      </c>
      <c r="L111" s="43"/>
      <c r="M111" s="218" t="s">
        <v>19</v>
      </c>
      <c r="N111" s="219" t="s">
        <v>40</v>
      </c>
      <c r="O111" s="83"/>
      <c r="P111" s="220">
        <f>O111*H111</f>
        <v>0</v>
      </c>
      <c r="Q111" s="220">
        <v>0</v>
      </c>
      <c r="R111" s="220">
        <f>Q111*H111</f>
        <v>0</v>
      </c>
      <c r="S111" s="220">
        <v>0</v>
      </c>
      <c r="T111" s="221">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210</v>
      </c>
    </row>
    <row r="112" s="12" customFormat="1" ht="22.8" customHeight="1">
      <c r="A112" s="12"/>
      <c r="B112" s="195"/>
      <c r="C112" s="196"/>
      <c r="D112" s="197" t="s">
        <v>68</v>
      </c>
      <c r="E112" s="209" t="s">
        <v>461</v>
      </c>
      <c r="F112" s="209" t="s">
        <v>462</v>
      </c>
      <c r="G112" s="196"/>
      <c r="H112" s="196"/>
      <c r="I112" s="199"/>
      <c r="J112" s="210">
        <f>BK112</f>
        <v>0</v>
      </c>
      <c r="K112" s="196"/>
      <c r="L112" s="201"/>
      <c r="M112" s="202"/>
      <c r="N112" s="203"/>
      <c r="O112" s="203"/>
      <c r="P112" s="204">
        <f>SUM(P113:P115)</f>
        <v>0</v>
      </c>
      <c r="Q112" s="203"/>
      <c r="R112" s="204">
        <f>SUM(R113:R115)</f>
        <v>0</v>
      </c>
      <c r="S112" s="203"/>
      <c r="T112" s="205">
        <f>SUM(T113:T115)</f>
        <v>0</v>
      </c>
      <c r="U112" s="12"/>
      <c r="V112" s="12"/>
      <c r="W112" s="12"/>
      <c r="X112" s="12"/>
      <c r="Y112" s="12"/>
      <c r="Z112" s="12"/>
      <c r="AA112" s="12"/>
      <c r="AB112" s="12"/>
      <c r="AC112" s="12"/>
      <c r="AD112" s="12"/>
      <c r="AE112" s="12"/>
      <c r="AR112" s="206" t="s">
        <v>78</v>
      </c>
      <c r="AT112" s="207" t="s">
        <v>68</v>
      </c>
      <c r="AU112" s="207" t="s">
        <v>76</v>
      </c>
      <c r="AY112" s="206" t="s">
        <v>185</v>
      </c>
      <c r="BK112" s="208">
        <f>SUM(BK113:BK115)</f>
        <v>0</v>
      </c>
    </row>
    <row r="113" s="2" customFormat="1" ht="16.5" customHeight="1">
      <c r="A113" s="37"/>
      <c r="B113" s="38"/>
      <c r="C113" s="211" t="s">
        <v>305</v>
      </c>
      <c r="D113" s="211" t="s">
        <v>188</v>
      </c>
      <c r="E113" s="212" t="s">
        <v>868</v>
      </c>
      <c r="F113" s="213" t="s">
        <v>557</v>
      </c>
      <c r="G113" s="214" t="s">
        <v>261</v>
      </c>
      <c r="H113" s="215">
        <v>3465</v>
      </c>
      <c r="I113" s="216"/>
      <c r="J113" s="217">
        <f>ROUND(I113*H113,2)</f>
        <v>0</v>
      </c>
      <c r="K113" s="213" t="s">
        <v>19</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308</v>
      </c>
    </row>
    <row r="114" s="2" customFormat="1" ht="16.5" customHeight="1">
      <c r="A114" s="37"/>
      <c r="B114" s="38"/>
      <c r="C114" s="211" t="s">
        <v>255</v>
      </c>
      <c r="D114" s="211" t="s">
        <v>188</v>
      </c>
      <c r="E114" s="212" t="s">
        <v>869</v>
      </c>
      <c r="F114" s="213" t="s">
        <v>697</v>
      </c>
      <c r="G114" s="214" t="s">
        <v>445</v>
      </c>
      <c r="H114" s="215">
        <v>1572</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312</v>
      </c>
    </row>
    <row r="115" s="2" customFormat="1" ht="16.5" customHeight="1">
      <c r="A115" s="37"/>
      <c r="B115" s="38"/>
      <c r="C115" s="211" t="s">
        <v>313</v>
      </c>
      <c r="D115" s="211" t="s">
        <v>188</v>
      </c>
      <c r="E115" s="212" t="s">
        <v>870</v>
      </c>
      <c r="F115" s="213" t="s">
        <v>700</v>
      </c>
      <c r="G115" s="214" t="s">
        <v>445</v>
      </c>
      <c r="H115" s="215">
        <v>378</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316</v>
      </c>
    </row>
    <row r="116" s="12" customFormat="1" ht="22.8" customHeight="1">
      <c r="A116" s="12"/>
      <c r="B116" s="195"/>
      <c r="C116" s="196"/>
      <c r="D116" s="197" t="s">
        <v>68</v>
      </c>
      <c r="E116" s="209" t="s">
        <v>467</v>
      </c>
      <c r="F116" s="209" t="s">
        <v>468</v>
      </c>
      <c r="G116" s="196"/>
      <c r="H116" s="196"/>
      <c r="I116" s="199"/>
      <c r="J116" s="210">
        <f>BK116</f>
        <v>0</v>
      </c>
      <c r="K116" s="196"/>
      <c r="L116" s="201"/>
      <c r="M116" s="202"/>
      <c r="N116" s="203"/>
      <c r="O116" s="203"/>
      <c r="P116" s="204">
        <f>SUM(P117:P119)</f>
        <v>0</v>
      </c>
      <c r="Q116" s="203"/>
      <c r="R116" s="204">
        <f>SUM(R117:R119)</f>
        <v>0</v>
      </c>
      <c r="S116" s="203"/>
      <c r="T116" s="205">
        <f>SUM(T117:T119)</f>
        <v>0</v>
      </c>
      <c r="U116" s="12"/>
      <c r="V116" s="12"/>
      <c r="W116" s="12"/>
      <c r="X116" s="12"/>
      <c r="Y116" s="12"/>
      <c r="Z116" s="12"/>
      <c r="AA116" s="12"/>
      <c r="AB116" s="12"/>
      <c r="AC116" s="12"/>
      <c r="AD116" s="12"/>
      <c r="AE116" s="12"/>
      <c r="AR116" s="206" t="s">
        <v>78</v>
      </c>
      <c r="AT116" s="207" t="s">
        <v>68</v>
      </c>
      <c r="AU116" s="207" t="s">
        <v>76</v>
      </c>
      <c r="AY116" s="206" t="s">
        <v>185</v>
      </c>
      <c r="BK116" s="208">
        <f>SUM(BK117:BK119)</f>
        <v>0</v>
      </c>
    </row>
    <row r="117" s="2" customFormat="1" ht="16.5" customHeight="1">
      <c r="A117" s="37"/>
      <c r="B117" s="38"/>
      <c r="C117" s="211" t="s">
        <v>280</v>
      </c>
      <c r="D117" s="211" t="s">
        <v>188</v>
      </c>
      <c r="E117" s="212" t="s">
        <v>871</v>
      </c>
      <c r="F117" s="213" t="s">
        <v>707</v>
      </c>
      <c r="G117" s="214" t="s">
        <v>460</v>
      </c>
      <c r="H117" s="215">
        <v>2</v>
      </c>
      <c r="I117" s="216"/>
      <c r="J117" s="217">
        <f>ROUND(I117*H117,2)</f>
        <v>0</v>
      </c>
      <c r="K117" s="213" t="s">
        <v>19</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320</v>
      </c>
    </row>
    <row r="118" s="2" customFormat="1" ht="16.5" customHeight="1">
      <c r="A118" s="37"/>
      <c r="B118" s="38"/>
      <c r="C118" s="211" t="s">
        <v>7</v>
      </c>
      <c r="D118" s="211" t="s">
        <v>188</v>
      </c>
      <c r="E118" s="212" t="s">
        <v>872</v>
      </c>
      <c r="F118" s="213" t="s">
        <v>710</v>
      </c>
      <c r="G118" s="214" t="s">
        <v>460</v>
      </c>
      <c r="H118" s="215">
        <v>1</v>
      </c>
      <c r="I118" s="216"/>
      <c r="J118" s="217">
        <f>ROUND(I118*H118,2)</f>
        <v>0</v>
      </c>
      <c r="K118" s="213" t="s">
        <v>603</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324</v>
      </c>
    </row>
    <row r="119" s="2" customFormat="1">
      <c r="A119" s="37"/>
      <c r="B119" s="38"/>
      <c r="C119" s="39"/>
      <c r="D119" s="224" t="s">
        <v>193</v>
      </c>
      <c r="E119" s="39"/>
      <c r="F119" s="225" t="s">
        <v>873</v>
      </c>
      <c r="G119" s="39"/>
      <c r="H119" s="39"/>
      <c r="I119" s="226"/>
      <c r="J119" s="39"/>
      <c r="K119" s="39"/>
      <c r="L119" s="43"/>
      <c r="M119" s="227"/>
      <c r="N119" s="228"/>
      <c r="O119" s="83"/>
      <c r="P119" s="83"/>
      <c r="Q119" s="83"/>
      <c r="R119" s="83"/>
      <c r="S119" s="83"/>
      <c r="T119" s="84"/>
      <c r="U119" s="37"/>
      <c r="V119" s="37"/>
      <c r="W119" s="37"/>
      <c r="X119" s="37"/>
      <c r="Y119" s="37"/>
      <c r="Z119" s="37"/>
      <c r="AA119" s="37"/>
      <c r="AB119" s="37"/>
      <c r="AC119" s="37"/>
      <c r="AD119" s="37"/>
      <c r="AE119" s="37"/>
      <c r="AT119" s="16" t="s">
        <v>193</v>
      </c>
      <c r="AU119" s="16" t="s">
        <v>78</v>
      </c>
    </row>
    <row r="120" s="12" customFormat="1" ht="22.8" customHeight="1">
      <c r="A120" s="12"/>
      <c r="B120" s="195"/>
      <c r="C120" s="196"/>
      <c r="D120" s="197" t="s">
        <v>68</v>
      </c>
      <c r="E120" s="209" t="s">
        <v>525</v>
      </c>
      <c r="F120" s="209" t="s">
        <v>526</v>
      </c>
      <c r="G120" s="196"/>
      <c r="H120" s="196"/>
      <c r="I120" s="199"/>
      <c r="J120" s="210">
        <f>BK120</f>
        <v>0</v>
      </c>
      <c r="K120" s="196"/>
      <c r="L120" s="201"/>
      <c r="M120" s="202"/>
      <c r="N120" s="203"/>
      <c r="O120" s="203"/>
      <c r="P120" s="204">
        <f>SUM(P121:P137)</f>
        <v>0</v>
      </c>
      <c r="Q120" s="203"/>
      <c r="R120" s="204">
        <f>SUM(R121:R137)</f>
        <v>0</v>
      </c>
      <c r="S120" s="203"/>
      <c r="T120" s="205">
        <f>SUM(T121:T137)</f>
        <v>0</v>
      </c>
      <c r="U120" s="12"/>
      <c r="V120" s="12"/>
      <c r="W120" s="12"/>
      <c r="X120" s="12"/>
      <c r="Y120" s="12"/>
      <c r="Z120" s="12"/>
      <c r="AA120" s="12"/>
      <c r="AB120" s="12"/>
      <c r="AC120" s="12"/>
      <c r="AD120" s="12"/>
      <c r="AE120" s="12"/>
      <c r="AR120" s="206" t="s">
        <v>78</v>
      </c>
      <c r="AT120" s="207" t="s">
        <v>68</v>
      </c>
      <c r="AU120" s="207" t="s">
        <v>76</v>
      </c>
      <c r="AY120" s="206" t="s">
        <v>185</v>
      </c>
      <c r="BK120" s="208">
        <f>SUM(BK121:BK137)</f>
        <v>0</v>
      </c>
    </row>
    <row r="121" s="2" customFormat="1" ht="16.5" customHeight="1">
      <c r="A121" s="37"/>
      <c r="B121" s="38"/>
      <c r="C121" s="211" t="s">
        <v>284</v>
      </c>
      <c r="D121" s="211" t="s">
        <v>188</v>
      </c>
      <c r="E121" s="212" t="s">
        <v>718</v>
      </c>
      <c r="F121" s="213" t="s">
        <v>719</v>
      </c>
      <c r="G121" s="214" t="s">
        <v>445</v>
      </c>
      <c r="H121" s="215">
        <v>126</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328</v>
      </c>
    </row>
    <row r="122" s="2" customFormat="1" ht="16.5" customHeight="1">
      <c r="A122" s="37"/>
      <c r="B122" s="38"/>
      <c r="C122" s="211" t="s">
        <v>330</v>
      </c>
      <c r="D122" s="211" t="s">
        <v>188</v>
      </c>
      <c r="E122" s="212" t="s">
        <v>729</v>
      </c>
      <c r="F122" s="213" t="s">
        <v>730</v>
      </c>
      <c r="G122" s="214" t="s">
        <v>445</v>
      </c>
      <c r="H122" s="215">
        <v>186</v>
      </c>
      <c r="I122" s="216"/>
      <c r="J122" s="217">
        <f>ROUND(I122*H122,2)</f>
        <v>0</v>
      </c>
      <c r="K122" s="213" t="s">
        <v>19</v>
      </c>
      <c r="L122" s="43"/>
      <c r="M122" s="218" t="s">
        <v>19</v>
      </c>
      <c r="N122" s="219" t="s">
        <v>40</v>
      </c>
      <c r="O122" s="83"/>
      <c r="P122" s="220">
        <f>O122*H122</f>
        <v>0</v>
      </c>
      <c r="Q122" s="220">
        <v>0</v>
      </c>
      <c r="R122" s="220">
        <f>Q122*H122</f>
        <v>0</v>
      </c>
      <c r="S122" s="220">
        <v>0</v>
      </c>
      <c r="T122" s="221">
        <f>S122*H122</f>
        <v>0</v>
      </c>
      <c r="U122" s="37"/>
      <c r="V122" s="37"/>
      <c r="W122" s="37"/>
      <c r="X122" s="37"/>
      <c r="Y122" s="37"/>
      <c r="Z122" s="37"/>
      <c r="AA122" s="37"/>
      <c r="AB122" s="37"/>
      <c r="AC122" s="37"/>
      <c r="AD122" s="37"/>
      <c r="AE122" s="37"/>
      <c r="AR122" s="222" t="s">
        <v>203</v>
      </c>
      <c r="AT122" s="222" t="s">
        <v>188</v>
      </c>
      <c r="AU122" s="222" t="s">
        <v>78</v>
      </c>
      <c r="AY122" s="16" t="s">
        <v>185</v>
      </c>
      <c r="BE122" s="223">
        <f>IF(N122="základní",J122,0)</f>
        <v>0</v>
      </c>
      <c r="BF122" s="223">
        <f>IF(N122="snížená",J122,0)</f>
        <v>0</v>
      </c>
      <c r="BG122" s="223">
        <f>IF(N122="zákl. přenesená",J122,0)</f>
        <v>0</v>
      </c>
      <c r="BH122" s="223">
        <f>IF(N122="sníž. přenesená",J122,0)</f>
        <v>0</v>
      </c>
      <c r="BI122" s="223">
        <f>IF(N122="nulová",J122,0)</f>
        <v>0</v>
      </c>
      <c r="BJ122" s="16" t="s">
        <v>76</v>
      </c>
      <c r="BK122" s="223">
        <f>ROUND(I122*H122,2)</f>
        <v>0</v>
      </c>
      <c r="BL122" s="16" t="s">
        <v>203</v>
      </c>
      <c r="BM122" s="222" t="s">
        <v>333</v>
      </c>
    </row>
    <row r="123" s="2" customFormat="1" ht="16.5" customHeight="1">
      <c r="A123" s="37"/>
      <c r="B123" s="38"/>
      <c r="C123" s="211" t="s">
        <v>288</v>
      </c>
      <c r="D123" s="211" t="s">
        <v>188</v>
      </c>
      <c r="E123" s="212" t="s">
        <v>736</v>
      </c>
      <c r="F123" s="213" t="s">
        <v>737</v>
      </c>
      <c r="G123" s="214" t="s">
        <v>445</v>
      </c>
      <c r="H123" s="215">
        <v>1386</v>
      </c>
      <c r="I123" s="216"/>
      <c r="J123" s="217">
        <f>ROUND(I123*H123,2)</f>
        <v>0</v>
      </c>
      <c r="K123" s="213" t="s">
        <v>19</v>
      </c>
      <c r="L123" s="43"/>
      <c r="M123" s="218" t="s">
        <v>19</v>
      </c>
      <c r="N123" s="219"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336</v>
      </c>
    </row>
    <row r="124" s="2" customFormat="1" ht="16.5" customHeight="1">
      <c r="A124" s="37"/>
      <c r="B124" s="38"/>
      <c r="C124" s="211" t="s">
        <v>496</v>
      </c>
      <c r="D124" s="211" t="s">
        <v>188</v>
      </c>
      <c r="E124" s="212" t="s">
        <v>739</v>
      </c>
      <c r="F124" s="213" t="s">
        <v>740</v>
      </c>
      <c r="G124" s="214" t="s">
        <v>445</v>
      </c>
      <c r="H124" s="215">
        <v>252</v>
      </c>
      <c r="I124" s="216"/>
      <c r="J124" s="217">
        <f>ROUND(I124*H124,2)</f>
        <v>0</v>
      </c>
      <c r="K124" s="213" t="s">
        <v>19</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341</v>
      </c>
    </row>
    <row r="125" s="2" customFormat="1" ht="16.5" customHeight="1">
      <c r="A125" s="37"/>
      <c r="B125" s="38"/>
      <c r="C125" s="211" t="s">
        <v>293</v>
      </c>
      <c r="D125" s="211" t="s">
        <v>188</v>
      </c>
      <c r="E125" s="212" t="s">
        <v>760</v>
      </c>
      <c r="F125" s="213" t="s">
        <v>761</v>
      </c>
      <c r="G125" s="214" t="s">
        <v>445</v>
      </c>
      <c r="H125" s="215">
        <v>1008</v>
      </c>
      <c r="I125" s="216"/>
      <c r="J125" s="217">
        <f>ROUND(I125*H125,2)</f>
        <v>0</v>
      </c>
      <c r="K125" s="213" t="s">
        <v>19</v>
      </c>
      <c r="L125" s="43"/>
      <c r="M125" s="218" t="s">
        <v>19</v>
      </c>
      <c r="N125" s="219" t="s">
        <v>40</v>
      </c>
      <c r="O125" s="83"/>
      <c r="P125" s="220">
        <f>O125*H125</f>
        <v>0</v>
      </c>
      <c r="Q125" s="220">
        <v>0</v>
      </c>
      <c r="R125" s="220">
        <f>Q125*H125</f>
        <v>0</v>
      </c>
      <c r="S125" s="220">
        <v>0</v>
      </c>
      <c r="T125" s="221">
        <f>S125*H125</f>
        <v>0</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344</v>
      </c>
    </row>
    <row r="126" s="2" customFormat="1" ht="16.5" customHeight="1">
      <c r="A126" s="37"/>
      <c r="B126" s="38"/>
      <c r="C126" s="211" t="s">
        <v>338</v>
      </c>
      <c r="D126" s="211" t="s">
        <v>188</v>
      </c>
      <c r="E126" s="212" t="s">
        <v>764</v>
      </c>
      <c r="F126" s="213" t="s">
        <v>765</v>
      </c>
      <c r="G126" s="214" t="s">
        <v>261</v>
      </c>
      <c r="H126" s="215">
        <v>630</v>
      </c>
      <c r="I126" s="216"/>
      <c r="J126" s="217">
        <f>ROUND(I126*H126,2)</f>
        <v>0</v>
      </c>
      <c r="K126" s="213" t="s">
        <v>19</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503</v>
      </c>
    </row>
    <row r="127" s="2" customFormat="1" ht="16.5" customHeight="1">
      <c r="A127" s="37"/>
      <c r="B127" s="38"/>
      <c r="C127" s="211" t="s">
        <v>263</v>
      </c>
      <c r="D127" s="211" t="s">
        <v>188</v>
      </c>
      <c r="E127" s="212" t="s">
        <v>874</v>
      </c>
      <c r="F127" s="213" t="s">
        <v>875</v>
      </c>
      <c r="G127" s="214" t="s">
        <v>261</v>
      </c>
      <c r="H127" s="215">
        <v>315</v>
      </c>
      <c r="I127" s="216"/>
      <c r="J127" s="217">
        <f>ROUND(I127*H127,2)</f>
        <v>0</v>
      </c>
      <c r="K127" s="213" t="s">
        <v>19</v>
      </c>
      <c r="L127" s="43"/>
      <c r="M127" s="218" t="s">
        <v>19</v>
      </c>
      <c r="N127" s="219" t="s">
        <v>40</v>
      </c>
      <c r="O127" s="83"/>
      <c r="P127" s="220">
        <f>O127*H127</f>
        <v>0</v>
      </c>
      <c r="Q127" s="220">
        <v>0</v>
      </c>
      <c r="R127" s="220">
        <f>Q127*H127</f>
        <v>0</v>
      </c>
      <c r="S127" s="220">
        <v>0</v>
      </c>
      <c r="T127" s="221">
        <f>S127*H127</f>
        <v>0</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506</v>
      </c>
    </row>
    <row r="128" s="2" customFormat="1" ht="16.5" customHeight="1">
      <c r="A128" s="37"/>
      <c r="B128" s="38"/>
      <c r="C128" s="211" t="s">
        <v>507</v>
      </c>
      <c r="D128" s="211" t="s">
        <v>188</v>
      </c>
      <c r="E128" s="212" t="s">
        <v>876</v>
      </c>
      <c r="F128" s="213" t="s">
        <v>865</v>
      </c>
      <c r="G128" s="214" t="s">
        <v>445</v>
      </c>
      <c r="H128" s="215">
        <v>63</v>
      </c>
      <c r="I128" s="216"/>
      <c r="J128" s="217">
        <f>ROUND(I128*H128,2)</f>
        <v>0</v>
      </c>
      <c r="K128" s="213" t="s">
        <v>19</v>
      </c>
      <c r="L128" s="43"/>
      <c r="M128" s="218" t="s">
        <v>19</v>
      </c>
      <c r="N128" s="219" t="s">
        <v>40</v>
      </c>
      <c r="O128" s="83"/>
      <c r="P128" s="220">
        <f>O128*H128</f>
        <v>0</v>
      </c>
      <c r="Q128" s="220">
        <v>0</v>
      </c>
      <c r="R128" s="220">
        <f>Q128*H128</f>
        <v>0</v>
      </c>
      <c r="S128" s="220">
        <v>0</v>
      </c>
      <c r="T128" s="221">
        <f>S128*H128</f>
        <v>0</v>
      </c>
      <c r="U128" s="37"/>
      <c r="V128" s="37"/>
      <c r="W128" s="37"/>
      <c r="X128" s="37"/>
      <c r="Y128" s="37"/>
      <c r="Z128" s="37"/>
      <c r="AA128" s="37"/>
      <c r="AB128" s="37"/>
      <c r="AC128" s="37"/>
      <c r="AD128" s="37"/>
      <c r="AE128" s="37"/>
      <c r="AR128" s="222" t="s">
        <v>203</v>
      </c>
      <c r="AT128" s="222" t="s">
        <v>188</v>
      </c>
      <c r="AU128" s="222" t="s">
        <v>78</v>
      </c>
      <c r="AY128" s="16" t="s">
        <v>185</v>
      </c>
      <c r="BE128" s="223">
        <f>IF(N128="základní",J128,0)</f>
        <v>0</v>
      </c>
      <c r="BF128" s="223">
        <f>IF(N128="snížená",J128,0)</f>
        <v>0</v>
      </c>
      <c r="BG128" s="223">
        <f>IF(N128="zákl. přenesená",J128,0)</f>
        <v>0</v>
      </c>
      <c r="BH128" s="223">
        <f>IF(N128="sníž. přenesená",J128,0)</f>
        <v>0</v>
      </c>
      <c r="BI128" s="223">
        <f>IF(N128="nulová",J128,0)</f>
        <v>0</v>
      </c>
      <c r="BJ128" s="16" t="s">
        <v>76</v>
      </c>
      <c r="BK128" s="223">
        <f>ROUND(I128*H128,2)</f>
        <v>0</v>
      </c>
      <c r="BL128" s="16" t="s">
        <v>203</v>
      </c>
      <c r="BM128" s="222" t="s">
        <v>510</v>
      </c>
    </row>
    <row r="129" s="2" customFormat="1" ht="16.5" customHeight="1">
      <c r="A129" s="37"/>
      <c r="B129" s="38"/>
      <c r="C129" s="211" t="s">
        <v>301</v>
      </c>
      <c r="D129" s="211" t="s">
        <v>188</v>
      </c>
      <c r="E129" s="212" t="s">
        <v>788</v>
      </c>
      <c r="F129" s="213" t="s">
        <v>679</v>
      </c>
      <c r="G129" s="214" t="s">
        <v>261</v>
      </c>
      <c r="H129" s="215">
        <v>630</v>
      </c>
      <c r="I129" s="216"/>
      <c r="J129" s="217">
        <f>ROUND(I129*H129,2)</f>
        <v>0</v>
      </c>
      <c r="K129" s="213" t="s">
        <v>19</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513</v>
      </c>
    </row>
    <row r="130" s="2" customFormat="1" ht="16.5" customHeight="1">
      <c r="A130" s="37"/>
      <c r="B130" s="38"/>
      <c r="C130" s="211" t="s">
        <v>514</v>
      </c>
      <c r="D130" s="211" t="s">
        <v>188</v>
      </c>
      <c r="E130" s="212" t="s">
        <v>790</v>
      </c>
      <c r="F130" s="213" t="s">
        <v>681</v>
      </c>
      <c r="G130" s="214" t="s">
        <v>261</v>
      </c>
      <c r="H130" s="215">
        <v>630</v>
      </c>
      <c r="I130" s="216"/>
      <c r="J130" s="217">
        <f>ROUND(I130*H130,2)</f>
        <v>0</v>
      </c>
      <c r="K130" s="213" t="s">
        <v>19</v>
      </c>
      <c r="L130" s="43"/>
      <c r="M130" s="218" t="s">
        <v>19</v>
      </c>
      <c r="N130" s="219" t="s">
        <v>40</v>
      </c>
      <c r="O130" s="83"/>
      <c r="P130" s="220">
        <f>O130*H130</f>
        <v>0</v>
      </c>
      <c r="Q130" s="220">
        <v>0</v>
      </c>
      <c r="R130" s="220">
        <f>Q130*H130</f>
        <v>0</v>
      </c>
      <c r="S130" s="220">
        <v>0</v>
      </c>
      <c r="T130" s="221">
        <f>S130*H130</f>
        <v>0</v>
      </c>
      <c r="U130" s="37"/>
      <c r="V130" s="37"/>
      <c r="W130" s="37"/>
      <c r="X130" s="37"/>
      <c r="Y130" s="37"/>
      <c r="Z130" s="37"/>
      <c r="AA130" s="37"/>
      <c r="AB130" s="37"/>
      <c r="AC130" s="37"/>
      <c r="AD130" s="37"/>
      <c r="AE130" s="37"/>
      <c r="AR130" s="222" t="s">
        <v>203</v>
      </c>
      <c r="AT130" s="222" t="s">
        <v>188</v>
      </c>
      <c r="AU130" s="222" t="s">
        <v>78</v>
      </c>
      <c r="AY130" s="16" t="s">
        <v>185</v>
      </c>
      <c r="BE130" s="223">
        <f>IF(N130="základní",J130,0)</f>
        <v>0</v>
      </c>
      <c r="BF130" s="223">
        <f>IF(N130="snížená",J130,0)</f>
        <v>0</v>
      </c>
      <c r="BG130" s="223">
        <f>IF(N130="zákl. přenesená",J130,0)</f>
        <v>0</v>
      </c>
      <c r="BH130" s="223">
        <f>IF(N130="sníž. přenesená",J130,0)</f>
        <v>0</v>
      </c>
      <c r="BI130" s="223">
        <f>IF(N130="nulová",J130,0)</f>
        <v>0</v>
      </c>
      <c r="BJ130" s="16" t="s">
        <v>76</v>
      </c>
      <c r="BK130" s="223">
        <f>ROUND(I130*H130,2)</f>
        <v>0</v>
      </c>
      <c r="BL130" s="16" t="s">
        <v>203</v>
      </c>
      <c r="BM130" s="222" t="s">
        <v>517</v>
      </c>
    </row>
    <row r="131" s="2" customFormat="1" ht="16.5" customHeight="1">
      <c r="A131" s="37"/>
      <c r="B131" s="38"/>
      <c r="C131" s="211" t="s">
        <v>210</v>
      </c>
      <c r="D131" s="211" t="s">
        <v>188</v>
      </c>
      <c r="E131" s="212" t="s">
        <v>795</v>
      </c>
      <c r="F131" s="213" t="s">
        <v>796</v>
      </c>
      <c r="G131" s="214" t="s">
        <v>261</v>
      </c>
      <c r="H131" s="215">
        <v>4725</v>
      </c>
      <c r="I131" s="216"/>
      <c r="J131" s="217">
        <f>ROUND(I131*H131,2)</f>
        <v>0</v>
      </c>
      <c r="K131" s="213" t="s">
        <v>19</v>
      </c>
      <c r="L131" s="43"/>
      <c r="M131" s="218" t="s">
        <v>19</v>
      </c>
      <c r="N131" s="219" t="s">
        <v>40</v>
      </c>
      <c r="O131" s="83"/>
      <c r="P131" s="220">
        <f>O131*H131</f>
        <v>0</v>
      </c>
      <c r="Q131" s="220">
        <v>0</v>
      </c>
      <c r="R131" s="220">
        <f>Q131*H131</f>
        <v>0</v>
      </c>
      <c r="S131" s="220">
        <v>0</v>
      </c>
      <c r="T131" s="221">
        <f>S131*H131</f>
        <v>0</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520</v>
      </c>
    </row>
    <row r="132" s="2" customFormat="1" ht="16.5" customHeight="1">
      <c r="A132" s="37"/>
      <c r="B132" s="38"/>
      <c r="C132" s="211" t="s">
        <v>521</v>
      </c>
      <c r="D132" s="211" t="s">
        <v>188</v>
      </c>
      <c r="E132" s="212" t="s">
        <v>799</v>
      </c>
      <c r="F132" s="213" t="s">
        <v>800</v>
      </c>
      <c r="G132" s="214" t="s">
        <v>261</v>
      </c>
      <c r="H132" s="215">
        <v>5670</v>
      </c>
      <c r="I132" s="216"/>
      <c r="J132" s="217">
        <f>ROUND(I132*H132,2)</f>
        <v>0</v>
      </c>
      <c r="K132" s="213" t="s">
        <v>19</v>
      </c>
      <c r="L132" s="43"/>
      <c r="M132" s="218" t="s">
        <v>19</v>
      </c>
      <c r="N132" s="219" t="s">
        <v>40</v>
      </c>
      <c r="O132" s="83"/>
      <c r="P132" s="220">
        <f>O132*H132</f>
        <v>0</v>
      </c>
      <c r="Q132" s="220">
        <v>0</v>
      </c>
      <c r="R132" s="220">
        <f>Q132*H132</f>
        <v>0</v>
      </c>
      <c r="S132" s="220">
        <v>0</v>
      </c>
      <c r="T132" s="221">
        <f>S132*H132</f>
        <v>0</v>
      </c>
      <c r="U132" s="37"/>
      <c r="V132" s="37"/>
      <c r="W132" s="37"/>
      <c r="X132" s="37"/>
      <c r="Y132" s="37"/>
      <c r="Z132" s="37"/>
      <c r="AA132" s="37"/>
      <c r="AB132" s="37"/>
      <c r="AC132" s="37"/>
      <c r="AD132" s="37"/>
      <c r="AE132" s="37"/>
      <c r="AR132" s="222" t="s">
        <v>203</v>
      </c>
      <c r="AT132" s="222" t="s">
        <v>188</v>
      </c>
      <c r="AU132" s="222" t="s">
        <v>78</v>
      </c>
      <c r="AY132" s="16" t="s">
        <v>185</v>
      </c>
      <c r="BE132" s="223">
        <f>IF(N132="základní",J132,0)</f>
        <v>0</v>
      </c>
      <c r="BF132" s="223">
        <f>IF(N132="snížená",J132,0)</f>
        <v>0</v>
      </c>
      <c r="BG132" s="223">
        <f>IF(N132="zákl. přenesená",J132,0)</f>
        <v>0</v>
      </c>
      <c r="BH132" s="223">
        <f>IF(N132="sníž. přenesená",J132,0)</f>
        <v>0</v>
      </c>
      <c r="BI132" s="223">
        <f>IF(N132="nulová",J132,0)</f>
        <v>0</v>
      </c>
      <c r="BJ132" s="16" t="s">
        <v>76</v>
      </c>
      <c r="BK132" s="223">
        <f>ROUND(I132*H132,2)</f>
        <v>0</v>
      </c>
      <c r="BL132" s="16" t="s">
        <v>203</v>
      </c>
      <c r="BM132" s="222" t="s">
        <v>524</v>
      </c>
    </row>
    <row r="133" s="2" customFormat="1" ht="21.75" customHeight="1">
      <c r="A133" s="37"/>
      <c r="B133" s="38"/>
      <c r="C133" s="211" t="s">
        <v>308</v>
      </c>
      <c r="D133" s="211" t="s">
        <v>188</v>
      </c>
      <c r="E133" s="212" t="s">
        <v>877</v>
      </c>
      <c r="F133" s="213" t="s">
        <v>878</v>
      </c>
      <c r="G133" s="214" t="s">
        <v>445</v>
      </c>
      <c r="H133" s="215">
        <v>63</v>
      </c>
      <c r="I133" s="216"/>
      <c r="J133" s="217">
        <f>ROUND(I133*H133,2)</f>
        <v>0</v>
      </c>
      <c r="K133" s="213" t="s">
        <v>19</v>
      </c>
      <c r="L133" s="43"/>
      <c r="M133" s="218" t="s">
        <v>19</v>
      </c>
      <c r="N133" s="219" t="s">
        <v>40</v>
      </c>
      <c r="O133" s="83"/>
      <c r="P133" s="220">
        <f>O133*H133</f>
        <v>0</v>
      </c>
      <c r="Q133" s="220">
        <v>0</v>
      </c>
      <c r="R133" s="220">
        <f>Q133*H133</f>
        <v>0</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529</v>
      </c>
    </row>
    <row r="134" s="2" customFormat="1" ht="21.75" customHeight="1">
      <c r="A134" s="37"/>
      <c r="B134" s="38"/>
      <c r="C134" s="211" t="s">
        <v>530</v>
      </c>
      <c r="D134" s="211" t="s">
        <v>188</v>
      </c>
      <c r="E134" s="212" t="s">
        <v>837</v>
      </c>
      <c r="F134" s="213" t="s">
        <v>879</v>
      </c>
      <c r="G134" s="214" t="s">
        <v>445</v>
      </c>
      <c r="H134" s="215">
        <v>315</v>
      </c>
      <c r="I134" s="216"/>
      <c r="J134" s="217">
        <f>ROUND(I134*H134,2)</f>
        <v>0</v>
      </c>
      <c r="K134" s="213" t="s">
        <v>19</v>
      </c>
      <c r="L134" s="43"/>
      <c r="M134" s="218" t="s">
        <v>19</v>
      </c>
      <c r="N134" s="219" t="s">
        <v>40</v>
      </c>
      <c r="O134" s="83"/>
      <c r="P134" s="220">
        <f>O134*H134</f>
        <v>0</v>
      </c>
      <c r="Q134" s="220">
        <v>0</v>
      </c>
      <c r="R134" s="220">
        <f>Q134*H134</f>
        <v>0</v>
      </c>
      <c r="S134" s="220">
        <v>0</v>
      </c>
      <c r="T134" s="221">
        <f>S134*H134</f>
        <v>0</v>
      </c>
      <c r="U134" s="37"/>
      <c r="V134" s="37"/>
      <c r="W134" s="37"/>
      <c r="X134" s="37"/>
      <c r="Y134" s="37"/>
      <c r="Z134" s="37"/>
      <c r="AA134" s="37"/>
      <c r="AB134" s="37"/>
      <c r="AC134" s="37"/>
      <c r="AD134" s="37"/>
      <c r="AE134" s="37"/>
      <c r="AR134" s="222" t="s">
        <v>203</v>
      </c>
      <c r="AT134" s="222" t="s">
        <v>188</v>
      </c>
      <c r="AU134" s="222" t="s">
        <v>78</v>
      </c>
      <c r="AY134" s="16" t="s">
        <v>185</v>
      </c>
      <c r="BE134" s="223">
        <f>IF(N134="základní",J134,0)</f>
        <v>0</v>
      </c>
      <c r="BF134" s="223">
        <f>IF(N134="snížená",J134,0)</f>
        <v>0</v>
      </c>
      <c r="BG134" s="223">
        <f>IF(N134="zákl. přenesená",J134,0)</f>
        <v>0</v>
      </c>
      <c r="BH134" s="223">
        <f>IF(N134="sníž. přenesená",J134,0)</f>
        <v>0</v>
      </c>
      <c r="BI134" s="223">
        <f>IF(N134="nulová",J134,0)</f>
        <v>0</v>
      </c>
      <c r="BJ134" s="16" t="s">
        <v>76</v>
      </c>
      <c r="BK134" s="223">
        <f>ROUND(I134*H134,2)</f>
        <v>0</v>
      </c>
      <c r="BL134" s="16" t="s">
        <v>203</v>
      </c>
      <c r="BM134" s="222" t="s">
        <v>533</v>
      </c>
    </row>
    <row r="135" s="2" customFormat="1" ht="16.5" customHeight="1">
      <c r="A135" s="37"/>
      <c r="B135" s="38"/>
      <c r="C135" s="211" t="s">
        <v>312</v>
      </c>
      <c r="D135" s="211" t="s">
        <v>188</v>
      </c>
      <c r="E135" s="212" t="s">
        <v>880</v>
      </c>
      <c r="F135" s="213" t="s">
        <v>881</v>
      </c>
      <c r="G135" s="214" t="s">
        <v>445</v>
      </c>
      <c r="H135" s="215">
        <v>63</v>
      </c>
      <c r="I135" s="216"/>
      <c r="J135" s="217">
        <f>ROUND(I135*H135,2)</f>
        <v>0</v>
      </c>
      <c r="K135" s="213" t="s">
        <v>19</v>
      </c>
      <c r="L135" s="43"/>
      <c r="M135" s="218" t="s">
        <v>19</v>
      </c>
      <c r="N135" s="219" t="s">
        <v>40</v>
      </c>
      <c r="O135" s="83"/>
      <c r="P135" s="220">
        <f>O135*H135</f>
        <v>0</v>
      </c>
      <c r="Q135" s="220">
        <v>0</v>
      </c>
      <c r="R135" s="220">
        <f>Q135*H135</f>
        <v>0</v>
      </c>
      <c r="S135" s="220">
        <v>0</v>
      </c>
      <c r="T135" s="221">
        <f>S135*H135</f>
        <v>0</v>
      </c>
      <c r="U135" s="37"/>
      <c r="V135" s="37"/>
      <c r="W135" s="37"/>
      <c r="X135" s="37"/>
      <c r="Y135" s="37"/>
      <c r="Z135" s="37"/>
      <c r="AA135" s="37"/>
      <c r="AB135" s="37"/>
      <c r="AC135" s="37"/>
      <c r="AD135" s="37"/>
      <c r="AE135" s="37"/>
      <c r="AR135" s="222" t="s">
        <v>203</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203</v>
      </c>
      <c r="BM135" s="222" t="s">
        <v>536</v>
      </c>
    </row>
    <row r="136" s="2" customFormat="1" ht="16.5" customHeight="1">
      <c r="A136" s="37"/>
      <c r="B136" s="38"/>
      <c r="C136" s="211" t="s">
        <v>689</v>
      </c>
      <c r="D136" s="211" t="s">
        <v>188</v>
      </c>
      <c r="E136" s="212" t="s">
        <v>844</v>
      </c>
      <c r="F136" s="213" t="s">
        <v>845</v>
      </c>
      <c r="G136" s="214" t="s">
        <v>445</v>
      </c>
      <c r="H136" s="215">
        <v>126</v>
      </c>
      <c r="I136" s="216"/>
      <c r="J136" s="217">
        <f>ROUND(I136*H136,2)</f>
        <v>0</v>
      </c>
      <c r="K136" s="213" t="s">
        <v>19</v>
      </c>
      <c r="L136" s="43"/>
      <c r="M136" s="218" t="s">
        <v>19</v>
      </c>
      <c r="N136" s="219" t="s">
        <v>40</v>
      </c>
      <c r="O136" s="83"/>
      <c r="P136" s="220">
        <f>O136*H136</f>
        <v>0</v>
      </c>
      <c r="Q136" s="220">
        <v>0</v>
      </c>
      <c r="R136" s="220">
        <f>Q136*H136</f>
        <v>0</v>
      </c>
      <c r="S136" s="220">
        <v>0</v>
      </c>
      <c r="T136" s="221">
        <f>S136*H136</f>
        <v>0</v>
      </c>
      <c r="U136" s="37"/>
      <c r="V136" s="37"/>
      <c r="W136" s="37"/>
      <c r="X136" s="37"/>
      <c r="Y136" s="37"/>
      <c r="Z136" s="37"/>
      <c r="AA136" s="37"/>
      <c r="AB136" s="37"/>
      <c r="AC136" s="37"/>
      <c r="AD136" s="37"/>
      <c r="AE136" s="37"/>
      <c r="AR136" s="222" t="s">
        <v>203</v>
      </c>
      <c r="AT136" s="222" t="s">
        <v>188</v>
      </c>
      <c r="AU136" s="222" t="s">
        <v>78</v>
      </c>
      <c r="AY136" s="16" t="s">
        <v>185</v>
      </c>
      <c r="BE136" s="223">
        <f>IF(N136="základní",J136,0)</f>
        <v>0</v>
      </c>
      <c r="BF136" s="223">
        <f>IF(N136="snížená",J136,0)</f>
        <v>0</v>
      </c>
      <c r="BG136" s="223">
        <f>IF(N136="zákl. přenesená",J136,0)</f>
        <v>0</v>
      </c>
      <c r="BH136" s="223">
        <f>IF(N136="sníž. přenesená",J136,0)</f>
        <v>0</v>
      </c>
      <c r="BI136" s="223">
        <f>IF(N136="nulová",J136,0)</f>
        <v>0</v>
      </c>
      <c r="BJ136" s="16" t="s">
        <v>76</v>
      </c>
      <c r="BK136" s="223">
        <f>ROUND(I136*H136,2)</f>
        <v>0</v>
      </c>
      <c r="BL136" s="16" t="s">
        <v>203</v>
      </c>
      <c r="BM136" s="222" t="s">
        <v>690</v>
      </c>
    </row>
    <row r="137" s="2" customFormat="1" ht="16.5" customHeight="1">
      <c r="A137" s="37"/>
      <c r="B137" s="38"/>
      <c r="C137" s="211" t="s">
        <v>316</v>
      </c>
      <c r="D137" s="211" t="s">
        <v>188</v>
      </c>
      <c r="E137" s="212" t="s">
        <v>847</v>
      </c>
      <c r="F137" s="213" t="s">
        <v>848</v>
      </c>
      <c r="G137" s="214" t="s">
        <v>445</v>
      </c>
      <c r="H137" s="215">
        <v>378</v>
      </c>
      <c r="I137" s="216"/>
      <c r="J137" s="217">
        <f>ROUND(I137*H137,2)</f>
        <v>0</v>
      </c>
      <c r="K137" s="213" t="s">
        <v>19</v>
      </c>
      <c r="L137" s="43"/>
      <c r="M137" s="218" t="s">
        <v>19</v>
      </c>
      <c r="N137" s="219" t="s">
        <v>40</v>
      </c>
      <c r="O137" s="83"/>
      <c r="P137" s="220">
        <f>O137*H137</f>
        <v>0</v>
      </c>
      <c r="Q137" s="220">
        <v>0</v>
      </c>
      <c r="R137" s="220">
        <f>Q137*H137</f>
        <v>0</v>
      </c>
      <c r="S137" s="220">
        <v>0</v>
      </c>
      <c r="T137" s="221">
        <f>S137*H137</f>
        <v>0</v>
      </c>
      <c r="U137" s="37"/>
      <c r="V137" s="37"/>
      <c r="W137" s="37"/>
      <c r="X137" s="37"/>
      <c r="Y137" s="37"/>
      <c r="Z137" s="37"/>
      <c r="AA137" s="37"/>
      <c r="AB137" s="37"/>
      <c r="AC137" s="37"/>
      <c r="AD137" s="37"/>
      <c r="AE137" s="37"/>
      <c r="AR137" s="222" t="s">
        <v>203</v>
      </c>
      <c r="AT137" s="222" t="s">
        <v>188</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203</v>
      </c>
      <c r="BM137" s="222" t="s">
        <v>691</v>
      </c>
    </row>
    <row r="138" s="12" customFormat="1" ht="22.8" customHeight="1">
      <c r="A138" s="12"/>
      <c r="B138" s="195"/>
      <c r="C138" s="196"/>
      <c r="D138" s="197" t="s">
        <v>68</v>
      </c>
      <c r="E138" s="209" t="s">
        <v>850</v>
      </c>
      <c r="F138" s="209" t="s">
        <v>851</v>
      </c>
      <c r="G138" s="196"/>
      <c r="H138" s="196"/>
      <c r="I138" s="199"/>
      <c r="J138" s="210">
        <f>BK138</f>
        <v>0</v>
      </c>
      <c r="K138" s="196"/>
      <c r="L138" s="201"/>
      <c r="M138" s="202"/>
      <c r="N138" s="203"/>
      <c r="O138" s="203"/>
      <c r="P138" s="204">
        <f>SUM(P139:P141)</f>
        <v>0</v>
      </c>
      <c r="Q138" s="203"/>
      <c r="R138" s="204">
        <f>SUM(R139:R141)</f>
        <v>0</v>
      </c>
      <c r="S138" s="203"/>
      <c r="T138" s="205">
        <f>SUM(T139:T141)</f>
        <v>0</v>
      </c>
      <c r="U138" s="12"/>
      <c r="V138" s="12"/>
      <c r="W138" s="12"/>
      <c r="X138" s="12"/>
      <c r="Y138" s="12"/>
      <c r="Z138" s="12"/>
      <c r="AA138" s="12"/>
      <c r="AB138" s="12"/>
      <c r="AC138" s="12"/>
      <c r="AD138" s="12"/>
      <c r="AE138" s="12"/>
      <c r="AR138" s="206" t="s">
        <v>78</v>
      </c>
      <c r="AT138" s="207" t="s">
        <v>68</v>
      </c>
      <c r="AU138" s="207" t="s">
        <v>76</v>
      </c>
      <c r="AY138" s="206" t="s">
        <v>185</v>
      </c>
      <c r="BK138" s="208">
        <f>SUM(BK139:BK141)</f>
        <v>0</v>
      </c>
    </row>
    <row r="139" s="2" customFormat="1" ht="24.15" customHeight="1">
      <c r="A139" s="37"/>
      <c r="B139" s="38"/>
      <c r="C139" s="211" t="s">
        <v>692</v>
      </c>
      <c r="D139" s="211" t="s">
        <v>188</v>
      </c>
      <c r="E139" s="212" t="s">
        <v>853</v>
      </c>
      <c r="F139" s="213" t="s">
        <v>590</v>
      </c>
      <c r="G139" s="214" t="s">
        <v>460</v>
      </c>
      <c r="H139" s="215">
        <v>1</v>
      </c>
      <c r="I139" s="216"/>
      <c r="J139" s="217">
        <f>ROUND(I139*H139,2)</f>
        <v>0</v>
      </c>
      <c r="K139" s="213" t="s">
        <v>19</v>
      </c>
      <c r="L139" s="43"/>
      <c r="M139" s="218" t="s">
        <v>19</v>
      </c>
      <c r="N139" s="219" t="s">
        <v>40</v>
      </c>
      <c r="O139" s="83"/>
      <c r="P139" s="220">
        <f>O139*H139</f>
        <v>0</v>
      </c>
      <c r="Q139" s="220">
        <v>0</v>
      </c>
      <c r="R139" s="220">
        <f>Q139*H139</f>
        <v>0</v>
      </c>
      <c r="S139" s="220">
        <v>0</v>
      </c>
      <c r="T139" s="221">
        <f>S139*H139</f>
        <v>0</v>
      </c>
      <c r="U139" s="37"/>
      <c r="V139" s="37"/>
      <c r="W139" s="37"/>
      <c r="X139" s="37"/>
      <c r="Y139" s="37"/>
      <c r="Z139" s="37"/>
      <c r="AA139" s="37"/>
      <c r="AB139" s="37"/>
      <c r="AC139" s="37"/>
      <c r="AD139" s="37"/>
      <c r="AE139" s="37"/>
      <c r="AR139" s="222" t="s">
        <v>203</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203</v>
      </c>
      <c r="BM139" s="222" t="s">
        <v>693</v>
      </c>
    </row>
    <row r="140" s="2" customFormat="1" ht="16.5" customHeight="1">
      <c r="A140" s="37"/>
      <c r="B140" s="38"/>
      <c r="C140" s="211" t="s">
        <v>320</v>
      </c>
      <c r="D140" s="211" t="s">
        <v>188</v>
      </c>
      <c r="E140" s="212" t="s">
        <v>855</v>
      </c>
      <c r="F140" s="213" t="s">
        <v>532</v>
      </c>
      <c r="G140" s="214" t="s">
        <v>460</v>
      </c>
      <c r="H140" s="215">
        <v>1</v>
      </c>
      <c r="I140" s="216"/>
      <c r="J140" s="217">
        <f>ROUND(I140*H140,2)</f>
        <v>0</v>
      </c>
      <c r="K140" s="213" t="s">
        <v>19</v>
      </c>
      <c r="L140" s="43"/>
      <c r="M140" s="218" t="s">
        <v>19</v>
      </c>
      <c r="N140" s="219" t="s">
        <v>40</v>
      </c>
      <c r="O140" s="83"/>
      <c r="P140" s="220">
        <f>O140*H140</f>
        <v>0</v>
      </c>
      <c r="Q140" s="220">
        <v>0</v>
      </c>
      <c r="R140" s="220">
        <f>Q140*H140</f>
        <v>0</v>
      </c>
      <c r="S140" s="220">
        <v>0</v>
      </c>
      <c r="T140" s="221">
        <f>S140*H140</f>
        <v>0</v>
      </c>
      <c r="U140" s="37"/>
      <c r="V140" s="37"/>
      <c r="W140" s="37"/>
      <c r="X140" s="37"/>
      <c r="Y140" s="37"/>
      <c r="Z140" s="37"/>
      <c r="AA140" s="37"/>
      <c r="AB140" s="37"/>
      <c r="AC140" s="37"/>
      <c r="AD140" s="37"/>
      <c r="AE140" s="37"/>
      <c r="AR140" s="222" t="s">
        <v>203</v>
      </c>
      <c r="AT140" s="222" t="s">
        <v>188</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694</v>
      </c>
    </row>
    <row r="141" s="2" customFormat="1" ht="16.5" customHeight="1">
      <c r="A141" s="37"/>
      <c r="B141" s="38"/>
      <c r="C141" s="211" t="s">
        <v>695</v>
      </c>
      <c r="D141" s="211" t="s">
        <v>188</v>
      </c>
      <c r="E141" s="212" t="s">
        <v>858</v>
      </c>
      <c r="F141" s="213" t="s">
        <v>593</v>
      </c>
      <c r="G141" s="214" t="s">
        <v>460</v>
      </c>
      <c r="H141" s="215">
        <v>1</v>
      </c>
      <c r="I141" s="216"/>
      <c r="J141" s="217">
        <f>ROUND(I141*H141,2)</f>
        <v>0</v>
      </c>
      <c r="K141" s="213" t="s">
        <v>19</v>
      </c>
      <c r="L141" s="43"/>
      <c r="M141" s="243" t="s">
        <v>19</v>
      </c>
      <c r="N141" s="244" t="s">
        <v>40</v>
      </c>
      <c r="O141" s="241"/>
      <c r="P141" s="245">
        <f>O141*H141</f>
        <v>0</v>
      </c>
      <c r="Q141" s="245">
        <v>0</v>
      </c>
      <c r="R141" s="245">
        <f>Q141*H141</f>
        <v>0</v>
      </c>
      <c r="S141" s="245">
        <v>0</v>
      </c>
      <c r="T141" s="246">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698</v>
      </c>
    </row>
    <row r="142" s="2" customFormat="1" ht="6.96" customHeight="1">
      <c r="A142" s="37"/>
      <c r="B142" s="58"/>
      <c r="C142" s="59"/>
      <c r="D142" s="59"/>
      <c r="E142" s="59"/>
      <c r="F142" s="59"/>
      <c r="G142" s="59"/>
      <c r="H142" s="59"/>
      <c r="I142" s="59"/>
      <c r="J142" s="59"/>
      <c r="K142" s="59"/>
      <c r="L142" s="43"/>
      <c r="M142" s="37"/>
      <c r="O142" s="37"/>
      <c r="P142" s="37"/>
      <c r="Q142" s="37"/>
      <c r="R142" s="37"/>
      <c r="S142" s="37"/>
      <c r="T142" s="37"/>
      <c r="U142" s="37"/>
      <c r="V142" s="37"/>
      <c r="W142" s="37"/>
      <c r="X142" s="37"/>
      <c r="Y142" s="37"/>
      <c r="Z142" s="37"/>
      <c r="AA142" s="37"/>
      <c r="AB142" s="37"/>
      <c r="AC142" s="37"/>
      <c r="AD142" s="37"/>
      <c r="AE142" s="37"/>
    </row>
  </sheetData>
  <sheetProtection sheet="1" autoFilter="0" formatColumns="0" formatRows="0" objects="1" scenarios="1" spinCount="100000" saltValue="p35mFt4nJNDlLoqxb7PGMm+6eVkPQ70giantUyR0LdGCI/4e7i/KBciC6KdOUVKJjAKjovIU/6A8lqh7GoqtZg==" hashValue="zS7p+j1zcOmWbs78z9CBLXdmo7vFQOtNpzBvPt3gGApAVKRquqkJ32CdGMRcLlR5jZLvxt4tgsi5LBSPfD3u0A==" algorithmName="SHA-512" password="CC35"/>
  <autoFilter ref="C90:K141"/>
  <mergeCells count="12">
    <mergeCell ref="E7:H7"/>
    <mergeCell ref="E9:H9"/>
    <mergeCell ref="E11:H11"/>
    <mergeCell ref="E20:H20"/>
    <mergeCell ref="E29:H29"/>
    <mergeCell ref="E50:H50"/>
    <mergeCell ref="E52:H52"/>
    <mergeCell ref="E54:H54"/>
    <mergeCell ref="E79:H79"/>
    <mergeCell ref="E81:H81"/>
    <mergeCell ref="E83:H83"/>
    <mergeCell ref="L2:V2"/>
  </mergeCells>
  <hyperlinks>
    <hyperlink ref="F98" r:id="rId1" display="https://podminky.urs.cz/item/CS_URS_2025_01/210100002"/>
    <hyperlink ref="F104" r:id="rId2" display="https://podminky.urs.cz/item/CS_URS_2024_02/K224"/>
    <hyperlink ref="F119" r:id="rId3" display="https://podminky.urs.cz/item/CS_URS_2025_01/K283"/>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1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122</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435</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882</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ROUND(J91,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ROUND((SUM(BE91:BE141)),  2)</f>
        <v>0</v>
      </c>
      <c r="G35" s="37"/>
      <c r="H35" s="37"/>
      <c r="I35" s="156">
        <v>0.20999999999999999</v>
      </c>
      <c r="J35" s="155">
        <f>ROUND(((SUM(BE91:BE141))*I35),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ROUND((SUM(BF91:BF141)),  2)</f>
        <v>0</v>
      </c>
      <c r="G36" s="37"/>
      <c r="H36" s="37"/>
      <c r="I36" s="156">
        <v>0.12</v>
      </c>
      <c r="J36" s="155">
        <f>ROUND(((SUM(BF91:BF141))*I36),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ROUND((SUM(BG91:BG141)),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ROUND((SUM(BH91:BH141)),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ROUND((SUM(BI91:BI141)),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435</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5 - ESI Bunky prave</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J91</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J92</f>
        <v>0</v>
      </c>
      <c r="K64" s="174"/>
      <c r="L64" s="178"/>
      <c r="S64" s="9"/>
      <c r="T64" s="9"/>
      <c r="U64" s="9"/>
      <c r="V64" s="9"/>
      <c r="W64" s="9"/>
      <c r="X64" s="9"/>
      <c r="Y64" s="9"/>
      <c r="Z64" s="9"/>
      <c r="AA64" s="9"/>
      <c r="AB64" s="9"/>
      <c r="AC64" s="9"/>
      <c r="AD64" s="9"/>
      <c r="AE64" s="9"/>
    </row>
    <row r="65" s="10" customFormat="1" ht="19.92" customHeight="1">
      <c r="A65" s="10"/>
      <c r="B65" s="179"/>
      <c r="C65" s="124"/>
      <c r="D65" s="180" t="s">
        <v>437</v>
      </c>
      <c r="E65" s="181"/>
      <c r="F65" s="181"/>
      <c r="G65" s="181"/>
      <c r="H65" s="181"/>
      <c r="I65" s="181"/>
      <c r="J65" s="182">
        <f>J93</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438</v>
      </c>
      <c r="E66" s="181"/>
      <c r="F66" s="181"/>
      <c r="G66" s="181"/>
      <c r="H66" s="181"/>
      <c r="I66" s="181"/>
      <c r="J66" s="182">
        <f>J112</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439</v>
      </c>
      <c r="E67" s="181"/>
      <c r="F67" s="181"/>
      <c r="G67" s="181"/>
      <c r="H67" s="181"/>
      <c r="I67" s="181"/>
      <c r="J67" s="182">
        <f>J116</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440</v>
      </c>
      <c r="E68" s="181"/>
      <c r="F68" s="181"/>
      <c r="G68" s="181"/>
      <c r="H68" s="181"/>
      <c r="I68" s="181"/>
      <c r="J68" s="182">
        <f>J120</f>
        <v>0</v>
      </c>
      <c r="K68" s="124"/>
      <c r="L68" s="183"/>
      <c r="S68" s="10"/>
      <c r="T68" s="10"/>
      <c r="U68" s="10"/>
      <c r="V68" s="10"/>
      <c r="W68" s="10"/>
      <c r="X68" s="10"/>
      <c r="Y68" s="10"/>
      <c r="Z68" s="10"/>
      <c r="AA68" s="10"/>
      <c r="AB68" s="10"/>
      <c r="AC68" s="10"/>
      <c r="AD68" s="10"/>
      <c r="AE68" s="10"/>
    </row>
    <row r="69" s="10" customFormat="1" ht="19.92" customHeight="1">
      <c r="A69" s="10"/>
      <c r="B69" s="179"/>
      <c r="C69" s="124"/>
      <c r="D69" s="180" t="s">
        <v>595</v>
      </c>
      <c r="E69" s="181"/>
      <c r="F69" s="181"/>
      <c r="G69" s="181"/>
      <c r="H69" s="181"/>
      <c r="I69" s="181"/>
      <c r="J69" s="182">
        <f>J138</f>
        <v>0</v>
      </c>
      <c r="K69" s="124"/>
      <c r="L69" s="183"/>
      <c r="S69" s="10"/>
      <c r="T69" s="10"/>
      <c r="U69" s="10"/>
      <c r="V69" s="10"/>
      <c r="W69" s="10"/>
      <c r="X69" s="10"/>
      <c r="Y69" s="10"/>
      <c r="Z69" s="10"/>
      <c r="AA69" s="10"/>
      <c r="AB69" s="10"/>
      <c r="AC69" s="10"/>
      <c r="AD69" s="10"/>
      <c r="AE69" s="10"/>
    </row>
    <row r="70" s="2" customFormat="1" ht="21.84" customHeight="1">
      <c r="A70" s="37"/>
      <c r="B70" s="38"/>
      <c r="C70" s="39"/>
      <c r="D70" s="39"/>
      <c r="E70" s="39"/>
      <c r="F70" s="39"/>
      <c r="G70" s="39"/>
      <c r="H70" s="39"/>
      <c r="I70" s="39"/>
      <c r="J70" s="39"/>
      <c r="K70" s="39"/>
      <c r="L70" s="143"/>
      <c r="S70" s="37"/>
      <c r="T70" s="37"/>
      <c r="U70" s="37"/>
      <c r="V70" s="37"/>
      <c r="W70" s="37"/>
      <c r="X70" s="37"/>
      <c r="Y70" s="37"/>
      <c r="Z70" s="37"/>
      <c r="AA70" s="37"/>
      <c r="AB70" s="37"/>
      <c r="AC70" s="37"/>
      <c r="AD70" s="37"/>
      <c r="AE70" s="37"/>
    </row>
    <row r="71" s="2" customFormat="1" ht="6.96" customHeight="1">
      <c r="A71" s="37"/>
      <c r="B71" s="58"/>
      <c r="C71" s="59"/>
      <c r="D71" s="59"/>
      <c r="E71" s="59"/>
      <c r="F71" s="59"/>
      <c r="G71" s="59"/>
      <c r="H71" s="59"/>
      <c r="I71" s="59"/>
      <c r="J71" s="59"/>
      <c r="K71" s="59"/>
      <c r="L71" s="143"/>
      <c r="S71" s="37"/>
      <c r="T71" s="37"/>
      <c r="U71" s="37"/>
      <c r="V71" s="37"/>
      <c r="W71" s="37"/>
      <c r="X71" s="37"/>
      <c r="Y71" s="37"/>
      <c r="Z71" s="37"/>
      <c r="AA71" s="37"/>
      <c r="AB71" s="37"/>
      <c r="AC71" s="37"/>
      <c r="AD71" s="37"/>
      <c r="AE71" s="37"/>
    </row>
    <row r="75" s="2" customFormat="1" ht="6.96" customHeight="1">
      <c r="A75" s="37"/>
      <c r="B75" s="60"/>
      <c r="C75" s="61"/>
      <c r="D75" s="61"/>
      <c r="E75" s="61"/>
      <c r="F75" s="61"/>
      <c r="G75" s="61"/>
      <c r="H75" s="61"/>
      <c r="I75" s="61"/>
      <c r="J75" s="61"/>
      <c r="K75" s="61"/>
      <c r="L75" s="143"/>
      <c r="S75" s="37"/>
      <c r="T75" s="37"/>
      <c r="U75" s="37"/>
      <c r="V75" s="37"/>
      <c r="W75" s="37"/>
      <c r="X75" s="37"/>
      <c r="Y75" s="37"/>
      <c r="Z75" s="37"/>
      <c r="AA75" s="37"/>
      <c r="AB75" s="37"/>
      <c r="AC75" s="37"/>
      <c r="AD75" s="37"/>
      <c r="AE75" s="37"/>
    </row>
    <row r="76" s="2" customFormat="1" ht="24.96" customHeight="1">
      <c r="A76" s="37"/>
      <c r="B76" s="38"/>
      <c r="C76" s="22" t="s">
        <v>170</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38"/>
      <c r="C77" s="39"/>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16</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168" t="str">
        <f>E7</f>
        <v>objekt Koleje Jarov- Blok F</v>
      </c>
      <c r="F79" s="31"/>
      <c r="G79" s="31"/>
      <c r="H79" s="31"/>
      <c r="I79" s="39"/>
      <c r="J79" s="39"/>
      <c r="K79" s="39"/>
      <c r="L79" s="143"/>
      <c r="S79" s="37"/>
      <c r="T79" s="37"/>
      <c r="U79" s="37"/>
      <c r="V79" s="37"/>
      <c r="W79" s="37"/>
      <c r="X79" s="37"/>
      <c r="Y79" s="37"/>
      <c r="Z79" s="37"/>
      <c r="AA79" s="37"/>
      <c r="AB79" s="37"/>
      <c r="AC79" s="37"/>
      <c r="AD79" s="37"/>
      <c r="AE79" s="37"/>
    </row>
    <row r="80" s="1" customFormat="1" ht="12" customHeight="1">
      <c r="B80" s="20"/>
      <c r="C80" s="31" t="s">
        <v>157</v>
      </c>
      <c r="D80" s="21"/>
      <c r="E80" s="21"/>
      <c r="F80" s="21"/>
      <c r="G80" s="21"/>
      <c r="H80" s="21"/>
      <c r="I80" s="21"/>
      <c r="J80" s="21"/>
      <c r="K80" s="21"/>
      <c r="L80" s="19"/>
    </row>
    <row r="81" s="2" customFormat="1" ht="16.5" customHeight="1">
      <c r="A81" s="37"/>
      <c r="B81" s="38"/>
      <c r="C81" s="39"/>
      <c r="D81" s="39"/>
      <c r="E81" s="168" t="s">
        <v>435</v>
      </c>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159</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6.5" customHeight="1">
      <c r="A83" s="37"/>
      <c r="B83" s="38"/>
      <c r="C83" s="39"/>
      <c r="D83" s="39"/>
      <c r="E83" s="68" t="str">
        <f>E11</f>
        <v>5 - ESI Bunky prave</v>
      </c>
      <c r="F83" s="39"/>
      <c r="G83" s="39"/>
      <c r="H83" s="39"/>
      <c r="I83" s="39"/>
      <c r="J83" s="39"/>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2" customHeight="1">
      <c r="A85" s="37"/>
      <c r="B85" s="38"/>
      <c r="C85" s="31" t="s">
        <v>21</v>
      </c>
      <c r="D85" s="39"/>
      <c r="E85" s="39"/>
      <c r="F85" s="26" t="str">
        <f>F14</f>
        <v xml:space="preserve"> </v>
      </c>
      <c r="G85" s="39"/>
      <c r="H85" s="39"/>
      <c r="I85" s="31" t="s">
        <v>23</v>
      </c>
      <c r="J85" s="71" t="str">
        <f>IF(J14="","",J14)</f>
        <v>10. 2. 2025</v>
      </c>
      <c r="K85" s="39"/>
      <c r="L85" s="143"/>
      <c r="S85" s="37"/>
      <c r="T85" s="37"/>
      <c r="U85" s="37"/>
      <c r="V85" s="37"/>
      <c r="W85" s="37"/>
      <c r="X85" s="37"/>
      <c r="Y85" s="37"/>
      <c r="Z85" s="37"/>
      <c r="AA85" s="37"/>
      <c r="AB85" s="37"/>
      <c r="AC85" s="37"/>
      <c r="AD85" s="37"/>
      <c r="AE85" s="37"/>
    </row>
    <row r="86" s="2" customFormat="1" ht="6.96"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2" customFormat="1" ht="15.15" customHeight="1">
      <c r="A87" s="37"/>
      <c r="B87" s="38"/>
      <c r="C87" s="31" t="s">
        <v>25</v>
      </c>
      <c r="D87" s="39"/>
      <c r="E87" s="39"/>
      <c r="F87" s="26" t="str">
        <f>E17</f>
        <v xml:space="preserve"> </v>
      </c>
      <c r="G87" s="39"/>
      <c r="H87" s="39"/>
      <c r="I87" s="31" t="s">
        <v>30</v>
      </c>
      <c r="J87" s="35" t="str">
        <f>E23</f>
        <v xml:space="preserve"> </v>
      </c>
      <c r="K87" s="39"/>
      <c r="L87" s="143"/>
      <c r="S87" s="37"/>
      <c r="T87" s="37"/>
      <c r="U87" s="37"/>
      <c r="V87" s="37"/>
      <c r="W87" s="37"/>
      <c r="X87" s="37"/>
      <c r="Y87" s="37"/>
      <c r="Z87" s="37"/>
      <c r="AA87" s="37"/>
      <c r="AB87" s="37"/>
      <c r="AC87" s="37"/>
      <c r="AD87" s="37"/>
      <c r="AE87" s="37"/>
    </row>
    <row r="88" s="2" customFormat="1" ht="15.15" customHeight="1">
      <c r="A88" s="37"/>
      <c r="B88" s="38"/>
      <c r="C88" s="31" t="s">
        <v>28</v>
      </c>
      <c r="D88" s="39"/>
      <c r="E88" s="39"/>
      <c r="F88" s="26" t="str">
        <f>IF(E20="","",E20)</f>
        <v>Vyplň údaj</v>
      </c>
      <c r="G88" s="39"/>
      <c r="H88" s="39"/>
      <c r="I88" s="31" t="s">
        <v>32</v>
      </c>
      <c r="J88" s="35" t="str">
        <f>E26</f>
        <v xml:space="preserve"> </v>
      </c>
      <c r="K88" s="39"/>
      <c r="L88" s="143"/>
      <c r="S88" s="37"/>
      <c r="T88" s="37"/>
      <c r="U88" s="37"/>
      <c r="V88" s="37"/>
      <c r="W88" s="37"/>
      <c r="X88" s="37"/>
      <c r="Y88" s="37"/>
      <c r="Z88" s="37"/>
      <c r="AA88" s="37"/>
      <c r="AB88" s="37"/>
      <c r="AC88" s="37"/>
      <c r="AD88" s="37"/>
      <c r="AE88" s="37"/>
    </row>
    <row r="89" s="2" customFormat="1" ht="10.32" customHeight="1">
      <c r="A89" s="37"/>
      <c r="B89" s="38"/>
      <c r="C89" s="39"/>
      <c r="D89" s="39"/>
      <c r="E89" s="39"/>
      <c r="F89" s="39"/>
      <c r="G89" s="39"/>
      <c r="H89" s="39"/>
      <c r="I89" s="39"/>
      <c r="J89" s="39"/>
      <c r="K89" s="39"/>
      <c r="L89" s="143"/>
      <c r="S89" s="37"/>
      <c r="T89" s="37"/>
      <c r="U89" s="37"/>
      <c r="V89" s="37"/>
      <c r="W89" s="37"/>
      <c r="X89" s="37"/>
      <c r="Y89" s="37"/>
      <c r="Z89" s="37"/>
      <c r="AA89" s="37"/>
      <c r="AB89" s="37"/>
      <c r="AC89" s="37"/>
      <c r="AD89" s="37"/>
      <c r="AE89" s="37"/>
    </row>
    <row r="90" s="11" customFormat="1" ht="29.28" customHeight="1">
      <c r="A90" s="184"/>
      <c r="B90" s="185"/>
      <c r="C90" s="186" t="s">
        <v>171</v>
      </c>
      <c r="D90" s="187" t="s">
        <v>54</v>
      </c>
      <c r="E90" s="187" t="s">
        <v>50</v>
      </c>
      <c r="F90" s="187" t="s">
        <v>51</v>
      </c>
      <c r="G90" s="187" t="s">
        <v>172</v>
      </c>
      <c r="H90" s="187" t="s">
        <v>173</v>
      </c>
      <c r="I90" s="187" t="s">
        <v>174</v>
      </c>
      <c r="J90" s="187" t="s">
        <v>163</v>
      </c>
      <c r="K90" s="188" t="s">
        <v>175</v>
      </c>
      <c r="L90" s="189"/>
      <c r="M90" s="91" t="s">
        <v>19</v>
      </c>
      <c r="N90" s="92" t="s">
        <v>39</v>
      </c>
      <c r="O90" s="92" t="s">
        <v>176</v>
      </c>
      <c r="P90" s="92" t="s">
        <v>177</v>
      </c>
      <c r="Q90" s="92" t="s">
        <v>178</v>
      </c>
      <c r="R90" s="92" t="s">
        <v>179</v>
      </c>
      <c r="S90" s="92" t="s">
        <v>180</v>
      </c>
      <c r="T90" s="93" t="s">
        <v>181</v>
      </c>
      <c r="U90" s="184"/>
      <c r="V90" s="184"/>
      <c r="W90" s="184"/>
      <c r="X90" s="184"/>
      <c r="Y90" s="184"/>
      <c r="Z90" s="184"/>
      <c r="AA90" s="184"/>
      <c r="AB90" s="184"/>
      <c r="AC90" s="184"/>
      <c r="AD90" s="184"/>
      <c r="AE90" s="184"/>
    </row>
    <row r="91" s="2" customFormat="1" ht="22.8" customHeight="1">
      <c r="A91" s="37"/>
      <c r="B91" s="38"/>
      <c r="C91" s="98" t="s">
        <v>182</v>
      </c>
      <c r="D91" s="39"/>
      <c r="E91" s="39"/>
      <c r="F91" s="39"/>
      <c r="G91" s="39"/>
      <c r="H91" s="39"/>
      <c r="I91" s="39"/>
      <c r="J91" s="190">
        <f>BK91</f>
        <v>0</v>
      </c>
      <c r="K91" s="39"/>
      <c r="L91" s="43"/>
      <c r="M91" s="94"/>
      <c r="N91" s="191"/>
      <c r="O91" s="95"/>
      <c r="P91" s="192">
        <f>P92</f>
        <v>0</v>
      </c>
      <c r="Q91" s="95"/>
      <c r="R91" s="192">
        <f>R92</f>
        <v>0</v>
      </c>
      <c r="S91" s="95"/>
      <c r="T91" s="193">
        <f>T92</f>
        <v>0</v>
      </c>
      <c r="U91" s="37"/>
      <c r="V91" s="37"/>
      <c r="W91" s="37"/>
      <c r="X91" s="37"/>
      <c r="Y91" s="37"/>
      <c r="Z91" s="37"/>
      <c r="AA91" s="37"/>
      <c r="AB91" s="37"/>
      <c r="AC91" s="37"/>
      <c r="AD91" s="37"/>
      <c r="AE91" s="37"/>
      <c r="AT91" s="16" t="s">
        <v>68</v>
      </c>
      <c r="AU91" s="16" t="s">
        <v>164</v>
      </c>
      <c r="BK91" s="194">
        <f>BK92</f>
        <v>0</v>
      </c>
    </row>
    <row r="92" s="12" customFormat="1" ht="25.92" customHeight="1">
      <c r="A92" s="12"/>
      <c r="B92" s="195"/>
      <c r="C92" s="196"/>
      <c r="D92" s="197" t="s">
        <v>68</v>
      </c>
      <c r="E92" s="198" t="s">
        <v>197</v>
      </c>
      <c r="F92" s="198" t="s">
        <v>198</v>
      </c>
      <c r="G92" s="196"/>
      <c r="H92" s="196"/>
      <c r="I92" s="199"/>
      <c r="J92" s="200">
        <f>BK92</f>
        <v>0</v>
      </c>
      <c r="K92" s="196"/>
      <c r="L92" s="201"/>
      <c r="M92" s="202"/>
      <c r="N92" s="203"/>
      <c r="O92" s="203"/>
      <c r="P92" s="204">
        <f>P93+P112+P116+P120+P138</f>
        <v>0</v>
      </c>
      <c r="Q92" s="203"/>
      <c r="R92" s="204">
        <f>R93+R112+R116+R120+R138</f>
        <v>0</v>
      </c>
      <c r="S92" s="203"/>
      <c r="T92" s="205">
        <f>T93+T112+T116+T120+T138</f>
        <v>0</v>
      </c>
      <c r="U92" s="12"/>
      <c r="V92" s="12"/>
      <c r="W92" s="12"/>
      <c r="X92" s="12"/>
      <c r="Y92" s="12"/>
      <c r="Z92" s="12"/>
      <c r="AA92" s="12"/>
      <c r="AB92" s="12"/>
      <c r="AC92" s="12"/>
      <c r="AD92" s="12"/>
      <c r="AE92" s="12"/>
      <c r="AR92" s="206" t="s">
        <v>78</v>
      </c>
      <c r="AT92" s="207" t="s">
        <v>68</v>
      </c>
      <c r="AU92" s="207" t="s">
        <v>69</v>
      </c>
      <c r="AY92" s="206" t="s">
        <v>185</v>
      </c>
      <c r="BK92" s="208">
        <f>BK93+BK112+BK116+BK120+BK138</f>
        <v>0</v>
      </c>
    </row>
    <row r="93" s="12" customFormat="1" ht="22.8" customHeight="1">
      <c r="A93" s="12"/>
      <c r="B93" s="195"/>
      <c r="C93" s="196"/>
      <c r="D93" s="197" t="s">
        <v>68</v>
      </c>
      <c r="E93" s="209" t="s">
        <v>441</v>
      </c>
      <c r="F93" s="209" t="s">
        <v>442</v>
      </c>
      <c r="G93" s="196"/>
      <c r="H93" s="196"/>
      <c r="I93" s="199"/>
      <c r="J93" s="210">
        <f>BK93</f>
        <v>0</v>
      </c>
      <c r="K93" s="196"/>
      <c r="L93" s="201"/>
      <c r="M93" s="202"/>
      <c r="N93" s="203"/>
      <c r="O93" s="203"/>
      <c r="P93" s="204">
        <f>SUM(P94:P111)</f>
        <v>0</v>
      </c>
      <c r="Q93" s="203"/>
      <c r="R93" s="204">
        <f>SUM(R94:R111)</f>
        <v>0</v>
      </c>
      <c r="S93" s="203"/>
      <c r="T93" s="205">
        <f>SUM(T94:T111)</f>
        <v>0</v>
      </c>
      <c r="U93" s="12"/>
      <c r="V93" s="12"/>
      <c r="W93" s="12"/>
      <c r="X93" s="12"/>
      <c r="Y93" s="12"/>
      <c r="Z93" s="12"/>
      <c r="AA93" s="12"/>
      <c r="AB93" s="12"/>
      <c r="AC93" s="12"/>
      <c r="AD93" s="12"/>
      <c r="AE93" s="12"/>
      <c r="AR93" s="206" t="s">
        <v>78</v>
      </c>
      <c r="AT93" s="207" t="s">
        <v>68</v>
      </c>
      <c r="AU93" s="207" t="s">
        <v>76</v>
      </c>
      <c r="AY93" s="206" t="s">
        <v>185</v>
      </c>
      <c r="BK93" s="208">
        <f>SUM(BK94:BK111)</f>
        <v>0</v>
      </c>
    </row>
    <row r="94" s="2" customFormat="1" ht="24.15" customHeight="1">
      <c r="A94" s="37"/>
      <c r="B94" s="38"/>
      <c r="C94" s="211" t="s">
        <v>76</v>
      </c>
      <c r="D94" s="211" t="s">
        <v>188</v>
      </c>
      <c r="E94" s="212" t="s">
        <v>627</v>
      </c>
      <c r="F94" s="213" t="s">
        <v>628</v>
      </c>
      <c r="G94" s="214" t="s">
        <v>445</v>
      </c>
      <c r="H94" s="215">
        <v>1180</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78</v>
      </c>
    </row>
    <row r="95" s="2" customFormat="1" ht="24.15" customHeight="1">
      <c r="A95" s="37"/>
      <c r="B95" s="38"/>
      <c r="C95" s="211" t="s">
        <v>78</v>
      </c>
      <c r="D95" s="211" t="s">
        <v>188</v>
      </c>
      <c r="E95" s="212" t="s">
        <v>629</v>
      </c>
      <c r="F95" s="213" t="s">
        <v>630</v>
      </c>
      <c r="G95" s="214" t="s">
        <v>445</v>
      </c>
      <c r="H95" s="215">
        <v>162</v>
      </c>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203</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99</v>
      </c>
    </row>
    <row r="96" s="2" customFormat="1" ht="24.15" customHeight="1">
      <c r="A96" s="37"/>
      <c r="B96" s="38"/>
      <c r="C96" s="211" t="s">
        <v>85</v>
      </c>
      <c r="D96" s="211" t="s">
        <v>188</v>
      </c>
      <c r="E96" s="212" t="s">
        <v>633</v>
      </c>
      <c r="F96" s="213" t="s">
        <v>634</v>
      </c>
      <c r="G96" s="214" t="s">
        <v>445</v>
      </c>
      <c r="H96" s="215">
        <v>1620</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203</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88</v>
      </c>
    </row>
    <row r="97" s="2" customFormat="1" ht="33" customHeight="1">
      <c r="A97" s="37"/>
      <c r="B97" s="38"/>
      <c r="C97" s="211" t="s">
        <v>99</v>
      </c>
      <c r="D97" s="211" t="s">
        <v>188</v>
      </c>
      <c r="E97" s="212" t="s">
        <v>636</v>
      </c>
      <c r="F97" s="213" t="s">
        <v>637</v>
      </c>
      <c r="G97" s="214" t="s">
        <v>445</v>
      </c>
      <c r="H97" s="215">
        <v>270</v>
      </c>
      <c r="I97" s="216"/>
      <c r="J97" s="217">
        <f>ROUND(I97*H97,2)</f>
        <v>0</v>
      </c>
      <c r="K97" s="213" t="s">
        <v>603</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203</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147</v>
      </c>
    </row>
    <row r="98" s="2" customFormat="1">
      <c r="A98" s="37"/>
      <c r="B98" s="38"/>
      <c r="C98" s="39"/>
      <c r="D98" s="224" t="s">
        <v>193</v>
      </c>
      <c r="E98" s="39"/>
      <c r="F98" s="225" t="s">
        <v>638</v>
      </c>
      <c r="G98" s="39"/>
      <c r="H98" s="39"/>
      <c r="I98" s="226"/>
      <c r="J98" s="39"/>
      <c r="K98" s="39"/>
      <c r="L98" s="43"/>
      <c r="M98" s="227"/>
      <c r="N98" s="228"/>
      <c r="O98" s="83"/>
      <c r="P98" s="83"/>
      <c r="Q98" s="83"/>
      <c r="R98" s="83"/>
      <c r="S98" s="83"/>
      <c r="T98" s="84"/>
      <c r="U98" s="37"/>
      <c r="V98" s="37"/>
      <c r="W98" s="37"/>
      <c r="X98" s="37"/>
      <c r="Y98" s="37"/>
      <c r="Z98" s="37"/>
      <c r="AA98" s="37"/>
      <c r="AB98" s="37"/>
      <c r="AC98" s="37"/>
      <c r="AD98" s="37"/>
      <c r="AE98" s="37"/>
      <c r="AT98" s="16" t="s">
        <v>193</v>
      </c>
      <c r="AU98" s="16" t="s">
        <v>78</v>
      </c>
    </row>
    <row r="99" s="2" customFormat="1" ht="21.75" customHeight="1">
      <c r="A99" s="37"/>
      <c r="B99" s="38"/>
      <c r="C99" s="211" t="s">
        <v>120</v>
      </c>
      <c r="D99" s="211" t="s">
        <v>188</v>
      </c>
      <c r="E99" s="212" t="s">
        <v>641</v>
      </c>
      <c r="F99" s="213" t="s">
        <v>642</v>
      </c>
      <c r="G99" s="214" t="s">
        <v>445</v>
      </c>
      <c r="H99" s="215">
        <v>216</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239</v>
      </c>
    </row>
    <row r="100" s="2" customFormat="1" ht="16.5" customHeight="1">
      <c r="A100" s="37"/>
      <c r="B100" s="38"/>
      <c r="C100" s="211" t="s">
        <v>88</v>
      </c>
      <c r="D100" s="211" t="s">
        <v>188</v>
      </c>
      <c r="E100" s="212" t="s">
        <v>861</v>
      </c>
      <c r="F100" s="213" t="s">
        <v>719</v>
      </c>
      <c r="G100" s="214" t="s">
        <v>445</v>
      </c>
      <c r="H100" s="215">
        <v>108</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8</v>
      </c>
    </row>
    <row r="101" s="2" customFormat="1" ht="21.75" customHeight="1">
      <c r="A101" s="37"/>
      <c r="B101" s="38"/>
      <c r="C101" s="211" t="s">
        <v>144</v>
      </c>
      <c r="D101" s="211" t="s">
        <v>188</v>
      </c>
      <c r="E101" s="212" t="s">
        <v>649</v>
      </c>
      <c r="F101" s="213" t="s">
        <v>650</v>
      </c>
      <c r="G101" s="214" t="s">
        <v>445</v>
      </c>
      <c r="H101" s="215">
        <v>864</v>
      </c>
      <c r="I101" s="216"/>
      <c r="J101" s="217">
        <f>ROUND(I101*H101,2)</f>
        <v>0</v>
      </c>
      <c r="K101" s="213" t="s">
        <v>19</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203</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248</v>
      </c>
    </row>
    <row r="102" s="2" customFormat="1" ht="21.75" customHeight="1">
      <c r="A102" s="37"/>
      <c r="B102" s="38"/>
      <c r="C102" s="211" t="s">
        <v>147</v>
      </c>
      <c r="D102" s="211" t="s">
        <v>188</v>
      </c>
      <c r="E102" s="212" t="s">
        <v>862</v>
      </c>
      <c r="F102" s="213" t="s">
        <v>863</v>
      </c>
      <c r="G102" s="214" t="s">
        <v>445</v>
      </c>
      <c r="H102" s="215">
        <v>54</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203</v>
      </c>
    </row>
    <row r="103" s="2" customFormat="1" ht="16.5" customHeight="1">
      <c r="A103" s="37"/>
      <c r="B103" s="38"/>
      <c r="C103" s="211" t="s">
        <v>186</v>
      </c>
      <c r="D103" s="211" t="s">
        <v>188</v>
      </c>
      <c r="E103" s="212" t="s">
        <v>661</v>
      </c>
      <c r="F103" s="213" t="s">
        <v>662</v>
      </c>
      <c r="G103" s="214" t="s">
        <v>445</v>
      </c>
      <c r="H103" s="215">
        <v>324</v>
      </c>
      <c r="I103" s="216"/>
      <c r="J103" s="217">
        <f>ROUND(I103*H103,2)</f>
        <v>0</v>
      </c>
      <c r="K103" s="213" t="s">
        <v>192</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255</v>
      </c>
    </row>
    <row r="104" s="2" customFormat="1">
      <c r="A104" s="37"/>
      <c r="B104" s="38"/>
      <c r="C104" s="39"/>
      <c r="D104" s="224" t="s">
        <v>193</v>
      </c>
      <c r="E104" s="39"/>
      <c r="F104" s="225" t="s">
        <v>663</v>
      </c>
      <c r="G104" s="39"/>
      <c r="H104" s="39"/>
      <c r="I104" s="226"/>
      <c r="J104" s="39"/>
      <c r="K104" s="39"/>
      <c r="L104" s="43"/>
      <c r="M104" s="227"/>
      <c r="N104" s="228"/>
      <c r="O104" s="83"/>
      <c r="P104" s="83"/>
      <c r="Q104" s="83"/>
      <c r="R104" s="83"/>
      <c r="S104" s="83"/>
      <c r="T104" s="84"/>
      <c r="U104" s="37"/>
      <c r="V104" s="37"/>
      <c r="W104" s="37"/>
      <c r="X104" s="37"/>
      <c r="Y104" s="37"/>
      <c r="Z104" s="37"/>
      <c r="AA104" s="37"/>
      <c r="AB104" s="37"/>
      <c r="AC104" s="37"/>
      <c r="AD104" s="37"/>
      <c r="AE104" s="37"/>
      <c r="AT104" s="16" t="s">
        <v>193</v>
      </c>
      <c r="AU104" s="16" t="s">
        <v>78</v>
      </c>
    </row>
    <row r="105" s="2" customFormat="1" ht="16.5" customHeight="1">
      <c r="A105" s="37"/>
      <c r="B105" s="38"/>
      <c r="C105" s="211" t="s">
        <v>239</v>
      </c>
      <c r="D105" s="211" t="s">
        <v>188</v>
      </c>
      <c r="E105" s="212" t="s">
        <v>664</v>
      </c>
      <c r="F105" s="213" t="s">
        <v>665</v>
      </c>
      <c r="G105" s="214" t="s">
        <v>261</v>
      </c>
      <c r="H105" s="215">
        <v>540</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280</v>
      </c>
    </row>
    <row r="106" s="2" customFormat="1" ht="16.5" customHeight="1">
      <c r="A106" s="37"/>
      <c r="B106" s="38"/>
      <c r="C106" s="211" t="s">
        <v>229</v>
      </c>
      <c r="D106" s="211" t="s">
        <v>188</v>
      </c>
      <c r="E106" s="212" t="s">
        <v>666</v>
      </c>
      <c r="F106" s="213" t="s">
        <v>667</v>
      </c>
      <c r="G106" s="214" t="s">
        <v>261</v>
      </c>
      <c r="H106" s="215">
        <v>4050</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284</v>
      </c>
    </row>
    <row r="107" s="2" customFormat="1" ht="16.5" customHeight="1">
      <c r="A107" s="37"/>
      <c r="B107" s="38"/>
      <c r="C107" s="211" t="s">
        <v>8</v>
      </c>
      <c r="D107" s="211" t="s">
        <v>188</v>
      </c>
      <c r="E107" s="212" t="s">
        <v>668</v>
      </c>
      <c r="F107" s="213" t="s">
        <v>669</v>
      </c>
      <c r="G107" s="214" t="s">
        <v>261</v>
      </c>
      <c r="H107" s="215">
        <v>4860</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288</v>
      </c>
    </row>
    <row r="108" s="2" customFormat="1" ht="16.5" customHeight="1">
      <c r="A108" s="37"/>
      <c r="B108" s="38"/>
      <c r="C108" s="211" t="s">
        <v>290</v>
      </c>
      <c r="D108" s="211" t="s">
        <v>188</v>
      </c>
      <c r="E108" s="212" t="s">
        <v>678</v>
      </c>
      <c r="F108" s="213" t="s">
        <v>679</v>
      </c>
      <c r="G108" s="214" t="s">
        <v>261</v>
      </c>
      <c r="H108" s="215">
        <v>540</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293</v>
      </c>
    </row>
    <row r="109" s="2" customFormat="1" ht="16.5" customHeight="1">
      <c r="A109" s="37"/>
      <c r="B109" s="38"/>
      <c r="C109" s="211" t="s">
        <v>248</v>
      </c>
      <c r="D109" s="211" t="s">
        <v>188</v>
      </c>
      <c r="E109" s="212" t="s">
        <v>680</v>
      </c>
      <c r="F109" s="213" t="s">
        <v>681</v>
      </c>
      <c r="G109" s="214" t="s">
        <v>261</v>
      </c>
      <c r="H109" s="215">
        <v>540</v>
      </c>
      <c r="I109" s="216"/>
      <c r="J109" s="217">
        <f>ROUND(I109*H109,2)</f>
        <v>0</v>
      </c>
      <c r="K109" s="213" t="s">
        <v>19</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263</v>
      </c>
    </row>
    <row r="110" s="2" customFormat="1" ht="16.5" customHeight="1">
      <c r="A110" s="37"/>
      <c r="B110" s="38"/>
      <c r="C110" s="211" t="s">
        <v>298</v>
      </c>
      <c r="D110" s="211" t="s">
        <v>188</v>
      </c>
      <c r="E110" s="212" t="s">
        <v>864</v>
      </c>
      <c r="F110" s="213" t="s">
        <v>865</v>
      </c>
      <c r="G110" s="214" t="s">
        <v>445</v>
      </c>
      <c r="H110" s="215">
        <v>54</v>
      </c>
      <c r="I110" s="216"/>
      <c r="J110" s="217">
        <f>ROUND(I110*H110,2)</f>
        <v>0</v>
      </c>
      <c r="K110" s="213" t="s">
        <v>19</v>
      </c>
      <c r="L110" s="43"/>
      <c r="M110" s="218" t="s">
        <v>19</v>
      </c>
      <c r="N110" s="219" t="s">
        <v>40</v>
      </c>
      <c r="O110" s="83"/>
      <c r="P110" s="220">
        <f>O110*H110</f>
        <v>0</v>
      </c>
      <c r="Q110" s="220">
        <v>0</v>
      </c>
      <c r="R110" s="220">
        <f>Q110*H110</f>
        <v>0</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301</v>
      </c>
    </row>
    <row r="111" s="2" customFormat="1" ht="16.5" customHeight="1">
      <c r="A111" s="37"/>
      <c r="B111" s="38"/>
      <c r="C111" s="211" t="s">
        <v>203</v>
      </c>
      <c r="D111" s="211" t="s">
        <v>188</v>
      </c>
      <c r="E111" s="212" t="s">
        <v>866</v>
      </c>
      <c r="F111" s="213" t="s">
        <v>867</v>
      </c>
      <c r="G111" s="214" t="s">
        <v>261</v>
      </c>
      <c r="H111" s="215">
        <v>270</v>
      </c>
      <c r="I111" s="216"/>
      <c r="J111" s="217">
        <f>ROUND(I111*H111,2)</f>
        <v>0</v>
      </c>
      <c r="K111" s="213" t="s">
        <v>19</v>
      </c>
      <c r="L111" s="43"/>
      <c r="M111" s="218" t="s">
        <v>19</v>
      </c>
      <c r="N111" s="219" t="s">
        <v>40</v>
      </c>
      <c r="O111" s="83"/>
      <c r="P111" s="220">
        <f>O111*H111</f>
        <v>0</v>
      </c>
      <c r="Q111" s="220">
        <v>0</v>
      </c>
      <c r="R111" s="220">
        <f>Q111*H111</f>
        <v>0</v>
      </c>
      <c r="S111" s="220">
        <v>0</v>
      </c>
      <c r="T111" s="221">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210</v>
      </c>
    </row>
    <row r="112" s="12" customFormat="1" ht="22.8" customHeight="1">
      <c r="A112" s="12"/>
      <c r="B112" s="195"/>
      <c r="C112" s="196"/>
      <c r="D112" s="197" t="s">
        <v>68</v>
      </c>
      <c r="E112" s="209" t="s">
        <v>461</v>
      </c>
      <c r="F112" s="209" t="s">
        <v>462</v>
      </c>
      <c r="G112" s="196"/>
      <c r="H112" s="196"/>
      <c r="I112" s="199"/>
      <c r="J112" s="210">
        <f>BK112</f>
        <v>0</v>
      </c>
      <c r="K112" s="196"/>
      <c r="L112" s="201"/>
      <c r="M112" s="202"/>
      <c r="N112" s="203"/>
      <c r="O112" s="203"/>
      <c r="P112" s="204">
        <f>SUM(P113:P115)</f>
        <v>0</v>
      </c>
      <c r="Q112" s="203"/>
      <c r="R112" s="204">
        <f>SUM(R113:R115)</f>
        <v>0</v>
      </c>
      <c r="S112" s="203"/>
      <c r="T112" s="205">
        <f>SUM(T113:T115)</f>
        <v>0</v>
      </c>
      <c r="U112" s="12"/>
      <c r="V112" s="12"/>
      <c r="W112" s="12"/>
      <c r="X112" s="12"/>
      <c r="Y112" s="12"/>
      <c r="Z112" s="12"/>
      <c r="AA112" s="12"/>
      <c r="AB112" s="12"/>
      <c r="AC112" s="12"/>
      <c r="AD112" s="12"/>
      <c r="AE112" s="12"/>
      <c r="AR112" s="206" t="s">
        <v>78</v>
      </c>
      <c r="AT112" s="207" t="s">
        <v>68</v>
      </c>
      <c r="AU112" s="207" t="s">
        <v>76</v>
      </c>
      <c r="AY112" s="206" t="s">
        <v>185</v>
      </c>
      <c r="BK112" s="208">
        <f>SUM(BK113:BK115)</f>
        <v>0</v>
      </c>
    </row>
    <row r="113" s="2" customFormat="1" ht="16.5" customHeight="1">
      <c r="A113" s="37"/>
      <c r="B113" s="38"/>
      <c r="C113" s="211" t="s">
        <v>305</v>
      </c>
      <c r="D113" s="211" t="s">
        <v>188</v>
      </c>
      <c r="E113" s="212" t="s">
        <v>868</v>
      </c>
      <c r="F113" s="213" t="s">
        <v>557</v>
      </c>
      <c r="G113" s="214" t="s">
        <v>261</v>
      </c>
      <c r="H113" s="215">
        <v>2970</v>
      </c>
      <c r="I113" s="216"/>
      <c r="J113" s="217">
        <f>ROUND(I113*H113,2)</f>
        <v>0</v>
      </c>
      <c r="K113" s="213" t="s">
        <v>19</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308</v>
      </c>
    </row>
    <row r="114" s="2" customFormat="1" ht="16.5" customHeight="1">
      <c r="A114" s="37"/>
      <c r="B114" s="38"/>
      <c r="C114" s="211" t="s">
        <v>255</v>
      </c>
      <c r="D114" s="211" t="s">
        <v>188</v>
      </c>
      <c r="E114" s="212" t="s">
        <v>869</v>
      </c>
      <c r="F114" s="213" t="s">
        <v>697</v>
      </c>
      <c r="G114" s="214" t="s">
        <v>445</v>
      </c>
      <c r="H114" s="215">
        <v>1342</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312</v>
      </c>
    </row>
    <row r="115" s="2" customFormat="1" ht="16.5" customHeight="1">
      <c r="A115" s="37"/>
      <c r="B115" s="38"/>
      <c r="C115" s="211" t="s">
        <v>313</v>
      </c>
      <c r="D115" s="211" t="s">
        <v>188</v>
      </c>
      <c r="E115" s="212" t="s">
        <v>870</v>
      </c>
      <c r="F115" s="213" t="s">
        <v>700</v>
      </c>
      <c r="G115" s="214" t="s">
        <v>445</v>
      </c>
      <c r="H115" s="215">
        <v>324</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316</v>
      </c>
    </row>
    <row r="116" s="12" customFormat="1" ht="22.8" customHeight="1">
      <c r="A116" s="12"/>
      <c r="B116" s="195"/>
      <c r="C116" s="196"/>
      <c r="D116" s="197" t="s">
        <v>68</v>
      </c>
      <c r="E116" s="209" t="s">
        <v>467</v>
      </c>
      <c r="F116" s="209" t="s">
        <v>468</v>
      </c>
      <c r="G116" s="196"/>
      <c r="H116" s="196"/>
      <c r="I116" s="199"/>
      <c r="J116" s="210">
        <f>BK116</f>
        <v>0</v>
      </c>
      <c r="K116" s="196"/>
      <c r="L116" s="201"/>
      <c r="M116" s="202"/>
      <c r="N116" s="203"/>
      <c r="O116" s="203"/>
      <c r="P116" s="204">
        <f>SUM(P117:P119)</f>
        <v>0</v>
      </c>
      <c r="Q116" s="203"/>
      <c r="R116" s="204">
        <f>SUM(R117:R119)</f>
        <v>0</v>
      </c>
      <c r="S116" s="203"/>
      <c r="T116" s="205">
        <f>SUM(T117:T119)</f>
        <v>0</v>
      </c>
      <c r="U116" s="12"/>
      <c r="V116" s="12"/>
      <c r="W116" s="12"/>
      <c r="X116" s="12"/>
      <c r="Y116" s="12"/>
      <c r="Z116" s="12"/>
      <c r="AA116" s="12"/>
      <c r="AB116" s="12"/>
      <c r="AC116" s="12"/>
      <c r="AD116" s="12"/>
      <c r="AE116" s="12"/>
      <c r="AR116" s="206" t="s">
        <v>78</v>
      </c>
      <c r="AT116" s="207" t="s">
        <v>68</v>
      </c>
      <c r="AU116" s="207" t="s">
        <v>76</v>
      </c>
      <c r="AY116" s="206" t="s">
        <v>185</v>
      </c>
      <c r="BK116" s="208">
        <f>SUM(BK117:BK119)</f>
        <v>0</v>
      </c>
    </row>
    <row r="117" s="2" customFormat="1" ht="16.5" customHeight="1">
      <c r="A117" s="37"/>
      <c r="B117" s="38"/>
      <c r="C117" s="211" t="s">
        <v>280</v>
      </c>
      <c r="D117" s="211" t="s">
        <v>188</v>
      </c>
      <c r="E117" s="212" t="s">
        <v>871</v>
      </c>
      <c r="F117" s="213" t="s">
        <v>707</v>
      </c>
      <c r="G117" s="214" t="s">
        <v>460</v>
      </c>
      <c r="H117" s="215">
        <v>2</v>
      </c>
      <c r="I117" s="216"/>
      <c r="J117" s="217">
        <f>ROUND(I117*H117,2)</f>
        <v>0</v>
      </c>
      <c r="K117" s="213" t="s">
        <v>19</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320</v>
      </c>
    </row>
    <row r="118" s="2" customFormat="1" ht="16.5" customHeight="1">
      <c r="A118" s="37"/>
      <c r="B118" s="38"/>
      <c r="C118" s="211" t="s">
        <v>7</v>
      </c>
      <c r="D118" s="211" t="s">
        <v>188</v>
      </c>
      <c r="E118" s="212" t="s">
        <v>872</v>
      </c>
      <c r="F118" s="213" t="s">
        <v>710</v>
      </c>
      <c r="G118" s="214" t="s">
        <v>460</v>
      </c>
      <c r="H118" s="215">
        <v>1</v>
      </c>
      <c r="I118" s="216"/>
      <c r="J118" s="217">
        <f>ROUND(I118*H118,2)</f>
        <v>0</v>
      </c>
      <c r="K118" s="213" t="s">
        <v>603</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324</v>
      </c>
    </row>
    <row r="119" s="2" customFormat="1">
      <c r="A119" s="37"/>
      <c r="B119" s="38"/>
      <c r="C119" s="39"/>
      <c r="D119" s="224" t="s">
        <v>193</v>
      </c>
      <c r="E119" s="39"/>
      <c r="F119" s="225" t="s">
        <v>873</v>
      </c>
      <c r="G119" s="39"/>
      <c r="H119" s="39"/>
      <c r="I119" s="226"/>
      <c r="J119" s="39"/>
      <c r="K119" s="39"/>
      <c r="L119" s="43"/>
      <c r="M119" s="227"/>
      <c r="N119" s="228"/>
      <c r="O119" s="83"/>
      <c r="P119" s="83"/>
      <c r="Q119" s="83"/>
      <c r="R119" s="83"/>
      <c r="S119" s="83"/>
      <c r="T119" s="84"/>
      <c r="U119" s="37"/>
      <c r="V119" s="37"/>
      <c r="W119" s="37"/>
      <c r="X119" s="37"/>
      <c r="Y119" s="37"/>
      <c r="Z119" s="37"/>
      <c r="AA119" s="37"/>
      <c r="AB119" s="37"/>
      <c r="AC119" s="37"/>
      <c r="AD119" s="37"/>
      <c r="AE119" s="37"/>
      <c r="AT119" s="16" t="s">
        <v>193</v>
      </c>
      <c r="AU119" s="16" t="s">
        <v>78</v>
      </c>
    </row>
    <row r="120" s="12" customFormat="1" ht="22.8" customHeight="1">
      <c r="A120" s="12"/>
      <c r="B120" s="195"/>
      <c r="C120" s="196"/>
      <c r="D120" s="197" t="s">
        <v>68</v>
      </c>
      <c r="E120" s="209" t="s">
        <v>525</v>
      </c>
      <c r="F120" s="209" t="s">
        <v>526</v>
      </c>
      <c r="G120" s="196"/>
      <c r="H120" s="196"/>
      <c r="I120" s="199"/>
      <c r="J120" s="210">
        <f>BK120</f>
        <v>0</v>
      </c>
      <c r="K120" s="196"/>
      <c r="L120" s="201"/>
      <c r="M120" s="202"/>
      <c r="N120" s="203"/>
      <c r="O120" s="203"/>
      <c r="P120" s="204">
        <f>SUM(P121:P137)</f>
        <v>0</v>
      </c>
      <c r="Q120" s="203"/>
      <c r="R120" s="204">
        <f>SUM(R121:R137)</f>
        <v>0</v>
      </c>
      <c r="S120" s="203"/>
      <c r="T120" s="205">
        <f>SUM(T121:T137)</f>
        <v>0</v>
      </c>
      <c r="U120" s="12"/>
      <c r="V120" s="12"/>
      <c r="W120" s="12"/>
      <c r="X120" s="12"/>
      <c r="Y120" s="12"/>
      <c r="Z120" s="12"/>
      <c r="AA120" s="12"/>
      <c r="AB120" s="12"/>
      <c r="AC120" s="12"/>
      <c r="AD120" s="12"/>
      <c r="AE120" s="12"/>
      <c r="AR120" s="206" t="s">
        <v>78</v>
      </c>
      <c r="AT120" s="207" t="s">
        <v>68</v>
      </c>
      <c r="AU120" s="207" t="s">
        <v>76</v>
      </c>
      <c r="AY120" s="206" t="s">
        <v>185</v>
      </c>
      <c r="BK120" s="208">
        <f>SUM(BK121:BK137)</f>
        <v>0</v>
      </c>
    </row>
    <row r="121" s="2" customFormat="1" ht="16.5" customHeight="1">
      <c r="A121" s="37"/>
      <c r="B121" s="38"/>
      <c r="C121" s="211" t="s">
        <v>284</v>
      </c>
      <c r="D121" s="211" t="s">
        <v>188</v>
      </c>
      <c r="E121" s="212" t="s">
        <v>718</v>
      </c>
      <c r="F121" s="213" t="s">
        <v>719</v>
      </c>
      <c r="G121" s="214" t="s">
        <v>445</v>
      </c>
      <c r="H121" s="215">
        <v>108</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328</v>
      </c>
    </row>
    <row r="122" s="2" customFormat="1" ht="16.5" customHeight="1">
      <c r="A122" s="37"/>
      <c r="B122" s="38"/>
      <c r="C122" s="211" t="s">
        <v>330</v>
      </c>
      <c r="D122" s="211" t="s">
        <v>188</v>
      </c>
      <c r="E122" s="212" t="s">
        <v>729</v>
      </c>
      <c r="F122" s="213" t="s">
        <v>730</v>
      </c>
      <c r="G122" s="214" t="s">
        <v>445</v>
      </c>
      <c r="H122" s="215">
        <v>162</v>
      </c>
      <c r="I122" s="216"/>
      <c r="J122" s="217">
        <f>ROUND(I122*H122,2)</f>
        <v>0</v>
      </c>
      <c r="K122" s="213" t="s">
        <v>19</v>
      </c>
      <c r="L122" s="43"/>
      <c r="M122" s="218" t="s">
        <v>19</v>
      </c>
      <c r="N122" s="219" t="s">
        <v>40</v>
      </c>
      <c r="O122" s="83"/>
      <c r="P122" s="220">
        <f>O122*H122</f>
        <v>0</v>
      </c>
      <c r="Q122" s="220">
        <v>0</v>
      </c>
      <c r="R122" s="220">
        <f>Q122*H122</f>
        <v>0</v>
      </c>
      <c r="S122" s="220">
        <v>0</v>
      </c>
      <c r="T122" s="221">
        <f>S122*H122</f>
        <v>0</v>
      </c>
      <c r="U122" s="37"/>
      <c r="V122" s="37"/>
      <c r="W122" s="37"/>
      <c r="X122" s="37"/>
      <c r="Y122" s="37"/>
      <c r="Z122" s="37"/>
      <c r="AA122" s="37"/>
      <c r="AB122" s="37"/>
      <c r="AC122" s="37"/>
      <c r="AD122" s="37"/>
      <c r="AE122" s="37"/>
      <c r="AR122" s="222" t="s">
        <v>203</v>
      </c>
      <c r="AT122" s="222" t="s">
        <v>188</v>
      </c>
      <c r="AU122" s="222" t="s">
        <v>78</v>
      </c>
      <c r="AY122" s="16" t="s">
        <v>185</v>
      </c>
      <c r="BE122" s="223">
        <f>IF(N122="základní",J122,0)</f>
        <v>0</v>
      </c>
      <c r="BF122" s="223">
        <f>IF(N122="snížená",J122,0)</f>
        <v>0</v>
      </c>
      <c r="BG122" s="223">
        <f>IF(N122="zákl. přenesená",J122,0)</f>
        <v>0</v>
      </c>
      <c r="BH122" s="223">
        <f>IF(N122="sníž. přenesená",J122,0)</f>
        <v>0</v>
      </c>
      <c r="BI122" s="223">
        <f>IF(N122="nulová",J122,0)</f>
        <v>0</v>
      </c>
      <c r="BJ122" s="16" t="s">
        <v>76</v>
      </c>
      <c r="BK122" s="223">
        <f>ROUND(I122*H122,2)</f>
        <v>0</v>
      </c>
      <c r="BL122" s="16" t="s">
        <v>203</v>
      </c>
      <c r="BM122" s="222" t="s">
        <v>333</v>
      </c>
    </row>
    <row r="123" s="2" customFormat="1" ht="16.5" customHeight="1">
      <c r="A123" s="37"/>
      <c r="B123" s="38"/>
      <c r="C123" s="211" t="s">
        <v>288</v>
      </c>
      <c r="D123" s="211" t="s">
        <v>188</v>
      </c>
      <c r="E123" s="212" t="s">
        <v>736</v>
      </c>
      <c r="F123" s="213" t="s">
        <v>737</v>
      </c>
      <c r="G123" s="214" t="s">
        <v>445</v>
      </c>
      <c r="H123" s="215">
        <v>1386</v>
      </c>
      <c r="I123" s="216"/>
      <c r="J123" s="217">
        <f>ROUND(I123*H123,2)</f>
        <v>0</v>
      </c>
      <c r="K123" s="213" t="s">
        <v>19</v>
      </c>
      <c r="L123" s="43"/>
      <c r="M123" s="218" t="s">
        <v>19</v>
      </c>
      <c r="N123" s="219"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336</v>
      </c>
    </row>
    <row r="124" s="2" customFormat="1" ht="16.5" customHeight="1">
      <c r="A124" s="37"/>
      <c r="B124" s="38"/>
      <c r="C124" s="211" t="s">
        <v>496</v>
      </c>
      <c r="D124" s="211" t="s">
        <v>188</v>
      </c>
      <c r="E124" s="212" t="s">
        <v>739</v>
      </c>
      <c r="F124" s="213" t="s">
        <v>740</v>
      </c>
      <c r="G124" s="214" t="s">
        <v>445</v>
      </c>
      <c r="H124" s="215">
        <v>216</v>
      </c>
      <c r="I124" s="216"/>
      <c r="J124" s="217">
        <f>ROUND(I124*H124,2)</f>
        <v>0</v>
      </c>
      <c r="K124" s="213" t="s">
        <v>19</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341</v>
      </c>
    </row>
    <row r="125" s="2" customFormat="1" ht="16.5" customHeight="1">
      <c r="A125" s="37"/>
      <c r="B125" s="38"/>
      <c r="C125" s="211" t="s">
        <v>293</v>
      </c>
      <c r="D125" s="211" t="s">
        <v>188</v>
      </c>
      <c r="E125" s="212" t="s">
        <v>760</v>
      </c>
      <c r="F125" s="213" t="s">
        <v>761</v>
      </c>
      <c r="G125" s="214" t="s">
        <v>445</v>
      </c>
      <c r="H125" s="215">
        <v>864</v>
      </c>
      <c r="I125" s="216"/>
      <c r="J125" s="217">
        <f>ROUND(I125*H125,2)</f>
        <v>0</v>
      </c>
      <c r="K125" s="213" t="s">
        <v>19</v>
      </c>
      <c r="L125" s="43"/>
      <c r="M125" s="218" t="s">
        <v>19</v>
      </c>
      <c r="N125" s="219" t="s">
        <v>40</v>
      </c>
      <c r="O125" s="83"/>
      <c r="P125" s="220">
        <f>O125*H125</f>
        <v>0</v>
      </c>
      <c r="Q125" s="220">
        <v>0</v>
      </c>
      <c r="R125" s="220">
        <f>Q125*H125</f>
        <v>0</v>
      </c>
      <c r="S125" s="220">
        <v>0</v>
      </c>
      <c r="T125" s="221">
        <f>S125*H125</f>
        <v>0</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344</v>
      </c>
    </row>
    <row r="126" s="2" customFormat="1" ht="16.5" customHeight="1">
      <c r="A126" s="37"/>
      <c r="B126" s="38"/>
      <c r="C126" s="211" t="s">
        <v>338</v>
      </c>
      <c r="D126" s="211" t="s">
        <v>188</v>
      </c>
      <c r="E126" s="212" t="s">
        <v>764</v>
      </c>
      <c r="F126" s="213" t="s">
        <v>765</v>
      </c>
      <c r="G126" s="214" t="s">
        <v>261</v>
      </c>
      <c r="H126" s="215">
        <v>540</v>
      </c>
      <c r="I126" s="216"/>
      <c r="J126" s="217">
        <f>ROUND(I126*H126,2)</f>
        <v>0</v>
      </c>
      <c r="K126" s="213" t="s">
        <v>19</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503</v>
      </c>
    </row>
    <row r="127" s="2" customFormat="1" ht="16.5" customHeight="1">
      <c r="A127" s="37"/>
      <c r="B127" s="38"/>
      <c r="C127" s="211" t="s">
        <v>263</v>
      </c>
      <c r="D127" s="211" t="s">
        <v>188</v>
      </c>
      <c r="E127" s="212" t="s">
        <v>874</v>
      </c>
      <c r="F127" s="213" t="s">
        <v>875</v>
      </c>
      <c r="G127" s="214" t="s">
        <v>261</v>
      </c>
      <c r="H127" s="215">
        <v>270</v>
      </c>
      <c r="I127" s="216"/>
      <c r="J127" s="217">
        <f>ROUND(I127*H127,2)</f>
        <v>0</v>
      </c>
      <c r="K127" s="213" t="s">
        <v>19</v>
      </c>
      <c r="L127" s="43"/>
      <c r="M127" s="218" t="s">
        <v>19</v>
      </c>
      <c r="N127" s="219" t="s">
        <v>40</v>
      </c>
      <c r="O127" s="83"/>
      <c r="P127" s="220">
        <f>O127*H127</f>
        <v>0</v>
      </c>
      <c r="Q127" s="220">
        <v>0</v>
      </c>
      <c r="R127" s="220">
        <f>Q127*H127</f>
        <v>0</v>
      </c>
      <c r="S127" s="220">
        <v>0</v>
      </c>
      <c r="T127" s="221">
        <f>S127*H127</f>
        <v>0</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506</v>
      </c>
    </row>
    <row r="128" s="2" customFormat="1" ht="16.5" customHeight="1">
      <c r="A128" s="37"/>
      <c r="B128" s="38"/>
      <c r="C128" s="211" t="s">
        <v>507</v>
      </c>
      <c r="D128" s="211" t="s">
        <v>188</v>
      </c>
      <c r="E128" s="212" t="s">
        <v>876</v>
      </c>
      <c r="F128" s="213" t="s">
        <v>865</v>
      </c>
      <c r="G128" s="214" t="s">
        <v>445</v>
      </c>
      <c r="H128" s="215">
        <v>54</v>
      </c>
      <c r="I128" s="216"/>
      <c r="J128" s="217">
        <f>ROUND(I128*H128,2)</f>
        <v>0</v>
      </c>
      <c r="K128" s="213" t="s">
        <v>19</v>
      </c>
      <c r="L128" s="43"/>
      <c r="M128" s="218" t="s">
        <v>19</v>
      </c>
      <c r="N128" s="219" t="s">
        <v>40</v>
      </c>
      <c r="O128" s="83"/>
      <c r="P128" s="220">
        <f>O128*H128</f>
        <v>0</v>
      </c>
      <c r="Q128" s="220">
        <v>0</v>
      </c>
      <c r="R128" s="220">
        <f>Q128*H128</f>
        <v>0</v>
      </c>
      <c r="S128" s="220">
        <v>0</v>
      </c>
      <c r="T128" s="221">
        <f>S128*H128</f>
        <v>0</v>
      </c>
      <c r="U128" s="37"/>
      <c r="V128" s="37"/>
      <c r="W128" s="37"/>
      <c r="X128" s="37"/>
      <c r="Y128" s="37"/>
      <c r="Z128" s="37"/>
      <c r="AA128" s="37"/>
      <c r="AB128" s="37"/>
      <c r="AC128" s="37"/>
      <c r="AD128" s="37"/>
      <c r="AE128" s="37"/>
      <c r="AR128" s="222" t="s">
        <v>203</v>
      </c>
      <c r="AT128" s="222" t="s">
        <v>188</v>
      </c>
      <c r="AU128" s="222" t="s">
        <v>78</v>
      </c>
      <c r="AY128" s="16" t="s">
        <v>185</v>
      </c>
      <c r="BE128" s="223">
        <f>IF(N128="základní",J128,0)</f>
        <v>0</v>
      </c>
      <c r="BF128" s="223">
        <f>IF(N128="snížená",J128,0)</f>
        <v>0</v>
      </c>
      <c r="BG128" s="223">
        <f>IF(N128="zákl. přenesená",J128,0)</f>
        <v>0</v>
      </c>
      <c r="BH128" s="223">
        <f>IF(N128="sníž. přenesená",J128,0)</f>
        <v>0</v>
      </c>
      <c r="BI128" s="223">
        <f>IF(N128="nulová",J128,0)</f>
        <v>0</v>
      </c>
      <c r="BJ128" s="16" t="s">
        <v>76</v>
      </c>
      <c r="BK128" s="223">
        <f>ROUND(I128*H128,2)</f>
        <v>0</v>
      </c>
      <c r="BL128" s="16" t="s">
        <v>203</v>
      </c>
      <c r="BM128" s="222" t="s">
        <v>510</v>
      </c>
    </row>
    <row r="129" s="2" customFormat="1" ht="16.5" customHeight="1">
      <c r="A129" s="37"/>
      <c r="B129" s="38"/>
      <c r="C129" s="211" t="s">
        <v>301</v>
      </c>
      <c r="D129" s="211" t="s">
        <v>188</v>
      </c>
      <c r="E129" s="212" t="s">
        <v>788</v>
      </c>
      <c r="F129" s="213" t="s">
        <v>679</v>
      </c>
      <c r="G129" s="214" t="s">
        <v>261</v>
      </c>
      <c r="H129" s="215">
        <v>540</v>
      </c>
      <c r="I129" s="216"/>
      <c r="J129" s="217">
        <f>ROUND(I129*H129,2)</f>
        <v>0</v>
      </c>
      <c r="K129" s="213" t="s">
        <v>19</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513</v>
      </c>
    </row>
    <row r="130" s="2" customFormat="1" ht="16.5" customHeight="1">
      <c r="A130" s="37"/>
      <c r="B130" s="38"/>
      <c r="C130" s="211" t="s">
        <v>514</v>
      </c>
      <c r="D130" s="211" t="s">
        <v>188</v>
      </c>
      <c r="E130" s="212" t="s">
        <v>790</v>
      </c>
      <c r="F130" s="213" t="s">
        <v>681</v>
      </c>
      <c r="G130" s="214" t="s">
        <v>261</v>
      </c>
      <c r="H130" s="215">
        <v>540</v>
      </c>
      <c r="I130" s="216"/>
      <c r="J130" s="217">
        <f>ROUND(I130*H130,2)</f>
        <v>0</v>
      </c>
      <c r="K130" s="213" t="s">
        <v>19</v>
      </c>
      <c r="L130" s="43"/>
      <c r="M130" s="218" t="s">
        <v>19</v>
      </c>
      <c r="N130" s="219" t="s">
        <v>40</v>
      </c>
      <c r="O130" s="83"/>
      <c r="P130" s="220">
        <f>O130*H130</f>
        <v>0</v>
      </c>
      <c r="Q130" s="220">
        <v>0</v>
      </c>
      <c r="R130" s="220">
        <f>Q130*H130</f>
        <v>0</v>
      </c>
      <c r="S130" s="220">
        <v>0</v>
      </c>
      <c r="T130" s="221">
        <f>S130*H130</f>
        <v>0</v>
      </c>
      <c r="U130" s="37"/>
      <c r="V130" s="37"/>
      <c r="W130" s="37"/>
      <c r="X130" s="37"/>
      <c r="Y130" s="37"/>
      <c r="Z130" s="37"/>
      <c r="AA130" s="37"/>
      <c r="AB130" s="37"/>
      <c r="AC130" s="37"/>
      <c r="AD130" s="37"/>
      <c r="AE130" s="37"/>
      <c r="AR130" s="222" t="s">
        <v>203</v>
      </c>
      <c r="AT130" s="222" t="s">
        <v>188</v>
      </c>
      <c r="AU130" s="222" t="s">
        <v>78</v>
      </c>
      <c r="AY130" s="16" t="s">
        <v>185</v>
      </c>
      <c r="BE130" s="223">
        <f>IF(N130="základní",J130,0)</f>
        <v>0</v>
      </c>
      <c r="BF130" s="223">
        <f>IF(N130="snížená",J130,0)</f>
        <v>0</v>
      </c>
      <c r="BG130" s="223">
        <f>IF(N130="zákl. přenesená",J130,0)</f>
        <v>0</v>
      </c>
      <c r="BH130" s="223">
        <f>IF(N130="sníž. přenesená",J130,0)</f>
        <v>0</v>
      </c>
      <c r="BI130" s="223">
        <f>IF(N130="nulová",J130,0)</f>
        <v>0</v>
      </c>
      <c r="BJ130" s="16" t="s">
        <v>76</v>
      </c>
      <c r="BK130" s="223">
        <f>ROUND(I130*H130,2)</f>
        <v>0</v>
      </c>
      <c r="BL130" s="16" t="s">
        <v>203</v>
      </c>
      <c r="BM130" s="222" t="s">
        <v>517</v>
      </c>
    </row>
    <row r="131" s="2" customFormat="1" ht="16.5" customHeight="1">
      <c r="A131" s="37"/>
      <c r="B131" s="38"/>
      <c r="C131" s="211" t="s">
        <v>210</v>
      </c>
      <c r="D131" s="211" t="s">
        <v>188</v>
      </c>
      <c r="E131" s="212" t="s">
        <v>795</v>
      </c>
      <c r="F131" s="213" t="s">
        <v>796</v>
      </c>
      <c r="G131" s="214" t="s">
        <v>261</v>
      </c>
      <c r="H131" s="215">
        <v>4050</v>
      </c>
      <c r="I131" s="216"/>
      <c r="J131" s="217">
        <f>ROUND(I131*H131,2)</f>
        <v>0</v>
      </c>
      <c r="K131" s="213" t="s">
        <v>19</v>
      </c>
      <c r="L131" s="43"/>
      <c r="M131" s="218" t="s">
        <v>19</v>
      </c>
      <c r="N131" s="219" t="s">
        <v>40</v>
      </c>
      <c r="O131" s="83"/>
      <c r="P131" s="220">
        <f>O131*H131</f>
        <v>0</v>
      </c>
      <c r="Q131" s="220">
        <v>0</v>
      </c>
      <c r="R131" s="220">
        <f>Q131*H131</f>
        <v>0</v>
      </c>
      <c r="S131" s="220">
        <v>0</v>
      </c>
      <c r="T131" s="221">
        <f>S131*H131</f>
        <v>0</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520</v>
      </c>
    </row>
    <row r="132" s="2" customFormat="1" ht="16.5" customHeight="1">
      <c r="A132" s="37"/>
      <c r="B132" s="38"/>
      <c r="C132" s="211" t="s">
        <v>521</v>
      </c>
      <c r="D132" s="211" t="s">
        <v>188</v>
      </c>
      <c r="E132" s="212" t="s">
        <v>799</v>
      </c>
      <c r="F132" s="213" t="s">
        <v>800</v>
      </c>
      <c r="G132" s="214" t="s">
        <v>261</v>
      </c>
      <c r="H132" s="215">
        <v>4860</v>
      </c>
      <c r="I132" s="216"/>
      <c r="J132" s="217">
        <f>ROUND(I132*H132,2)</f>
        <v>0</v>
      </c>
      <c r="K132" s="213" t="s">
        <v>19</v>
      </c>
      <c r="L132" s="43"/>
      <c r="M132" s="218" t="s">
        <v>19</v>
      </c>
      <c r="N132" s="219" t="s">
        <v>40</v>
      </c>
      <c r="O132" s="83"/>
      <c r="P132" s="220">
        <f>O132*H132</f>
        <v>0</v>
      </c>
      <c r="Q132" s="220">
        <v>0</v>
      </c>
      <c r="R132" s="220">
        <f>Q132*H132</f>
        <v>0</v>
      </c>
      <c r="S132" s="220">
        <v>0</v>
      </c>
      <c r="T132" s="221">
        <f>S132*H132</f>
        <v>0</v>
      </c>
      <c r="U132" s="37"/>
      <c r="V132" s="37"/>
      <c r="W132" s="37"/>
      <c r="X132" s="37"/>
      <c r="Y132" s="37"/>
      <c r="Z132" s="37"/>
      <c r="AA132" s="37"/>
      <c r="AB132" s="37"/>
      <c r="AC132" s="37"/>
      <c r="AD132" s="37"/>
      <c r="AE132" s="37"/>
      <c r="AR132" s="222" t="s">
        <v>203</v>
      </c>
      <c r="AT132" s="222" t="s">
        <v>188</v>
      </c>
      <c r="AU132" s="222" t="s">
        <v>78</v>
      </c>
      <c r="AY132" s="16" t="s">
        <v>185</v>
      </c>
      <c r="BE132" s="223">
        <f>IF(N132="základní",J132,0)</f>
        <v>0</v>
      </c>
      <c r="BF132" s="223">
        <f>IF(N132="snížená",J132,0)</f>
        <v>0</v>
      </c>
      <c r="BG132" s="223">
        <f>IF(N132="zákl. přenesená",J132,0)</f>
        <v>0</v>
      </c>
      <c r="BH132" s="223">
        <f>IF(N132="sníž. přenesená",J132,0)</f>
        <v>0</v>
      </c>
      <c r="BI132" s="223">
        <f>IF(N132="nulová",J132,0)</f>
        <v>0</v>
      </c>
      <c r="BJ132" s="16" t="s">
        <v>76</v>
      </c>
      <c r="BK132" s="223">
        <f>ROUND(I132*H132,2)</f>
        <v>0</v>
      </c>
      <c r="BL132" s="16" t="s">
        <v>203</v>
      </c>
      <c r="BM132" s="222" t="s">
        <v>524</v>
      </c>
    </row>
    <row r="133" s="2" customFormat="1" ht="21.75" customHeight="1">
      <c r="A133" s="37"/>
      <c r="B133" s="38"/>
      <c r="C133" s="211" t="s">
        <v>308</v>
      </c>
      <c r="D133" s="211" t="s">
        <v>188</v>
      </c>
      <c r="E133" s="212" t="s">
        <v>877</v>
      </c>
      <c r="F133" s="213" t="s">
        <v>878</v>
      </c>
      <c r="G133" s="214" t="s">
        <v>445</v>
      </c>
      <c r="H133" s="215">
        <v>54</v>
      </c>
      <c r="I133" s="216"/>
      <c r="J133" s="217">
        <f>ROUND(I133*H133,2)</f>
        <v>0</v>
      </c>
      <c r="K133" s="213" t="s">
        <v>19</v>
      </c>
      <c r="L133" s="43"/>
      <c r="M133" s="218" t="s">
        <v>19</v>
      </c>
      <c r="N133" s="219" t="s">
        <v>40</v>
      </c>
      <c r="O133" s="83"/>
      <c r="P133" s="220">
        <f>O133*H133</f>
        <v>0</v>
      </c>
      <c r="Q133" s="220">
        <v>0</v>
      </c>
      <c r="R133" s="220">
        <f>Q133*H133</f>
        <v>0</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529</v>
      </c>
    </row>
    <row r="134" s="2" customFormat="1" ht="21.75" customHeight="1">
      <c r="A134" s="37"/>
      <c r="B134" s="38"/>
      <c r="C134" s="211" t="s">
        <v>530</v>
      </c>
      <c r="D134" s="211" t="s">
        <v>188</v>
      </c>
      <c r="E134" s="212" t="s">
        <v>837</v>
      </c>
      <c r="F134" s="213" t="s">
        <v>879</v>
      </c>
      <c r="G134" s="214" t="s">
        <v>445</v>
      </c>
      <c r="H134" s="215">
        <v>270</v>
      </c>
      <c r="I134" s="216"/>
      <c r="J134" s="217">
        <f>ROUND(I134*H134,2)</f>
        <v>0</v>
      </c>
      <c r="K134" s="213" t="s">
        <v>19</v>
      </c>
      <c r="L134" s="43"/>
      <c r="M134" s="218" t="s">
        <v>19</v>
      </c>
      <c r="N134" s="219" t="s">
        <v>40</v>
      </c>
      <c r="O134" s="83"/>
      <c r="P134" s="220">
        <f>O134*H134</f>
        <v>0</v>
      </c>
      <c r="Q134" s="220">
        <v>0</v>
      </c>
      <c r="R134" s="220">
        <f>Q134*H134</f>
        <v>0</v>
      </c>
      <c r="S134" s="220">
        <v>0</v>
      </c>
      <c r="T134" s="221">
        <f>S134*H134</f>
        <v>0</v>
      </c>
      <c r="U134" s="37"/>
      <c r="V134" s="37"/>
      <c r="W134" s="37"/>
      <c r="X134" s="37"/>
      <c r="Y134" s="37"/>
      <c r="Z134" s="37"/>
      <c r="AA134" s="37"/>
      <c r="AB134" s="37"/>
      <c r="AC134" s="37"/>
      <c r="AD134" s="37"/>
      <c r="AE134" s="37"/>
      <c r="AR134" s="222" t="s">
        <v>203</v>
      </c>
      <c r="AT134" s="222" t="s">
        <v>188</v>
      </c>
      <c r="AU134" s="222" t="s">
        <v>78</v>
      </c>
      <c r="AY134" s="16" t="s">
        <v>185</v>
      </c>
      <c r="BE134" s="223">
        <f>IF(N134="základní",J134,0)</f>
        <v>0</v>
      </c>
      <c r="BF134" s="223">
        <f>IF(N134="snížená",J134,0)</f>
        <v>0</v>
      </c>
      <c r="BG134" s="223">
        <f>IF(N134="zákl. přenesená",J134,0)</f>
        <v>0</v>
      </c>
      <c r="BH134" s="223">
        <f>IF(N134="sníž. přenesená",J134,0)</f>
        <v>0</v>
      </c>
      <c r="BI134" s="223">
        <f>IF(N134="nulová",J134,0)</f>
        <v>0</v>
      </c>
      <c r="BJ134" s="16" t="s">
        <v>76</v>
      </c>
      <c r="BK134" s="223">
        <f>ROUND(I134*H134,2)</f>
        <v>0</v>
      </c>
      <c r="BL134" s="16" t="s">
        <v>203</v>
      </c>
      <c r="BM134" s="222" t="s">
        <v>533</v>
      </c>
    </row>
    <row r="135" s="2" customFormat="1" ht="16.5" customHeight="1">
      <c r="A135" s="37"/>
      <c r="B135" s="38"/>
      <c r="C135" s="211" t="s">
        <v>312</v>
      </c>
      <c r="D135" s="211" t="s">
        <v>188</v>
      </c>
      <c r="E135" s="212" t="s">
        <v>880</v>
      </c>
      <c r="F135" s="213" t="s">
        <v>881</v>
      </c>
      <c r="G135" s="214" t="s">
        <v>445</v>
      </c>
      <c r="H135" s="215">
        <v>54</v>
      </c>
      <c r="I135" s="216"/>
      <c r="J135" s="217">
        <f>ROUND(I135*H135,2)</f>
        <v>0</v>
      </c>
      <c r="K135" s="213" t="s">
        <v>19</v>
      </c>
      <c r="L135" s="43"/>
      <c r="M135" s="218" t="s">
        <v>19</v>
      </c>
      <c r="N135" s="219" t="s">
        <v>40</v>
      </c>
      <c r="O135" s="83"/>
      <c r="P135" s="220">
        <f>O135*H135</f>
        <v>0</v>
      </c>
      <c r="Q135" s="220">
        <v>0</v>
      </c>
      <c r="R135" s="220">
        <f>Q135*H135</f>
        <v>0</v>
      </c>
      <c r="S135" s="220">
        <v>0</v>
      </c>
      <c r="T135" s="221">
        <f>S135*H135</f>
        <v>0</v>
      </c>
      <c r="U135" s="37"/>
      <c r="V135" s="37"/>
      <c r="W135" s="37"/>
      <c r="X135" s="37"/>
      <c r="Y135" s="37"/>
      <c r="Z135" s="37"/>
      <c r="AA135" s="37"/>
      <c r="AB135" s="37"/>
      <c r="AC135" s="37"/>
      <c r="AD135" s="37"/>
      <c r="AE135" s="37"/>
      <c r="AR135" s="222" t="s">
        <v>203</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203</v>
      </c>
      <c r="BM135" s="222" t="s">
        <v>536</v>
      </c>
    </row>
    <row r="136" s="2" customFormat="1" ht="16.5" customHeight="1">
      <c r="A136" s="37"/>
      <c r="B136" s="38"/>
      <c r="C136" s="211" t="s">
        <v>689</v>
      </c>
      <c r="D136" s="211" t="s">
        <v>188</v>
      </c>
      <c r="E136" s="212" t="s">
        <v>844</v>
      </c>
      <c r="F136" s="213" t="s">
        <v>845</v>
      </c>
      <c r="G136" s="214" t="s">
        <v>445</v>
      </c>
      <c r="H136" s="215">
        <v>108</v>
      </c>
      <c r="I136" s="216"/>
      <c r="J136" s="217">
        <f>ROUND(I136*H136,2)</f>
        <v>0</v>
      </c>
      <c r="K136" s="213" t="s">
        <v>19</v>
      </c>
      <c r="L136" s="43"/>
      <c r="M136" s="218" t="s">
        <v>19</v>
      </c>
      <c r="N136" s="219" t="s">
        <v>40</v>
      </c>
      <c r="O136" s="83"/>
      <c r="P136" s="220">
        <f>O136*H136</f>
        <v>0</v>
      </c>
      <c r="Q136" s="220">
        <v>0</v>
      </c>
      <c r="R136" s="220">
        <f>Q136*H136</f>
        <v>0</v>
      </c>
      <c r="S136" s="220">
        <v>0</v>
      </c>
      <c r="T136" s="221">
        <f>S136*H136</f>
        <v>0</v>
      </c>
      <c r="U136" s="37"/>
      <c r="V136" s="37"/>
      <c r="W136" s="37"/>
      <c r="X136" s="37"/>
      <c r="Y136" s="37"/>
      <c r="Z136" s="37"/>
      <c r="AA136" s="37"/>
      <c r="AB136" s="37"/>
      <c r="AC136" s="37"/>
      <c r="AD136" s="37"/>
      <c r="AE136" s="37"/>
      <c r="AR136" s="222" t="s">
        <v>203</v>
      </c>
      <c r="AT136" s="222" t="s">
        <v>188</v>
      </c>
      <c r="AU136" s="222" t="s">
        <v>78</v>
      </c>
      <c r="AY136" s="16" t="s">
        <v>185</v>
      </c>
      <c r="BE136" s="223">
        <f>IF(N136="základní",J136,0)</f>
        <v>0</v>
      </c>
      <c r="BF136" s="223">
        <f>IF(N136="snížená",J136,0)</f>
        <v>0</v>
      </c>
      <c r="BG136" s="223">
        <f>IF(N136="zákl. přenesená",J136,0)</f>
        <v>0</v>
      </c>
      <c r="BH136" s="223">
        <f>IF(N136="sníž. přenesená",J136,0)</f>
        <v>0</v>
      </c>
      <c r="BI136" s="223">
        <f>IF(N136="nulová",J136,0)</f>
        <v>0</v>
      </c>
      <c r="BJ136" s="16" t="s">
        <v>76</v>
      </c>
      <c r="BK136" s="223">
        <f>ROUND(I136*H136,2)</f>
        <v>0</v>
      </c>
      <c r="BL136" s="16" t="s">
        <v>203</v>
      </c>
      <c r="BM136" s="222" t="s">
        <v>690</v>
      </c>
    </row>
    <row r="137" s="2" customFormat="1" ht="16.5" customHeight="1">
      <c r="A137" s="37"/>
      <c r="B137" s="38"/>
      <c r="C137" s="211" t="s">
        <v>316</v>
      </c>
      <c r="D137" s="211" t="s">
        <v>188</v>
      </c>
      <c r="E137" s="212" t="s">
        <v>847</v>
      </c>
      <c r="F137" s="213" t="s">
        <v>848</v>
      </c>
      <c r="G137" s="214" t="s">
        <v>445</v>
      </c>
      <c r="H137" s="215">
        <v>324</v>
      </c>
      <c r="I137" s="216"/>
      <c r="J137" s="217">
        <f>ROUND(I137*H137,2)</f>
        <v>0</v>
      </c>
      <c r="K137" s="213" t="s">
        <v>19</v>
      </c>
      <c r="L137" s="43"/>
      <c r="M137" s="218" t="s">
        <v>19</v>
      </c>
      <c r="N137" s="219" t="s">
        <v>40</v>
      </c>
      <c r="O137" s="83"/>
      <c r="P137" s="220">
        <f>O137*H137</f>
        <v>0</v>
      </c>
      <c r="Q137" s="220">
        <v>0</v>
      </c>
      <c r="R137" s="220">
        <f>Q137*H137</f>
        <v>0</v>
      </c>
      <c r="S137" s="220">
        <v>0</v>
      </c>
      <c r="T137" s="221">
        <f>S137*H137</f>
        <v>0</v>
      </c>
      <c r="U137" s="37"/>
      <c r="V137" s="37"/>
      <c r="W137" s="37"/>
      <c r="X137" s="37"/>
      <c r="Y137" s="37"/>
      <c r="Z137" s="37"/>
      <c r="AA137" s="37"/>
      <c r="AB137" s="37"/>
      <c r="AC137" s="37"/>
      <c r="AD137" s="37"/>
      <c r="AE137" s="37"/>
      <c r="AR137" s="222" t="s">
        <v>203</v>
      </c>
      <c r="AT137" s="222" t="s">
        <v>188</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203</v>
      </c>
      <c r="BM137" s="222" t="s">
        <v>691</v>
      </c>
    </row>
    <row r="138" s="12" customFormat="1" ht="22.8" customHeight="1">
      <c r="A138" s="12"/>
      <c r="B138" s="195"/>
      <c r="C138" s="196"/>
      <c r="D138" s="197" t="s">
        <v>68</v>
      </c>
      <c r="E138" s="209" t="s">
        <v>850</v>
      </c>
      <c r="F138" s="209" t="s">
        <v>851</v>
      </c>
      <c r="G138" s="196"/>
      <c r="H138" s="196"/>
      <c r="I138" s="199"/>
      <c r="J138" s="210">
        <f>BK138</f>
        <v>0</v>
      </c>
      <c r="K138" s="196"/>
      <c r="L138" s="201"/>
      <c r="M138" s="202"/>
      <c r="N138" s="203"/>
      <c r="O138" s="203"/>
      <c r="P138" s="204">
        <f>SUM(P139:P141)</f>
        <v>0</v>
      </c>
      <c r="Q138" s="203"/>
      <c r="R138" s="204">
        <f>SUM(R139:R141)</f>
        <v>0</v>
      </c>
      <c r="S138" s="203"/>
      <c r="T138" s="205">
        <f>SUM(T139:T141)</f>
        <v>0</v>
      </c>
      <c r="U138" s="12"/>
      <c r="V138" s="12"/>
      <c r="W138" s="12"/>
      <c r="X138" s="12"/>
      <c r="Y138" s="12"/>
      <c r="Z138" s="12"/>
      <c r="AA138" s="12"/>
      <c r="AB138" s="12"/>
      <c r="AC138" s="12"/>
      <c r="AD138" s="12"/>
      <c r="AE138" s="12"/>
      <c r="AR138" s="206" t="s">
        <v>78</v>
      </c>
      <c r="AT138" s="207" t="s">
        <v>68</v>
      </c>
      <c r="AU138" s="207" t="s">
        <v>76</v>
      </c>
      <c r="AY138" s="206" t="s">
        <v>185</v>
      </c>
      <c r="BK138" s="208">
        <f>SUM(BK139:BK141)</f>
        <v>0</v>
      </c>
    </row>
    <row r="139" s="2" customFormat="1" ht="24.15" customHeight="1">
      <c r="A139" s="37"/>
      <c r="B139" s="38"/>
      <c r="C139" s="211" t="s">
        <v>692</v>
      </c>
      <c r="D139" s="211" t="s">
        <v>188</v>
      </c>
      <c r="E139" s="212" t="s">
        <v>853</v>
      </c>
      <c r="F139" s="213" t="s">
        <v>590</v>
      </c>
      <c r="G139" s="214" t="s">
        <v>460</v>
      </c>
      <c r="H139" s="215">
        <v>1</v>
      </c>
      <c r="I139" s="216"/>
      <c r="J139" s="217">
        <f>ROUND(I139*H139,2)</f>
        <v>0</v>
      </c>
      <c r="K139" s="213" t="s">
        <v>19</v>
      </c>
      <c r="L139" s="43"/>
      <c r="M139" s="218" t="s">
        <v>19</v>
      </c>
      <c r="N139" s="219" t="s">
        <v>40</v>
      </c>
      <c r="O139" s="83"/>
      <c r="P139" s="220">
        <f>O139*H139</f>
        <v>0</v>
      </c>
      <c r="Q139" s="220">
        <v>0</v>
      </c>
      <c r="R139" s="220">
        <f>Q139*H139</f>
        <v>0</v>
      </c>
      <c r="S139" s="220">
        <v>0</v>
      </c>
      <c r="T139" s="221">
        <f>S139*H139</f>
        <v>0</v>
      </c>
      <c r="U139" s="37"/>
      <c r="V139" s="37"/>
      <c r="W139" s="37"/>
      <c r="X139" s="37"/>
      <c r="Y139" s="37"/>
      <c r="Z139" s="37"/>
      <c r="AA139" s="37"/>
      <c r="AB139" s="37"/>
      <c r="AC139" s="37"/>
      <c r="AD139" s="37"/>
      <c r="AE139" s="37"/>
      <c r="AR139" s="222" t="s">
        <v>203</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203</v>
      </c>
      <c r="BM139" s="222" t="s">
        <v>693</v>
      </c>
    </row>
    <row r="140" s="2" customFormat="1" ht="16.5" customHeight="1">
      <c r="A140" s="37"/>
      <c r="B140" s="38"/>
      <c r="C140" s="211" t="s">
        <v>320</v>
      </c>
      <c r="D140" s="211" t="s">
        <v>188</v>
      </c>
      <c r="E140" s="212" t="s">
        <v>855</v>
      </c>
      <c r="F140" s="213" t="s">
        <v>532</v>
      </c>
      <c r="G140" s="214" t="s">
        <v>460</v>
      </c>
      <c r="H140" s="215">
        <v>1</v>
      </c>
      <c r="I140" s="216"/>
      <c r="J140" s="217">
        <f>ROUND(I140*H140,2)</f>
        <v>0</v>
      </c>
      <c r="K140" s="213" t="s">
        <v>19</v>
      </c>
      <c r="L140" s="43"/>
      <c r="M140" s="218" t="s">
        <v>19</v>
      </c>
      <c r="N140" s="219" t="s">
        <v>40</v>
      </c>
      <c r="O140" s="83"/>
      <c r="P140" s="220">
        <f>O140*H140</f>
        <v>0</v>
      </c>
      <c r="Q140" s="220">
        <v>0</v>
      </c>
      <c r="R140" s="220">
        <f>Q140*H140</f>
        <v>0</v>
      </c>
      <c r="S140" s="220">
        <v>0</v>
      </c>
      <c r="T140" s="221">
        <f>S140*H140</f>
        <v>0</v>
      </c>
      <c r="U140" s="37"/>
      <c r="V140" s="37"/>
      <c r="W140" s="37"/>
      <c r="X140" s="37"/>
      <c r="Y140" s="37"/>
      <c r="Z140" s="37"/>
      <c r="AA140" s="37"/>
      <c r="AB140" s="37"/>
      <c r="AC140" s="37"/>
      <c r="AD140" s="37"/>
      <c r="AE140" s="37"/>
      <c r="AR140" s="222" t="s">
        <v>203</v>
      </c>
      <c r="AT140" s="222" t="s">
        <v>188</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694</v>
      </c>
    </row>
    <row r="141" s="2" customFormat="1" ht="16.5" customHeight="1">
      <c r="A141" s="37"/>
      <c r="B141" s="38"/>
      <c r="C141" s="211" t="s">
        <v>695</v>
      </c>
      <c r="D141" s="211" t="s">
        <v>188</v>
      </c>
      <c r="E141" s="212" t="s">
        <v>858</v>
      </c>
      <c r="F141" s="213" t="s">
        <v>593</v>
      </c>
      <c r="G141" s="214" t="s">
        <v>460</v>
      </c>
      <c r="H141" s="215">
        <v>1</v>
      </c>
      <c r="I141" s="216"/>
      <c r="J141" s="217">
        <f>ROUND(I141*H141,2)</f>
        <v>0</v>
      </c>
      <c r="K141" s="213" t="s">
        <v>19</v>
      </c>
      <c r="L141" s="43"/>
      <c r="M141" s="243" t="s">
        <v>19</v>
      </c>
      <c r="N141" s="244" t="s">
        <v>40</v>
      </c>
      <c r="O141" s="241"/>
      <c r="P141" s="245">
        <f>O141*H141</f>
        <v>0</v>
      </c>
      <c r="Q141" s="245">
        <v>0</v>
      </c>
      <c r="R141" s="245">
        <f>Q141*H141</f>
        <v>0</v>
      </c>
      <c r="S141" s="245">
        <v>0</v>
      </c>
      <c r="T141" s="246">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698</v>
      </c>
    </row>
    <row r="142" s="2" customFormat="1" ht="6.96" customHeight="1">
      <c r="A142" s="37"/>
      <c r="B142" s="58"/>
      <c r="C142" s="59"/>
      <c r="D142" s="59"/>
      <c r="E142" s="59"/>
      <c r="F142" s="59"/>
      <c r="G142" s="59"/>
      <c r="H142" s="59"/>
      <c r="I142" s="59"/>
      <c r="J142" s="59"/>
      <c r="K142" s="59"/>
      <c r="L142" s="43"/>
      <c r="M142" s="37"/>
      <c r="O142" s="37"/>
      <c r="P142" s="37"/>
      <c r="Q142" s="37"/>
      <c r="R142" s="37"/>
      <c r="S142" s="37"/>
      <c r="T142" s="37"/>
      <c r="U142" s="37"/>
      <c r="V142" s="37"/>
      <c r="W142" s="37"/>
      <c r="X142" s="37"/>
      <c r="Y142" s="37"/>
      <c r="Z142" s="37"/>
      <c r="AA142" s="37"/>
      <c r="AB142" s="37"/>
      <c r="AC142" s="37"/>
      <c r="AD142" s="37"/>
      <c r="AE142" s="37"/>
    </row>
  </sheetData>
  <sheetProtection sheet="1" autoFilter="0" formatColumns="0" formatRows="0" objects="1" scenarios="1" spinCount="100000" saltValue="ZoyH5mQdsXkwsr9Tnncnoe9RH/IPOTXjmWH5Jf8buxE8uqf+E/NFrNWw+++nR4j0EcFZjbNQhN65y5mwIuPsfA==" hashValue="IYkammSU4ZXJAsSiIiL3vDN7ufaGVVPi7D5pIkYz1Sf0S8U3jzvsN3bwse+aJjXzEBWlN8I0JafwcQ20suPcvA==" algorithmName="SHA-512" password="CC35"/>
  <autoFilter ref="C90:K141"/>
  <mergeCells count="12">
    <mergeCell ref="E7:H7"/>
    <mergeCell ref="E9:H9"/>
    <mergeCell ref="E11:H11"/>
    <mergeCell ref="E20:H20"/>
    <mergeCell ref="E29:H29"/>
    <mergeCell ref="E50:H50"/>
    <mergeCell ref="E52:H52"/>
    <mergeCell ref="E54:H54"/>
    <mergeCell ref="E79:H79"/>
    <mergeCell ref="E81:H81"/>
    <mergeCell ref="E83:H83"/>
    <mergeCell ref="L2:V2"/>
  </mergeCells>
  <hyperlinks>
    <hyperlink ref="F98" r:id="rId1" display="https://podminky.urs.cz/item/CS_URS_2025_01/210100002"/>
    <hyperlink ref="F104" r:id="rId2" display="https://podminky.urs.cz/item/CS_URS_2024_02/K224"/>
    <hyperlink ref="F119" r:id="rId3" display="https://podminky.urs.cz/item/CS_URS_2025_01/K283"/>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1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128</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884</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ROUND(J102,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ROUND((SUM(BE102:BE233)),  2)</f>
        <v>0</v>
      </c>
      <c r="G35" s="37"/>
      <c r="H35" s="37"/>
      <c r="I35" s="156">
        <v>0.20999999999999999</v>
      </c>
      <c r="J35" s="155">
        <f>ROUND(((SUM(BE102:BE233))*I35),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ROUND((SUM(BF102:BF233)),  2)</f>
        <v>0</v>
      </c>
      <c r="G36" s="37"/>
      <c r="H36" s="37"/>
      <c r="I36" s="156">
        <v>0.12</v>
      </c>
      <c r="J36" s="155">
        <f>ROUND(((SUM(BF102:BF233))*I36),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ROUND((SUM(BG102:BG233)),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ROUND((SUM(BH102:BH233)),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ROUND((SUM(BI102:BI233)),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1 (3) - AST + Koupelny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J102</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J103</f>
        <v>0</v>
      </c>
      <c r="K64" s="174"/>
      <c r="L64" s="178"/>
      <c r="S64" s="9"/>
      <c r="T64" s="9"/>
      <c r="U64" s="9"/>
      <c r="V64" s="9"/>
      <c r="W64" s="9"/>
      <c r="X64" s="9"/>
      <c r="Y64" s="9"/>
      <c r="Z64" s="9"/>
      <c r="AA64" s="9"/>
      <c r="AB64" s="9"/>
      <c r="AC64" s="9"/>
      <c r="AD64" s="9"/>
      <c r="AE64" s="9"/>
    </row>
    <row r="65" s="10" customFormat="1" ht="19.92" customHeight="1">
      <c r="A65" s="10"/>
      <c r="B65" s="179"/>
      <c r="C65" s="124"/>
      <c r="D65" s="180" t="s">
        <v>885</v>
      </c>
      <c r="E65" s="181"/>
      <c r="F65" s="181"/>
      <c r="G65" s="181"/>
      <c r="H65" s="181"/>
      <c r="I65" s="181"/>
      <c r="J65" s="182">
        <f>J104</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217</v>
      </c>
      <c r="E66" s="181"/>
      <c r="F66" s="181"/>
      <c r="G66" s="181"/>
      <c r="H66" s="181"/>
      <c r="I66" s="181"/>
      <c r="J66" s="182">
        <f>J111</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886</v>
      </c>
      <c r="E67" s="181"/>
      <c r="F67" s="181"/>
      <c r="G67" s="181"/>
      <c r="H67" s="181"/>
      <c r="I67" s="181"/>
      <c r="J67" s="182">
        <f>J118</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887</v>
      </c>
      <c r="E68" s="181"/>
      <c r="F68" s="181"/>
      <c r="G68" s="181"/>
      <c r="H68" s="181"/>
      <c r="I68" s="181"/>
      <c r="J68" s="182">
        <f>J131</f>
        <v>0</v>
      </c>
      <c r="K68" s="124"/>
      <c r="L68" s="183"/>
      <c r="S68" s="10"/>
      <c r="T68" s="10"/>
      <c r="U68" s="10"/>
      <c r="V68" s="10"/>
      <c r="W68" s="10"/>
      <c r="X68" s="10"/>
      <c r="Y68" s="10"/>
      <c r="Z68" s="10"/>
      <c r="AA68" s="10"/>
      <c r="AB68" s="10"/>
      <c r="AC68" s="10"/>
      <c r="AD68" s="10"/>
      <c r="AE68" s="10"/>
    </row>
    <row r="69" s="10" customFormat="1" ht="19.92" customHeight="1">
      <c r="A69" s="10"/>
      <c r="B69" s="179"/>
      <c r="C69" s="124"/>
      <c r="D69" s="180" t="s">
        <v>888</v>
      </c>
      <c r="E69" s="181"/>
      <c r="F69" s="181"/>
      <c r="G69" s="181"/>
      <c r="H69" s="181"/>
      <c r="I69" s="181"/>
      <c r="J69" s="182">
        <f>J134</f>
        <v>0</v>
      </c>
      <c r="K69" s="124"/>
      <c r="L69" s="183"/>
      <c r="S69" s="10"/>
      <c r="T69" s="10"/>
      <c r="U69" s="10"/>
      <c r="V69" s="10"/>
      <c r="W69" s="10"/>
      <c r="X69" s="10"/>
      <c r="Y69" s="10"/>
      <c r="Z69" s="10"/>
      <c r="AA69" s="10"/>
      <c r="AB69" s="10"/>
      <c r="AC69" s="10"/>
      <c r="AD69" s="10"/>
      <c r="AE69" s="10"/>
    </row>
    <row r="70" s="10" customFormat="1" ht="19.92" customHeight="1">
      <c r="A70" s="10"/>
      <c r="B70" s="179"/>
      <c r="C70" s="124"/>
      <c r="D70" s="180" t="s">
        <v>218</v>
      </c>
      <c r="E70" s="181"/>
      <c r="F70" s="181"/>
      <c r="G70" s="181"/>
      <c r="H70" s="181"/>
      <c r="I70" s="181"/>
      <c r="J70" s="182">
        <f>J143</f>
        <v>0</v>
      </c>
      <c r="K70" s="124"/>
      <c r="L70" s="183"/>
      <c r="S70" s="10"/>
      <c r="T70" s="10"/>
      <c r="U70" s="10"/>
      <c r="V70" s="10"/>
      <c r="W70" s="10"/>
      <c r="X70" s="10"/>
      <c r="Y70" s="10"/>
      <c r="Z70" s="10"/>
      <c r="AA70" s="10"/>
      <c r="AB70" s="10"/>
      <c r="AC70" s="10"/>
      <c r="AD70" s="10"/>
      <c r="AE70" s="10"/>
    </row>
    <row r="71" s="10" customFormat="1" ht="19.92" customHeight="1">
      <c r="A71" s="10"/>
      <c r="B71" s="179"/>
      <c r="C71" s="124"/>
      <c r="D71" s="180" t="s">
        <v>167</v>
      </c>
      <c r="E71" s="181"/>
      <c r="F71" s="181"/>
      <c r="G71" s="181"/>
      <c r="H71" s="181"/>
      <c r="I71" s="181"/>
      <c r="J71" s="182">
        <f>J151</f>
        <v>0</v>
      </c>
      <c r="K71" s="124"/>
      <c r="L71" s="183"/>
      <c r="S71" s="10"/>
      <c r="T71" s="10"/>
      <c r="U71" s="10"/>
      <c r="V71" s="10"/>
      <c r="W71" s="10"/>
      <c r="X71" s="10"/>
      <c r="Y71" s="10"/>
      <c r="Z71" s="10"/>
      <c r="AA71" s="10"/>
      <c r="AB71" s="10"/>
      <c r="AC71" s="10"/>
      <c r="AD71" s="10"/>
      <c r="AE71" s="10"/>
    </row>
    <row r="72" s="9" customFormat="1" ht="24.96" customHeight="1">
      <c r="A72" s="9"/>
      <c r="B72" s="173"/>
      <c r="C72" s="174"/>
      <c r="D72" s="175" t="s">
        <v>168</v>
      </c>
      <c r="E72" s="176"/>
      <c r="F72" s="176"/>
      <c r="G72" s="176"/>
      <c r="H72" s="176"/>
      <c r="I72" s="176"/>
      <c r="J72" s="177">
        <f>J154</f>
        <v>0</v>
      </c>
      <c r="K72" s="174"/>
      <c r="L72" s="178"/>
      <c r="S72" s="9"/>
      <c r="T72" s="9"/>
      <c r="U72" s="9"/>
      <c r="V72" s="9"/>
      <c r="W72" s="9"/>
      <c r="X72" s="9"/>
      <c r="Y72" s="9"/>
      <c r="Z72" s="9"/>
      <c r="AA72" s="9"/>
      <c r="AB72" s="9"/>
      <c r="AC72" s="9"/>
      <c r="AD72" s="9"/>
      <c r="AE72" s="9"/>
    </row>
    <row r="73" s="10" customFormat="1" ht="19.92" customHeight="1">
      <c r="A73" s="10"/>
      <c r="B73" s="179"/>
      <c r="C73" s="124"/>
      <c r="D73" s="180" t="s">
        <v>889</v>
      </c>
      <c r="E73" s="181"/>
      <c r="F73" s="181"/>
      <c r="G73" s="181"/>
      <c r="H73" s="181"/>
      <c r="I73" s="181"/>
      <c r="J73" s="182">
        <f>J155</f>
        <v>0</v>
      </c>
      <c r="K73" s="124"/>
      <c r="L73" s="183"/>
      <c r="S73" s="10"/>
      <c r="T73" s="10"/>
      <c r="U73" s="10"/>
      <c r="V73" s="10"/>
      <c r="W73" s="10"/>
      <c r="X73" s="10"/>
      <c r="Y73" s="10"/>
      <c r="Z73" s="10"/>
      <c r="AA73" s="10"/>
      <c r="AB73" s="10"/>
      <c r="AC73" s="10"/>
      <c r="AD73" s="10"/>
      <c r="AE73" s="10"/>
    </row>
    <row r="74" s="10" customFormat="1" ht="19.92" customHeight="1">
      <c r="A74" s="10"/>
      <c r="B74" s="179"/>
      <c r="C74" s="124"/>
      <c r="D74" s="180" t="s">
        <v>595</v>
      </c>
      <c r="E74" s="181"/>
      <c r="F74" s="181"/>
      <c r="G74" s="181"/>
      <c r="H74" s="181"/>
      <c r="I74" s="181"/>
      <c r="J74" s="182">
        <f>J163</f>
        <v>0</v>
      </c>
      <c r="K74" s="124"/>
      <c r="L74" s="183"/>
      <c r="S74" s="10"/>
      <c r="T74" s="10"/>
      <c r="U74" s="10"/>
      <c r="V74" s="10"/>
      <c r="W74" s="10"/>
      <c r="X74" s="10"/>
      <c r="Y74" s="10"/>
      <c r="Z74" s="10"/>
      <c r="AA74" s="10"/>
      <c r="AB74" s="10"/>
      <c r="AC74" s="10"/>
      <c r="AD74" s="10"/>
      <c r="AE74" s="10"/>
    </row>
    <row r="75" s="10" customFormat="1" ht="19.92" customHeight="1">
      <c r="A75" s="10"/>
      <c r="B75" s="179"/>
      <c r="C75" s="124"/>
      <c r="D75" s="180" t="s">
        <v>169</v>
      </c>
      <c r="E75" s="181"/>
      <c r="F75" s="181"/>
      <c r="G75" s="181"/>
      <c r="H75" s="181"/>
      <c r="I75" s="181"/>
      <c r="J75" s="182">
        <f>J173</f>
        <v>0</v>
      </c>
      <c r="K75" s="124"/>
      <c r="L75" s="183"/>
      <c r="S75" s="10"/>
      <c r="T75" s="10"/>
      <c r="U75" s="10"/>
      <c r="V75" s="10"/>
      <c r="W75" s="10"/>
      <c r="X75" s="10"/>
      <c r="Y75" s="10"/>
      <c r="Z75" s="10"/>
      <c r="AA75" s="10"/>
      <c r="AB75" s="10"/>
      <c r="AC75" s="10"/>
      <c r="AD75" s="10"/>
      <c r="AE75" s="10"/>
    </row>
    <row r="76" s="10" customFormat="1" ht="19.92" customHeight="1">
      <c r="A76" s="10"/>
      <c r="B76" s="179"/>
      <c r="C76" s="124"/>
      <c r="D76" s="180" t="s">
        <v>886</v>
      </c>
      <c r="E76" s="181"/>
      <c r="F76" s="181"/>
      <c r="G76" s="181"/>
      <c r="H76" s="181"/>
      <c r="I76" s="181"/>
      <c r="J76" s="182">
        <f>J181</f>
        <v>0</v>
      </c>
      <c r="K76" s="124"/>
      <c r="L76" s="183"/>
      <c r="S76" s="10"/>
      <c r="T76" s="10"/>
      <c r="U76" s="10"/>
      <c r="V76" s="10"/>
      <c r="W76" s="10"/>
      <c r="X76" s="10"/>
      <c r="Y76" s="10"/>
      <c r="Z76" s="10"/>
      <c r="AA76" s="10"/>
      <c r="AB76" s="10"/>
      <c r="AC76" s="10"/>
      <c r="AD76" s="10"/>
      <c r="AE76" s="10"/>
    </row>
    <row r="77" s="10" customFormat="1" ht="19.92" customHeight="1">
      <c r="A77" s="10"/>
      <c r="B77" s="179"/>
      <c r="C77" s="124"/>
      <c r="D77" s="180" t="s">
        <v>258</v>
      </c>
      <c r="E77" s="181"/>
      <c r="F77" s="181"/>
      <c r="G77" s="181"/>
      <c r="H77" s="181"/>
      <c r="I77" s="181"/>
      <c r="J77" s="182">
        <f>J189</f>
        <v>0</v>
      </c>
      <c r="K77" s="124"/>
      <c r="L77" s="183"/>
      <c r="S77" s="10"/>
      <c r="T77" s="10"/>
      <c r="U77" s="10"/>
      <c r="V77" s="10"/>
      <c r="W77" s="10"/>
      <c r="X77" s="10"/>
      <c r="Y77" s="10"/>
      <c r="Z77" s="10"/>
      <c r="AA77" s="10"/>
      <c r="AB77" s="10"/>
      <c r="AC77" s="10"/>
      <c r="AD77" s="10"/>
      <c r="AE77" s="10"/>
    </row>
    <row r="78" s="10" customFormat="1" ht="19.92" customHeight="1">
      <c r="A78" s="10"/>
      <c r="B78" s="179"/>
      <c r="C78" s="124"/>
      <c r="D78" s="180" t="s">
        <v>890</v>
      </c>
      <c r="E78" s="181"/>
      <c r="F78" s="181"/>
      <c r="G78" s="181"/>
      <c r="H78" s="181"/>
      <c r="I78" s="181"/>
      <c r="J78" s="182">
        <f>J206</f>
        <v>0</v>
      </c>
      <c r="K78" s="124"/>
      <c r="L78" s="183"/>
      <c r="S78" s="10"/>
      <c r="T78" s="10"/>
      <c r="U78" s="10"/>
      <c r="V78" s="10"/>
      <c r="W78" s="10"/>
      <c r="X78" s="10"/>
      <c r="Y78" s="10"/>
      <c r="Z78" s="10"/>
      <c r="AA78" s="10"/>
      <c r="AB78" s="10"/>
      <c r="AC78" s="10"/>
      <c r="AD78" s="10"/>
      <c r="AE78" s="10"/>
    </row>
    <row r="79" s="10" customFormat="1" ht="19.92" customHeight="1">
      <c r="A79" s="10"/>
      <c r="B79" s="179"/>
      <c r="C79" s="124"/>
      <c r="D79" s="180" t="s">
        <v>361</v>
      </c>
      <c r="E79" s="181"/>
      <c r="F79" s="181"/>
      <c r="G79" s="181"/>
      <c r="H79" s="181"/>
      <c r="I79" s="181"/>
      <c r="J79" s="182">
        <f>J222</f>
        <v>0</v>
      </c>
      <c r="K79" s="124"/>
      <c r="L79" s="183"/>
      <c r="S79" s="10"/>
      <c r="T79" s="10"/>
      <c r="U79" s="10"/>
      <c r="V79" s="10"/>
      <c r="W79" s="10"/>
      <c r="X79" s="10"/>
      <c r="Y79" s="10"/>
      <c r="Z79" s="10"/>
      <c r="AA79" s="10"/>
      <c r="AB79" s="10"/>
      <c r="AC79" s="10"/>
      <c r="AD79" s="10"/>
      <c r="AE79" s="10"/>
    </row>
    <row r="80" s="10" customFormat="1" ht="19.92" customHeight="1">
      <c r="A80" s="10"/>
      <c r="B80" s="179"/>
      <c r="C80" s="124"/>
      <c r="D80" s="180" t="s">
        <v>219</v>
      </c>
      <c r="E80" s="181"/>
      <c r="F80" s="181"/>
      <c r="G80" s="181"/>
      <c r="H80" s="181"/>
      <c r="I80" s="181"/>
      <c r="J80" s="182">
        <f>J229</f>
        <v>0</v>
      </c>
      <c r="K80" s="124"/>
      <c r="L80" s="183"/>
      <c r="S80" s="10"/>
      <c r="T80" s="10"/>
      <c r="U80" s="10"/>
      <c r="V80" s="10"/>
      <c r="W80" s="10"/>
      <c r="X80" s="10"/>
      <c r="Y80" s="10"/>
      <c r="Z80" s="10"/>
      <c r="AA80" s="10"/>
      <c r="AB80" s="10"/>
      <c r="AC80" s="10"/>
      <c r="AD80" s="10"/>
      <c r="AE80" s="10"/>
    </row>
    <row r="81" s="2" customFormat="1" ht="21.84" customHeight="1">
      <c r="A81" s="37"/>
      <c r="B81" s="38"/>
      <c r="C81" s="39"/>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6.96" customHeight="1">
      <c r="A82" s="37"/>
      <c r="B82" s="58"/>
      <c r="C82" s="59"/>
      <c r="D82" s="59"/>
      <c r="E82" s="59"/>
      <c r="F82" s="59"/>
      <c r="G82" s="59"/>
      <c r="H82" s="59"/>
      <c r="I82" s="59"/>
      <c r="J82" s="59"/>
      <c r="K82" s="59"/>
      <c r="L82" s="143"/>
      <c r="S82" s="37"/>
      <c r="T82" s="37"/>
      <c r="U82" s="37"/>
      <c r="V82" s="37"/>
      <c r="W82" s="37"/>
      <c r="X82" s="37"/>
      <c r="Y82" s="37"/>
      <c r="Z82" s="37"/>
      <c r="AA82" s="37"/>
      <c r="AB82" s="37"/>
      <c r="AC82" s="37"/>
      <c r="AD82" s="37"/>
      <c r="AE82" s="37"/>
    </row>
    <row r="86" s="2" customFormat="1" ht="6.96" customHeight="1">
      <c r="A86" s="37"/>
      <c r="B86" s="60"/>
      <c r="C86" s="61"/>
      <c r="D86" s="61"/>
      <c r="E86" s="61"/>
      <c r="F86" s="61"/>
      <c r="G86" s="61"/>
      <c r="H86" s="61"/>
      <c r="I86" s="61"/>
      <c r="J86" s="61"/>
      <c r="K86" s="61"/>
      <c r="L86" s="143"/>
      <c r="S86" s="37"/>
      <c r="T86" s="37"/>
      <c r="U86" s="37"/>
      <c r="V86" s="37"/>
      <c r="W86" s="37"/>
      <c r="X86" s="37"/>
      <c r="Y86" s="37"/>
      <c r="Z86" s="37"/>
      <c r="AA86" s="37"/>
      <c r="AB86" s="37"/>
      <c r="AC86" s="37"/>
      <c r="AD86" s="37"/>
      <c r="AE86" s="37"/>
    </row>
    <row r="87" s="2" customFormat="1" ht="24.96" customHeight="1">
      <c r="A87" s="37"/>
      <c r="B87" s="38"/>
      <c r="C87" s="22" t="s">
        <v>170</v>
      </c>
      <c r="D87" s="39"/>
      <c r="E87" s="39"/>
      <c r="F87" s="39"/>
      <c r="G87" s="39"/>
      <c r="H87" s="39"/>
      <c r="I87" s="39"/>
      <c r="J87" s="39"/>
      <c r="K87" s="39"/>
      <c r="L87" s="143"/>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2" customFormat="1" ht="12" customHeight="1">
      <c r="A89" s="37"/>
      <c r="B89" s="38"/>
      <c r="C89" s="31" t="s">
        <v>16</v>
      </c>
      <c r="D89" s="39"/>
      <c r="E89" s="39"/>
      <c r="F89" s="39"/>
      <c r="G89" s="39"/>
      <c r="H89" s="39"/>
      <c r="I89" s="39"/>
      <c r="J89" s="39"/>
      <c r="K89" s="39"/>
      <c r="L89" s="143"/>
      <c r="S89" s="37"/>
      <c r="T89" s="37"/>
      <c r="U89" s="37"/>
      <c r="V89" s="37"/>
      <c r="W89" s="37"/>
      <c r="X89" s="37"/>
      <c r="Y89" s="37"/>
      <c r="Z89" s="37"/>
      <c r="AA89" s="37"/>
      <c r="AB89" s="37"/>
      <c r="AC89" s="37"/>
      <c r="AD89" s="37"/>
      <c r="AE89" s="37"/>
    </row>
    <row r="90" s="2" customFormat="1" ht="16.5" customHeight="1">
      <c r="A90" s="37"/>
      <c r="B90" s="38"/>
      <c r="C90" s="39"/>
      <c r="D90" s="39"/>
      <c r="E90" s="168" t="str">
        <f>E7</f>
        <v>objekt Koleje Jarov- Blok F</v>
      </c>
      <c r="F90" s="31"/>
      <c r="G90" s="31"/>
      <c r="H90" s="31"/>
      <c r="I90" s="39"/>
      <c r="J90" s="39"/>
      <c r="K90" s="39"/>
      <c r="L90" s="143"/>
      <c r="S90" s="37"/>
      <c r="T90" s="37"/>
      <c r="U90" s="37"/>
      <c r="V90" s="37"/>
      <c r="W90" s="37"/>
      <c r="X90" s="37"/>
      <c r="Y90" s="37"/>
      <c r="Z90" s="37"/>
      <c r="AA90" s="37"/>
      <c r="AB90" s="37"/>
      <c r="AC90" s="37"/>
      <c r="AD90" s="37"/>
      <c r="AE90" s="37"/>
    </row>
    <row r="91" s="1" customFormat="1" ht="12" customHeight="1">
      <c r="B91" s="20"/>
      <c r="C91" s="31" t="s">
        <v>157</v>
      </c>
      <c r="D91" s="21"/>
      <c r="E91" s="21"/>
      <c r="F91" s="21"/>
      <c r="G91" s="21"/>
      <c r="H91" s="21"/>
      <c r="I91" s="21"/>
      <c r="J91" s="21"/>
      <c r="K91" s="21"/>
      <c r="L91" s="19"/>
    </row>
    <row r="92" s="2" customFormat="1" ht="16.5" customHeight="1">
      <c r="A92" s="37"/>
      <c r="B92" s="38"/>
      <c r="C92" s="39"/>
      <c r="D92" s="39"/>
      <c r="E92" s="168" t="s">
        <v>883</v>
      </c>
      <c r="F92" s="39"/>
      <c r="G92" s="39"/>
      <c r="H92" s="39"/>
      <c r="I92" s="39"/>
      <c r="J92" s="39"/>
      <c r="K92" s="39"/>
      <c r="L92" s="143"/>
      <c r="S92" s="37"/>
      <c r="T92" s="37"/>
      <c r="U92" s="37"/>
      <c r="V92" s="37"/>
      <c r="W92" s="37"/>
      <c r="X92" s="37"/>
      <c r="Y92" s="37"/>
      <c r="Z92" s="37"/>
      <c r="AA92" s="37"/>
      <c r="AB92" s="37"/>
      <c r="AC92" s="37"/>
      <c r="AD92" s="37"/>
      <c r="AE92" s="37"/>
    </row>
    <row r="93" s="2" customFormat="1" ht="12" customHeight="1">
      <c r="A93" s="37"/>
      <c r="B93" s="38"/>
      <c r="C93" s="31" t="s">
        <v>159</v>
      </c>
      <c r="D93" s="39"/>
      <c r="E93" s="39"/>
      <c r="F93" s="39"/>
      <c r="G93" s="39"/>
      <c r="H93" s="39"/>
      <c r="I93" s="39"/>
      <c r="J93" s="39"/>
      <c r="K93" s="39"/>
      <c r="L93" s="143"/>
      <c r="S93" s="37"/>
      <c r="T93" s="37"/>
      <c r="U93" s="37"/>
      <c r="V93" s="37"/>
      <c r="W93" s="37"/>
      <c r="X93" s="37"/>
      <c r="Y93" s="37"/>
      <c r="Z93" s="37"/>
      <c r="AA93" s="37"/>
      <c r="AB93" s="37"/>
      <c r="AC93" s="37"/>
      <c r="AD93" s="37"/>
      <c r="AE93" s="37"/>
    </row>
    <row r="94" s="2" customFormat="1" ht="16.5" customHeight="1">
      <c r="A94" s="37"/>
      <c r="B94" s="38"/>
      <c r="C94" s="39"/>
      <c r="D94" s="39"/>
      <c r="E94" s="68" t="str">
        <f>E11</f>
        <v>1 (3) - AST + Koupelny</v>
      </c>
      <c r="F94" s="39"/>
      <c r="G94" s="39"/>
      <c r="H94" s="39"/>
      <c r="I94" s="39"/>
      <c r="J94" s="39"/>
      <c r="K94" s="39"/>
      <c r="L94" s="143"/>
      <c r="S94" s="37"/>
      <c r="T94" s="37"/>
      <c r="U94" s="37"/>
      <c r="V94" s="37"/>
      <c r="W94" s="37"/>
      <c r="X94" s="37"/>
      <c r="Y94" s="37"/>
      <c r="Z94" s="37"/>
      <c r="AA94" s="37"/>
      <c r="AB94" s="37"/>
      <c r="AC94" s="37"/>
      <c r="AD94" s="37"/>
      <c r="AE94" s="37"/>
    </row>
    <row r="95" s="2" customFormat="1" ht="6.96" customHeight="1">
      <c r="A95" s="37"/>
      <c r="B95" s="38"/>
      <c r="C95" s="39"/>
      <c r="D95" s="39"/>
      <c r="E95" s="39"/>
      <c r="F95" s="39"/>
      <c r="G95" s="39"/>
      <c r="H95" s="39"/>
      <c r="I95" s="39"/>
      <c r="J95" s="39"/>
      <c r="K95" s="39"/>
      <c r="L95" s="143"/>
      <c r="S95" s="37"/>
      <c r="T95" s="37"/>
      <c r="U95" s="37"/>
      <c r="V95" s="37"/>
      <c r="W95" s="37"/>
      <c r="X95" s="37"/>
      <c r="Y95" s="37"/>
      <c r="Z95" s="37"/>
      <c r="AA95" s="37"/>
      <c r="AB95" s="37"/>
      <c r="AC95" s="37"/>
      <c r="AD95" s="37"/>
      <c r="AE95" s="37"/>
    </row>
    <row r="96" s="2" customFormat="1" ht="12" customHeight="1">
      <c r="A96" s="37"/>
      <c r="B96" s="38"/>
      <c r="C96" s="31" t="s">
        <v>21</v>
      </c>
      <c r="D96" s="39"/>
      <c r="E96" s="39"/>
      <c r="F96" s="26" t="str">
        <f>F14</f>
        <v xml:space="preserve"> </v>
      </c>
      <c r="G96" s="39"/>
      <c r="H96" s="39"/>
      <c r="I96" s="31" t="s">
        <v>23</v>
      </c>
      <c r="J96" s="71" t="str">
        <f>IF(J14="","",J14)</f>
        <v>10. 2. 2025</v>
      </c>
      <c r="K96" s="39"/>
      <c r="L96" s="143"/>
      <c r="S96" s="37"/>
      <c r="T96" s="37"/>
      <c r="U96" s="37"/>
      <c r="V96" s="37"/>
      <c r="W96" s="37"/>
      <c r="X96" s="37"/>
      <c r="Y96" s="37"/>
      <c r="Z96" s="37"/>
      <c r="AA96" s="37"/>
      <c r="AB96" s="37"/>
      <c r="AC96" s="37"/>
      <c r="AD96" s="37"/>
      <c r="AE96" s="37"/>
    </row>
    <row r="97" s="2" customFormat="1" ht="6.96" customHeight="1">
      <c r="A97" s="37"/>
      <c r="B97" s="38"/>
      <c r="C97" s="39"/>
      <c r="D97" s="39"/>
      <c r="E97" s="39"/>
      <c r="F97" s="39"/>
      <c r="G97" s="39"/>
      <c r="H97" s="39"/>
      <c r="I97" s="39"/>
      <c r="J97" s="39"/>
      <c r="K97" s="39"/>
      <c r="L97" s="143"/>
      <c r="S97" s="37"/>
      <c r="T97" s="37"/>
      <c r="U97" s="37"/>
      <c r="V97" s="37"/>
      <c r="W97" s="37"/>
      <c r="X97" s="37"/>
      <c r="Y97" s="37"/>
      <c r="Z97" s="37"/>
      <c r="AA97" s="37"/>
      <c r="AB97" s="37"/>
      <c r="AC97" s="37"/>
      <c r="AD97" s="37"/>
      <c r="AE97" s="37"/>
    </row>
    <row r="98" s="2" customFormat="1" ht="15.15" customHeight="1">
      <c r="A98" s="37"/>
      <c r="B98" s="38"/>
      <c r="C98" s="31" t="s">
        <v>25</v>
      </c>
      <c r="D98" s="39"/>
      <c r="E98" s="39"/>
      <c r="F98" s="26" t="str">
        <f>E17</f>
        <v xml:space="preserve"> </v>
      </c>
      <c r="G98" s="39"/>
      <c r="H98" s="39"/>
      <c r="I98" s="31" t="s">
        <v>30</v>
      </c>
      <c r="J98" s="35" t="str">
        <f>E23</f>
        <v xml:space="preserve"> </v>
      </c>
      <c r="K98" s="39"/>
      <c r="L98" s="143"/>
      <c r="S98" s="37"/>
      <c r="T98" s="37"/>
      <c r="U98" s="37"/>
      <c r="V98" s="37"/>
      <c r="W98" s="37"/>
      <c r="X98" s="37"/>
      <c r="Y98" s="37"/>
      <c r="Z98" s="37"/>
      <c r="AA98" s="37"/>
      <c r="AB98" s="37"/>
      <c r="AC98" s="37"/>
      <c r="AD98" s="37"/>
      <c r="AE98" s="37"/>
    </row>
    <row r="99" s="2" customFormat="1" ht="15.15" customHeight="1">
      <c r="A99" s="37"/>
      <c r="B99" s="38"/>
      <c r="C99" s="31" t="s">
        <v>28</v>
      </c>
      <c r="D99" s="39"/>
      <c r="E99" s="39"/>
      <c r="F99" s="26" t="str">
        <f>IF(E20="","",E20)</f>
        <v>Vyplň údaj</v>
      </c>
      <c r="G99" s="39"/>
      <c r="H99" s="39"/>
      <c r="I99" s="31" t="s">
        <v>32</v>
      </c>
      <c r="J99" s="35" t="str">
        <f>E26</f>
        <v xml:space="preserve"> </v>
      </c>
      <c r="K99" s="39"/>
      <c r="L99" s="143"/>
      <c r="S99" s="37"/>
      <c r="T99" s="37"/>
      <c r="U99" s="37"/>
      <c r="V99" s="37"/>
      <c r="W99" s="37"/>
      <c r="X99" s="37"/>
      <c r="Y99" s="37"/>
      <c r="Z99" s="37"/>
      <c r="AA99" s="37"/>
      <c r="AB99" s="37"/>
      <c r="AC99" s="37"/>
      <c r="AD99" s="37"/>
      <c r="AE99" s="37"/>
    </row>
    <row r="100" s="2" customFormat="1" ht="10.32" customHeight="1">
      <c r="A100" s="37"/>
      <c r="B100" s="38"/>
      <c r="C100" s="39"/>
      <c r="D100" s="39"/>
      <c r="E100" s="39"/>
      <c r="F100" s="39"/>
      <c r="G100" s="39"/>
      <c r="H100" s="39"/>
      <c r="I100" s="39"/>
      <c r="J100" s="39"/>
      <c r="K100" s="39"/>
      <c r="L100" s="143"/>
      <c r="S100" s="37"/>
      <c r="T100" s="37"/>
      <c r="U100" s="37"/>
      <c r="V100" s="37"/>
      <c r="W100" s="37"/>
      <c r="X100" s="37"/>
      <c r="Y100" s="37"/>
      <c r="Z100" s="37"/>
      <c r="AA100" s="37"/>
      <c r="AB100" s="37"/>
      <c r="AC100" s="37"/>
      <c r="AD100" s="37"/>
      <c r="AE100" s="37"/>
    </row>
    <row r="101" s="11" customFormat="1" ht="29.28" customHeight="1">
      <c r="A101" s="184"/>
      <c r="B101" s="185"/>
      <c r="C101" s="186" t="s">
        <v>171</v>
      </c>
      <c r="D101" s="187" t="s">
        <v>54</v>
      </c>
      <c r="E101" s="187" t="s">
        <v>50</v>
      </c>
      <c r="F101" s="187" t="s">
        <v>51</v>
      </c>
      <c r="G101" s="187" t="s">
        <v>172</v>
      </c>
      <c r="H101" s="187" t="s">
        <v>173</v>
      </c>
      <c r="I101" s="187" t="s">
        <v>174</v>
      </c>
      <c r="J101" s="187" t="s">
        <v>163</v>
      </c>
      <c r="K101" s="188" t="s">
        <v>175</v>
      </c>
      <c r="L101" s="189"/>
      <c r="M101" s="91" t="s">
        <v>19</v>
      </c>
      <c r="N101" s="92" t="s">
        <v>39</v>
      </c>
      <c r="O101" s="92" t="s">
        <v>176</v>
      </c>
      <c r="P101" s="92" t="s">
        <v>177</v>
      </c>
      <c r="Q101" s="92" t="s">
        <v>178</v>
      </c>
      <c r="R101" s="92" t="s">
        <v>179</v>
      </c>
      <c r="S101" s="92" t="s">
        <v>180</v>
      </c>
      <c r="T101" s="93" t="s">
        <v>181</v>
      </c>
      <c r="U101" s="184"/>
      <c r="V101" s="184"/>
      <c r="W101" s="184"/>
      <c r="X101" s="184"/>
      <c r="Y101" s="184"/>
      <c r="Z101" s="184"/>
      <c r="AA101" s="184"/>
      <c r="AB101" s="184"/>
      <c r="AC101" s="184"/>
      <c r="AD101" s="184"/>
      <c r="AE101" s="184"/>
    </row>
    <row r="102" s="2" customFormat="1" ht="22.8" customHeight="1">
      <c r="A102" s="37"/>
      <c r="B102" s="38"/>
      <c r="C102" s="98" t="s">
        <v>182</v>
      </c>
      <c r="D102" s="39"/>
      <c r="E102" s="39"/>
      <c r="F102" s="39"/>
      <c r="G102" s="39"/>
      <c r="H102" s="39"/>
      <c r="I102" s="39"/>
      <c r="J102" s="190">
        <f>BK102</f>
        <v>0</v>
      </c>
      <c r="K102" s="39"/>
      <c r="L102" s="43"/>
      <c r="M102" s="94"/>
      <c r="N102" s="191"/>
      <c r="O102" s="95"/>
      <c r="P102" s="192">
        <f>P103+P154</f>
        <v>0</v>
      </c>
      <c r="Q102" s="95"/>
      <c r="R102" s="192">
        <f>R103+R154</f>
        <v>11.67699316</v>
      </c>
      <c r="S102" s="95"/>
      <c r="T102" s="193">
        <f>T103+T154</f>
        <v>31.966887999999997</v>
      </c>
      <c r="U102" s="37"/>
      <c r="V102" s="37"/>
      <c r="W102" s="37"/>
      <c r="X102" s="37"/>
      <c r="Y102" s="37"/>
      <c r="Z102" s="37"/>
      <c r="AA102" s="37"/>
      <c r="AB102" s="37"/>
      <c r="AC102" s="37"/>
      <c r="AD102" s="37"/>
      <c r="AE102" s="37"/>
      <c r="AT102" s="16" t="s">
        <v>68</v>
      </c>
      <c r="AU102" s="16" t="s">
        <v>164</v>
      </c>
      <c r="BK102" s="194">
        <f>BK103+BK154</f>
        <v>0</v>
      </c>
    </row>
    <row r="103" s="12" customFormat="1" ht="25.92" customHeight="1">
      <c r="A103" s="12"/>
      <c r="B103" s="195"/>
      <c r="C103" s="196"/>
      <c r="D103" s="197" t="s">
        <v>68</v>
      </c>
      <c r="E103" s="198" t="s">
        <v>183</v>
      </c>
      <c r="F103" s="198" t="s">
        <v>184</v>
      </c>
      <c r="G103" s="196"/>
      <c r="H103" s="196"/>
      <c r="I103" s="199"/>
      <c r="J103" s="200">
        <f>BK103</f>
        <v>0</v>
      </c>
      <c r="K103" s="196"/>
      <c r="L103" s="201"/>
      <c r="M103" s="202"/>
      <c r="N103" s="203"/>
      <c r="O103" s="203"/>
      <c r="P103" s="204">
        <f>P104+P111+P118+P131+P134+P143+P151</f>
        <v>0</v>
      </c>
      <c r="Q103" s="203"/>
      <c r="R103" s="204">
        <f>R104+R111+R118+R131+R134+R143+R151</f>
        <v>11.037846160000001</v>
      </c>
      <c r="S103" s="203"/>
      <c r="T103" s="205">
        <f>T104+T111+T118+T131+T134+T143+T151</f>
        <v>25.513487999999999</v>
      </c>
      <c r="U103" s="12"/>
      <c r="V103" s="12"/>
      <c r="W103" s="12"/>
      <c r="X103" s="12"/>
      <c r="Y103" s="12"/>
      <c r="Z103" s="12"/>
      <c r="AA103" s="12"/>
      <c r="AB103" s="12"/>
      <c r="AC103" s="12"/>
      <c r="AD103" s="12"/>
      <c r="AE103" s="12"/>
      <c r="AR103" s="206" t="s">
        <v>76</v>
      </c>
      <c r="AT103" s="207" t="s">
        <v>68</v>
      </c>
      <c r="AU103" s="207" t="s">
        <v>69</v>
      </c>
      <c r="AY103" s="206" t="s">
        <v>185</v>
      </c>
      <c r="BK103" s="208">
        <f>BK104+BK111+BK118+BK131+BK134+BK143+BK151</f>
        <v>0</v>
      </c>
    </row>
    <row r="104" s="12" customFormat="1" ht="22.8" customHeight="1">
      <c r="A104" s="12"/>
      <c r="B104" s="195"/>
      <c r="C104" s="196"/>
      <c r="D104" s="197" t="s">
        <v>68</v>
      </c>
      <c r="E104" s="209" t="s">
        <v>85</v>
      </c>
      <c r="F104" s="209" t="s">
        <v>891</v>
      </c>
      <c r="G104" s="196"/>
      <c r="H104" s="196"/>
      <c r="I104" s="199"/>
      <c r="J104" s="210">
        <f>BK104</f>
        <v>0</v>
      </c>
      <c r="K104" s="196"/>
      <c r="L104" s="201"/>
      <c r="M104" s="202"/>
      <c r="N104" s="203"/>
      <c r="O104" s="203"/>
      <c r="P104" s="204">
        <f>SUM(P105:P110)</f>
        <v>0</v>
      </c>
      <c r="Q104" s="203"/>
      <c r="R104" s="204">
        <f>SUM(R105:R110)</f>
        <v>6.6309621599999993</v>
      </c>
      <c r="S104" s="203"/>
      <c r="T104" s="205">
        <f>SUM(T105:T110)</f>
        <v>0</v>
      </c>
      <c r="U104" s="12"/>
      <c r="V104" s="12"/>
      <c r="W104" s="12"/>
      <c r="X104" s="12"/>
      <c r="Y104" s="12"/>
      <c r="Z104" s="12"/>
      <c r="AA104" s="12"/>
      <c r="AB104" s="12"/>
      <c r="AC104" s="12"/>
      <c r="AD104" s="12"/>
      <c r="AE104" s="12"/>
      <c r="AR104" s="206" t="s">
        <v>76</v>
      </c>
      <c r="AT104" s="207" t="s">
        <v>68</v>
      </c>
      <c r="AU104" s="207" t="s">
        <v>76</v>
      </c>
      <c r="AY104" s="206" t="s">
        <v>185</v>
      </c>
      <c r="BK104" s="208">
        <f>SUM(BK105:BK110)</f>
        <v>0</v>
      </c>
    </row>
    <row r="105" s="2" customFormat="1" ht="37.8" customHeight="1">
      <c r="A105" s="37"/>
      <c r="B105" s="38"/>
      <c r="C105" s="211" t="s">
        <v>76</v>
      </c>
      <c r="D105" s="211" t="s">
        <v>188</v>
      </c>
      <c r="E105" s="212" t="s">
        <v>892</v>
      </c>
      <c r="F105" s="213" t="s">
        <v>893</v>
      </c>
      <c r="G105" s="214" t="s">
        <v>191</v>
      </c>
      <c r="H105" s="215">
        <v>96</v>
      </c>
      <c r="I105" s="216"/>
      <c r="J105" s="217">
        <f>ROUND(I105*H105,2)</f>
        <v>0</v>
      </c>
      <c r="K105" s="213" t="s">
        <v>192</v>
      </c>
      <c r="L105" s="43"/>
      <c r="M105" s="218" t="s">
        <v>19</v>
      </c>
      <c r="N105" s="219" t="s">
        <v>40</v>
      </c>
      <c r="O105" s="83"/>
      <c r="P105" s="220">
        <f>O105*H105</f>
        <v>0</v>
      </c>
      <c r="Q105" s="220">
        <v>0.061719999999999997</v>
      </c>
      <c r="R105" s="220">
        <f>Q105*H105</f>
        <v>5.9251199999999997</v>
      </c>
      <c r="S105" s="220">
        <v>0</v>
      </c>
      <c r="T105" s="221">
        <f>S105*H105</f>
        <v>0</v>
      </c>
      <c r="U105" s="37"/>
      <c r="V105" s="37"/>
      <c r="W105" s="37"/>
      <c r="X105" s="37"/>
      <c r="Y105" s="37"/>
      <c r="Z105" s="37"/>
      <c r="AA105" s="37"/>
      <c r="AB105" s="37"/>
      <c r="AC105" s="37"/>
      <c r="AD105" s="37"/>
      <c r="AE105" s="37"/>
      <c r="AR105" s="222" t="s">
        <v>99</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99</v>
      </c>
      <c r="BM105" s="222" t="s">
        <v>78</v>
      </c>
    </row>
    <row r="106" s="2" customFormat="1">
      <c r="A106" s="37"/>
      <c r="B106" s="38"/>
      <c r="C106" s="39"/>
      <c r="D106" s="224" t="s">
        <v>193</v>
      </c>
      <c r="E106" s="39"/>
      <c r="F106" s="225" t="s">
        <v>894</v>
      </c>
      <c r="G106" s="39"/>
      <c r="H106" s="39"/>
      <c r="I106" s="226"/>
      <c r="J106" s="39"/>
      <c r="K106" s="39"/>
      <c r="L106" s="43"/>
      <c r="M106" s="227"/>
      <c r="N106" s="228"/>
      <c r="O106" s="83"/>
      <c r="P106" s="83"/>
      <c r="Q106" s="83"/>
      <c r="R106" s="83"/>
      <c r="S106" s="83"/>
      <c r="T106" s="84"/>
      <c r="U106" s="37"/>
      <c r="V106" s="37"/>
      <c r="W106" s="37"/>
      <c r="X106" s="37"/>
      <c r="Y106" s="37"/>
      <c r="Z106" s="37"/>
      <c r="AA106" s="37"/>
      <c r="AB106" s="37"/>
      <c r="AC106" s="37"/>
      <c r="AD106" s="37"/>
      <c r="AE106" s="37"/>
      <c r="AT106" s="16" t="s">
        <v>193</v>
      </c>
      <c r="AU106" s="16" t="s">
        <v>78</v>
      </c>
    </row>
    <row r="107" s="2" customFormat="1" ht="24.15" customHeight="1">
      <c r="A107" s="37"/>
      <c r="B107" s="38"/>
      <c r="C107" s="211" t="s">
        <v>78</v>
      </c>
      <c r="D107" s="211" t="s">
        <v>188</v>
      </c>
      <c r="E107" s="212" t="s">
        <v>895</v>
      </c>
      <c r="F107" s="213" t="s">
        <v>896</v>
      </c>
      <c r="G107" s="214" t="s">
        <v>261</v>
      </c>
      <c r="H107" s="215">
        <v>36</v>
      </c>
      <c r="I107" s="216"/>
      <c r="J107" s="217">
        <f>ROUND(I107*H107,2)</f>
        <v>0</v>
      </c>
      <c r="K107" s="213" t="s">
        <v>192</v>
      </c>
      <c r="L107" s="43"/>
      <c r="M107" s="218" t="s">
        <v>19</v>
      </c>
      <c r="N107" s="219" t="s">
        <v>40</v>
      </c>
      <c r="O107" s="83"/>
      <c r="P107" s="220">
        <f>O107*H107</f>
        <v>0</v>
      </c>
      <c r="Q107" s="220">
        <v>0.00020000000000000001</v>
      </c>
      <c r="R107" s="220">
        <f>Q107*H107</f>
        <v>0.0072000000000000007</v>
      </c>
      <c r="S107" s="220">
        <v>0</v>
      </c>
      <c r="T107" s="221">
        <f>S107*H107</f>
        <v>0</v>
      </c>
      <c r="U107" s="37"/>
      <c r="V107" s="37"/>
      <c r="W107" s="37"/>
      <c r="X107" s="37"/>
      <c r="Y107" s="37"/>
      <c r="Z107" s="37"/>
      <c r="AA107" s="37"/>
      <c r="AB107" s="37"/>
      <c r="AC107" s="37"/>
      <c r="AD107" s="37"/>
      <c r="AE107" s="37"/>
      <c r="AR107" s="222" t="s">
        <v>99</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99</v>
      </c>
      <c r="BM107" s="222" t="s">
        <v>99</v>
      </c>
    </row>
    <row r="108" s="2" customFormat="1">
      <c r="A108" s="37"/>
      <c r="B108" s="38"/>
      <c r="C108" s="39"/>
      <c r="D108" s="224" t="s">
        <v>193</v>
      </c>
      <c r="E108" s="39"/>
      <c r="F108" s="225" t="s">
        <v>897</v>
      </c>
      <c r="G108" s="39"/>
      <c r="H108" s="39"/>
      <c r="I108" s="226"/>
      <c r="J108" s="39"/>
      <c r="K108" s="39"/>
      <c r="L108" s="43"/>
      <c r="M108" s="227"/>
      <c r="N108" s="228"/>
      <c r="O108" s="83"/>
      <c r="P108" s="83"/>
      <c r="Q108" s="83"/>
      <c r="R108" s="83"/>
      <c r="S108" s="83"/>
      <c r="T108" s="84"/>
      <c r="U108" s="37"/>
      <c r="V108" s="37"/>
      <c r="W108" s="37"/>
      <c r="X108" s="37"/>
      <c r="Y108" s="37"/>
      <c r="Z108" s="37"/>
      <c r="AA108" s="37"/>
      <c r="AB108" s="37"/>
      <c r="AC108" s="37"/>
      <c r="AD108" s="37"/>
      <c r="AE108" s="37"/>
      <c r="AT108" s="16" t="s">
        <v>193</v>
      </c>
      <c r="AU108" s="16" t="s">
        <v>78</v>
      </c>
    </row>
    <row r="109" s="2" customFormat="1" ht="37.8" customHeight="1">
      <c r="A109" s="37"/>
      <c r="B109" s="38"/>
      <c r="C109" s="211" t="s">
        <v>85</v>
      </c>
      <c r="D109" s="211" t="s">
        <v>188</v>
      </c>
      <c r="E109" s="212" t="s">
        <v>898</v>
      </c>
      <c r="F109" s="213" t="s">
        <v>899</v>
      </c>
      <c r="G109" s="214" t="s">
        <v>191</v>
      </c>
      <c r="H109" s="215">
        <v>8.3759999999999994</v>
      </c>
      <c r="I109" s="216"/>
      <c r="J109" s="217">
        <f>ROUND(I109*H109,2)</f>
        <v>0</v>
      </c>
      <c r="K109" s="213" t="s">
        <v>192</v>
      </c>
      <c r="L109" s="43"/>
      <c r="M109" s="218" t="s">
        <v>19</v>
      </c>
      <c r="N109" s="219" t="s">
        <v>40</v>
      </c>
      <c r="O109" s="83"/>
      <c r="P109" s="220">
        <f>O109*H109</f>
        <v>0</v>
      </c>
      <c r="Q109" s="220">
        <v>0.083409999999999998</v>
      </c>
      <c r="R109" s="220">
        <f>Q109*H109</f>
        <v>0.6986421599999999</v>
      </c>
      <c r="S109" s="220">
        <v>0</v>
      </c>
      <c r="T109" s="221">
        <f>S109*H109</f>
        <v>0</v>
      </c>
      <c r="U109" s="37"/>
      <c r="V109" s="37"/>
      <c r="W109" s="37"/>
      <c r="X109" s="37"/>
      <c r="Y109" s="37"/>
      <c r="Z109" s="37"/>
      <c r="AA109" s="37"/>
      <c r="AB109" s="37"/>
      <c r="AC109" s="37"/>
      <c r="AD109" s="37"/>
      <c r="AE109" s="37"/>
      <c r="AR109" s="222" t="s">
        <v>99</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99</v>
      </c>
      <c r="BM109" s="222" t="s">
        <v>88</v>
      </c>
    </row>
    <row r="110" s="2" customFormat="1">
      <c r="A110" s="37"/>
      <c r="B110" s="38"/>
      <c r="C110" s="39"/>
      <c r="D110" s="224" t="s">
        <v>193</v>
      </c>
      <c r="E110" s="39"/>
      <c r="F110" s="225" t="s">
        <v>900</v>
      </c>
      <c r="G110" s="39"/>
      <c r="H110" s="39"/>
      <c r="I110" s="226"/>
      <c r="J110" s="39"/>
      <c r="K110" s="39"/>
      <c r="L110" s="43"/>
      <c r="M110" s="227"/>
      <c r="N110" s="228"/>
      <c r="O110" s="83"/>
      <c r="P110" s="83"/>
      <c r="Q110" s="83"/>
      <c r="R110" s="83"/>
      <c r="S110" s="83"/>
      <c r="T110" s="84"/>
      <c r="U110" s="37"/>
      <c r="V110" s="37"/>
      <c r="W110" s="37"/>
      <c r="X110" s="37"/>
      <c r="Y110" s="37"/>
      <c r="Z110" s="37"/>
      <c r="AA110" s="37"/>
      <c r="AB110" s="37"/>
      <c r="AC110" s="37"/>
      <c r="AD110" s="37"/>
      <c r="AE110" s="37"/>
      <c r="AT110" s="16" t="s">
        <v>193</v>
      </c>
      <c r="AU110" s="16" t="s">
        <v>78</v>
      </c>
    </row>
    <row r="111" s="12" customFormat="1" ht="22.8" customHeight="1">
      <c r="A111" s="12"/>
      <c r="B111" s="195"/>
      <c r="C111" s="196"/>
      <c r="D111" s="197" t="s">
        <v>68</v>
      </c>
      <c r="E111" s="209" t="s">
        <v>88</v>
      </c>
      <c r="F111" s="209" t="s">
        <v>220</v>
      </c>
      <c r="G111" s="196"/>
      <c r="H111" s="196"/>
      <c r="I111" s="199"/>
      <c r="J111" s="210">
        <f>BK111</f>
        <v>0</v>
      </c>
      <c r="K111" s="196"/>
      <c r="L111" s="201"/>
      <c r="M111" s="202"/>
      <c r="N111" s="203"/>
      <c r="O111" s="203"/>
      <c r="P111" s="204">
        <f>SUM(P112:P117)</f>
        <v>0</v>
      </c>
      <c r="Q111" s="203"/>
      <c r="R111" s="204">
        <f>SUM(R112:R117)</f>
        <v>4.3808040000000004</v>
      </c>
      <c r="S111" s="203"/>
      <c r="T111" s="205">
        <f>SUM(T112:T117)</f>
        <v>0.0074879999999999999</v>
      </c>
      <c r="U111" s="12"/>
      <c r="V111" s="12"/>
      <c r="W111" s="12"/>
      <c r="X111" s="12"/>
      <c r="Y111" s="12"/>
      <c r="Z111" s="12"/>
      <c r="AA111" s="12"/>
      <c r="AB111" s="12"/>
      <c r="AC111" s="12"/>
      <c r="AD111" s="12"/>
      <c r="AE111" s="12"/>
      <c r="AR111" s="206" t="s">
        <v>76</v>
      </c>
      <c r="AT111" s="207" t="s">
        <v>68</v>
      </c>
      <c r="AU111" s="207" t="s">
        <v>76</v>
      </c>
      <c r="AY111" s="206" t="s">
        <v>185</v>
      </c>
      <c r="BK111" s="208">
        <f>SUM(BK112:BK117)</f>
        <v>0</v>
      </c>
    </row>
    <row r="112" s="2" customFormat="1" ht="37.8" customHeight="1">
      <c r="A112" s="37"/>
      <c r="B112" s="38"/>
      <c r="C112" s="211" t="s">
        <v>99</v>
      </c>
      <c r="D112" s="211" t="s">
        <v>188</v>
      </c>
      <c r="E112" s="212" t="s">
        <v>901</v>
      </c>
      <c r="F112" s="213" t="s">
        <v>902</v>
      </c>
      <c r="G112" s="214" t="s">
        <v>191</v>
      </c>
      <c r="H112" s="215">
        <v>270</v>
      </c>
      <c r="I112" s="216"/>
      <c r="J112" s="217">
        <f>ROUND(I112*H112,2)</f>
        <v>0</v>
      </c>
      <c r="K112" s="213" t="s">
        <v>192</v>
      </c>
      <c r="L112" s="43"/>
      <c r="M112" s="218" t="s">
        <v>19</v>
      </c>
      <c r="N112" s="219" t="s">
        <v>40</v>
      </c>
      <c r="O112" s="83"/>
      <c r="P112" s="220">
        <f>O112*H112</f>
        <v>0</v>
      </c>
      <c r="Q112" s="220">
        <v>0.01575</v>
      </c>
      <c r="R112" s="220">
        <f>Q112*H112</f>
        <v>4.2525000000000004</v>
      </c>
      <c r="S112" s="220">
        <v>0</v>
      </c>
      <c r="T112" s="221">
        <f>S112*H112</f>
        <v>0</v>
      </c>
      <c r="U112" s="37"/>
      <c r="V112" s="37"/>
      <c r="W112" s="37"/>
      <c r="X112" s="37"/>
      <c r="Y112" s="37"/>
      <c r="Z112" s="37"/>
      <c r="AA112" s="37"/>
      <c r="AB112" s="37"/>
      <c r="AC112" s="37"/>
      <c r="AD112" s="37"/>
      <c r="AE112" s="37"/>
      <c r="AR112" s="222" t="s">
        <v>99</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99</v>
      </c>
      <c r="BM112" s="222" t="s">
        <v>147</v>
      </c>
    </row>
    <row r="113" s="2" customFormat="1">
      <c r="A113" s="37"/>
      <c r="B113" s="38"/>
      <c r="C113" s="39"/>
      <c r="D113" s="224" t="s">
        <v>193</v>
      </c>
      <c r="E113" s="39"/>
      <c r="F113" s="225" t="s">
        <v>903</v>
      </c>
      <c r="G113" s="39"/>
      <c r="H113" s="39"/>
      <c r="I113" s="226"/>
      <c r="J113" s="39"/>
      <c r="K113" s="39"/>
      <c r="L113" s="43"/>
      <c r="M113" s="227"/>
      <c r="N113" s="228"/>
      <c r="O113" s="83"/>
      <c r="P113" s="83"/>
      <c r="Q113" s="83"/>
      <c r="R113" s="83"/>
      <c r="S113" s="83"/>
      <c r="T113" s="84"/>
      <c r="U113" s="37"/>
      <c r="V113" s="37"/>
      <c r="W113" s="37"/>
      <c r="X113" s="37"/>
      <c r="Y113" s="37"/>
      <c r="Z113" s="37"/>
      <c r="AA113" s="37"/>
      <c r="AB113" s="37"/>
      <c r="AC113" s="37"/>
      <c r="AD113" s="37"/>
      <c r="AE113" s="37"/>
      <c r="AT113" s="16" t="s">
        <v>193</v>
      </c>
      <c r="AU113" s="16" t="s">
        <v>78</v>
      </c>
    </row>
    <row r="114" s="2" customFormat="1" ht="24.15" customHeight="1">
      <c r="A114" s="37"/>
      <c r="B114" s="38"/>
      <c r="C114" s="211" t="s">
        <v>120</v>
      </c>
      <c r="D114" s="211" t="s">
        <v>188</v>
      </c>
      <c r="E114" s="212" t="s">
        <v>221</v>
      </c>
      <c r="F114" s="213" t="s">
        <v>222</v>
      </c>
      <c r="G114" s="214" t="s">
        <v>191</v>
      </c>
      <c r="H114" s="215">
        <v>120</v>
      </c>
      <c r="I114" s="216"/>
      <c r="J114" s="217">
        <f>ROUND(I114*H114,2)</f>
        <v>0</v>
      </c>
      <c r="K114" s="213" t="s">
        <v>192</v>
      </c>
      <c r="L114" s="43"/>
      <c r="M114" s="218" t="s">
        <v>19</v>
      </c>
      <c r="N114" s="219" t="s">
        <v>40</v>
      </c>
      <c r="O114" s="83"/>
      <c r="P114" s="220">
        <f>O114*H114</f>
        <v>0</v>
      </c>
      <c r="Q114" s="220">
        <v>0.00098999999999999999</v>
      </c>
      <c r="R114" s="220">
        <f>Q114*H114</f>
        <v>0.1188</v>
      </c>
      <c r="S114" s="220">
        <v>6.0000000000000002E-05</v>
      </c>
      <c r="T114" s="221">
        <f>S114*H114</f>
        <v>0.0071999999999999998</v>
      </c>
      <c r="U114" s="37"/>
      <c r="V114" s="37"/>
      <c r="W114" s="37"/>
      <c r="X114" s="37"/>
      <c r="Y114" s="37"/>
      <c r="Z114" s="37"/>
      <c r="AA114" s="37"/>
      <c r="AB114" s="37"/>
      <c r="AC114" s="37"/>
      <c r="AD114" s="37"/>
      <c r="AE114" s="37"/>
      <c r="AR114" s="222" t="s">
        <v>99</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99</v>
      </c>
      <c r="BM114" s="222" t="s">
        <v>239</v>
      </c>
    </row>
    <row r="115" s="2" customFormat="1">
      <c r="A115" s="37"/>
      <c r="B115" s="38"/>
      <c r="C115" s="39"/>
      <c r="D115" s="224" t="s">
        <v>193</v>
      </c>
      <c r="E115" s="39"/>
      <c r="F115" s="225" t="s">
        <v>223</v>
      </c>
      <c r="G115" s="39"/>
      <c r="H115" s="39"/>
      <c r="I115" s="226"/>
      <c r="J115" s="39"/>
      <c r="K115" s="39"/>
      <c r="L115" s="43"/>
      <c r="M115" s="227"/>
      <c r="N115" s="228"/>
      <c r="O115" s="83"/>
      <c r="P115" s="83"/>
      <c r="Q115" s="83"/>
      <c r="R115" s="83"/>
      <c r="S115" s="83"/>
      <c r="T115" s="84"/>
      <c r="U115" s="37"/>
      <c r="V115" s="37"/>
      <c r="W115" s="37"/>
      <c r="X115" s="37"/>
      <c r="Y115" s="37"/>
      <c r="Z115" s="37"/>
      <c r="AA115" s="37"/>
      <c r="AB115" s="37"/>
      <c r="AC115" s="37"/>
      <c r="AD115" s="37"/>
      <c r="AE115" s="37"/>
      <c r="AT115" s="16" t="s">
        <v>193</v>
      </c>
      <c r="AU115" s="16" t="s">
        <v>78</v>
      </c>
    </row>
    <row r="116" s="2" customFormat="1" ht="33" customHeight="1">
      <c r="A116" s="37"/>
      <c r="B116" s="38"/>
      <c r="C116" s="211" t="s">
        <v>88</v>
      </c>
      <c r="D116" s="211" t="s">
        <v>188</v>
      </c>
      <c r="E116" s="212" t="s">
        <v>356</v>
      </c>
      <c r="F116" s="213" t="s">
        <v>357</v>
      </c>
      <c r="G116" s="214" t="s">
        <v>191</v>
      </c>
      <c r="H116" s="215">
        <v>4.7999999999999998</v>
      </c>
      <c r="I116" s="216"/>
      <c r="J116" s="217">
        <f>ROUND(I116*H116,2)</f>
        <v>0</v>
      </c>
      <c r="K116" s="213" t="s">
        <v>192</v>
      </c>
      <c r="L116" s="43"/>
      <c r="M116" s="218" t="s">
        <v>19</v>
      </c>
      <c r="N116" s="219" t="s">
        <v>40</v>
      </c>
      <c r="O116" s="83"/>
      <c r="P116" s="220">
        <f>O116*H116</f>
        <v>0</v>
      </c>
      <c r="Q116" s="220">
        <v>0.00198</v>
      </c>
      <c r="R116" s="220">
        <f>Q116*H116</f>
        <v>0.0095040000000000003</v>
      </c>
      <c r="S116" s="220">
        <v>6.0000000000000002E-05</v>
      </c>
      <c r="T116" s="221">
        <f>S116*H116</f>
        <v>0.00028800000000000001</v>
      </c>
      <c r="U116" s="37"/>
      <c r="V116" s="37"/>
      <c r="W116" s="37"/>
      <c r="X116" s="37"/>
      <c r="Y116" s="37"/>
      <c r="Z116" s="37"/>
      <c r="AA116" s="37"/>
      <c r="AB116" s="37"/>
      <c r="AC116" s="37"/>
      <c r="AD116" s="37"/>
      <c r="AE116" s="37"/>
      <c r="AR116" s="222" t="s">
        <v>99</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99</v>
      </c>
      <c r="BM116" s="222" t="s">
        <v>8</v>
      </c>
    </row>
    <row r="117" s="2" customFormat="1">
      <c r="A117" s="37"/>
      <c r="B117" s="38"/>
      <c r="C117" s="39"/>
      <c r="D117" s="224" t="s">
        <v>193</v>
      </c>
      <c r="E117" s="39"/>
      <c r="F117" s="225" t="s">
        <v>358</v>
      </c>
      <c r="G117" s="39"/>
      <c r="H117" s="39"/>
      <c r="I117" s="226"/>
      <c r="J117" s="39"/>
      <c r="K117" s="39"/>
      <c r="L117" s="43"/>
      <c r="M117" s="227"/>
      <c r="N117" s="228"/>
      <c r="O117" s="83"/>
      <c r="P117" s="83"/>
      <c r="Q117" s="83"/>
      <c r="R117" s="83"/>
      <c r="S117" s="83"/>
      <c r="T117" s="84"/>
      <c r="U117" s="37"/>
      <c r="V117" s="37"/>
      <c r="W117" s="37"/>
      <c r="X117" s="37"/>
      <c r="Y117" s="37"/>
      <c r="Z117" s="37"/>
      <c r="AA117" s="37"/>
      <c r="AB117" s="37"/>
      <c r="AC117" s="37"/>
      <c r="AD117" s="37"/>
      <c r="AE117" s="37"/>
      <c r="AT117" s="16" t="s">
        <v>193</v>
      </c>
      <c r="AU117" s="16" t="s">
        <v>78</v>
      </c>
    </row>
    <row r="118" s="12" customFormat="1" ht="22.8" customHeight="1">
      <c r="A118" s="12"/>
      <c r="B118" s="195"/>
      <c r="C118" s="196"/>
      <c r="D118" s="197" t="s">
        <v>68</v>
      </c>
      <c r="E118" s="209" t="s">
        <v>904</v>
      </c>
      <c r="F118" s="209" t="s">
        <v>905</v>
      </c>
      <c r="G118" s="196"/>
      <c r="H118" s="196"/>
      <c r="I118" s="199"/>
      <c r="J118" s="210">
        <f>BK118</f>
        <v>0</v>
      </c>
      <c r="K118" s="196"/>
      <c r="L118" s="201"/>
      <c r="M118" s="202"/>
      <c r="N118" s="203"/>
      <c r="O118" s="203"/>
      <c r="P118" s="204">
        <f>SUM(P119:P130)</f>
        <v>0</v>
      </c>
      <c r="Q118" s="203"/>
      <c r="R118" s="204">
        <f>SUM(R119:R130)</f>
        <v>0.02128</v>
      </c>
      <c r="S118" s="203"/>
      <c r="T118" s="205">
        <f>SUM(T119:T130)</f>
        <v>2.4319999999999999</v>
      </c>
      <c r="U118" s="12"/>
      <c r="V118" s="12"/>
      <c r="W118" s="12"/>
      <c r="X118" s="12"/>
      <c r="Y118" s="12"/>
      <c r="Z118" s="12"/>
      <c r="AA118" s="12"/>
      <c r="AB118" s="12"/>
      <c r="AC118" s="12"/>
      <c r="AD118" s="12"/>
      <c r="AE118" s="12"/>
      <c r="AR118" s="206" t="s">
        <v>78</v>
      </c>
      <c r="AT118" s="207" t="s">
        <v>68</v>
      </c>
      <c r="AU118" s="207" t="s">
        <v>76</v>
      </c>
      <c r="AY118" s="206" t="s">
        <v>185</v>
      </c>
      <c r="BK118" s="208">
        <f>SUM(BK119:BK130)</f>
        <v>0</v>
      </c>
    </row>
    <row r="119" s="2" customFormat="1" ht="37.8" customHeight="1">
      <c r="A119" s="37"/>
      <c r="B119" s="38"/>
      <c r="C119" s="211" t="s">
        <v>144</v>
      </c>
      <c r="D119" s="211" t="s">
        <v>188</v>
      </c>
      <c r="E119" s="212" t="s">
        <v>906</v>
      </c>
      <c r="F119" s="213" t="s">
        <v>907</v>
      </c>
      <c r="G119" s="214" t="s">
        <v>191</v>
      </c>
      <c r="H119" s="215">
        <v>32</v>
      </c>
      <c r="I119" s="216"/>
      <c r="J119" s="217">
        <f>ROUND(I119*H119,2)</f>
        <v>0</v>
      </c>
      <c r="K119" s="213" t="s">
        <v>192</v>
      </c>
      <c r="L119" s="43"/>
      <c r="M119" s="218" t="s">
        <v>19</v>
      </c>
      <c r="N119" s="219" t="s">
        <v>40</v>
      </c>
      <c r="O119" s="83"/>
      <c r="P119" s="220">
        <f>O119*H119</f>
        <v>0</v>
      </c>
      <c r="Q119" s="220">
        <v>0</v>
      </c>
      <c r="R119" s="220">
        <f>Q119*H119</f>
        <v>0</v>
      </c>
      <c r="S119" s="220">
        <v>0.075999999999999998</v>
      </c>
      <c r="T119" s="221">
        <f>S119*H119</f>
        <v>2.4319999999999999</v>
      </c>
      <c r="U119" s="37"/>
      <c r="V119" s="37"/>
      <c r="W119" s="37"/>
      <c r="X119" s="37"/>
      <c r="Y119" s="37"/>
      <c r="Z119" s="37"/>
      <c r="AA119" s="37"/>
      <c r="AB119" s="37"/>
      <c r="AC119" s="37"/>
      <c r="AD119" s="37"/>
      <c r="AE119" s="37"/>
      <c r="AR119" s="222" t="s">
        <v>203</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203</v>
      </c>
      <c r="BM119" s="222" t="s">
        <v>248</v>
      </c>
    </row>
    <row r="120" s="2" customFormat="1">
      <c r="A120" s="37"/>
      <c r="B120" s="38"/>
      <c r="C120" s="39"/>
      <c r="D120" s="224" t="s">
        <v>193</v>
      </c>
      <c r="E120" s="39"/>
      <c r="F120" s="225" t="s">
        <v>908</v>
      </c>
      <c r="G120" s="39"/>
      <c r="H120" s="39"/>
      <c r="I120" s="226"/>
      <c r="J120" s="39"/>
      <c r="K120" s="39"/>
      <c r="L120" s="43"/>
      <c r="M120" s="227"/>
      <c r="N120" s="228"/>
      <c r="O120" s="83"/>
      <c r="P120" s="83"/>
      <c r="Q120" s="83"/>
      <c r="R120" s="83"/>
      <c r="S120" s="83"/>
      <c r="T120" s="84"/>
      <c r="U120" s="37"/>
      <c r="V120" s="37"/>
      <c r="W120" s="37"/>
      <c r="X120" s="37"/>
      <c r="Y120" s="37"/>
      <c r="Z120" s="37"/>
      <c r="AA120" s="37"/>
      <c r="AB120" s="37"/>
      <c r="AC120" s="37"/>
      <c r="AD120" s="37"/>
      <c r="AE120" s="37"/>
      <c r="AT120" s="16" t="s">
        <v>193</v>
      </c>
      <c r="AU120" s="16" t="s">
        <v>78</v>
      </c>
    </row>
    <row r="121" s="2" customFormat="1" ht="16.5" customHeight="1">
      <c r="A121" s="37"/>
      <c r="B121" s="38"/>
      <c r="C121" s="211" t="s">
        <v>147</v>
      </c>
      <c r="D121" s="211" t="s">
        <v>188</v>
      </c>
      <c r="E121" s="212" t="s">
        <v>909</v>
      </c>
      <c r="F121" s="213" t="s">
        <v>910</v>
      </c>
      <c r="G121" s="214" t="s">
        <v>911</v>
      </c>
      <c r="H121" s="215">
        <v>16</v>
      </c>
      <c r="I121" s="216"/>
      <c r="J121" s="217">
        <f>ROUND(I121*H121,2)</f>
        <v>0</v>
      </c>
      <c r="K121" s="213" t="s">
        <v>912</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203</v>
      </c>
    </row>
    <row r="122" s="2" customFormat="1">
      <c r="A122" s="37"/>
      <c r="B122" s="38"/>
      <c r="C122" s="39"/>
      <c r="D122" s="224" t="s">
        <v>193</v>
      </c>
      <c r="E122" s="39"/>
      <c r="F122" s="225" t="s">
        <v>913</v>
      </c>
      <c r="G122" s="39"/>
      <c r="H122" s="39"/>
      <c r="I122" s="226"/>
      <c r="J122" s="39"/>
      <c r="K122" s="39"/>
      <c r="L122" s="43"/>
      <c r="M122" s="227"/>
      <c r="N122" s="228"/>
      <c r="O122" s="83"/>
      <c r="P122" s="83"/>
      <c r="Q122" s="83"/>
      <c r="R122" s="83"/>
      <c r="S122" s="83"/>
      <c r="T122" s="84"/>
      <c r="U122" s="37"/>
      <c r="V122" s="37"/>
      <c r="W122" s="37"/>
      <c r="X122" s="37"/>
      <c r="Y122" s="37"/>
      <c r="Z122" s="37"/>
      <c r="AA122" s="37"/>
      <c r="AB122" s="37"/>
      <c r="AC122" s="37"/>
      <c r="AD122" s="37"/>
      <c r="AE122" s="37"/>
      <c r="AT122" s="16" t="s">
        <v>193</v>
      </c>
      <c r="AU122" s="16" t="s">
        <v>78</v>
      </c>
    </row>
    <row r="123" s="2" customFormat="1" ht="24.15" customHeight="1">
      <c r="A123" s="37"/>
      <c r="B123" s="38"/>
      <c r="C123" s="211" t="s">
        <v>186</v>
      </c>
      <c r="D123" s="211" t="s">
        <v>188</v>
      </c>
      <c r="E123" s="212" t="s">
        <v>914</v>
      </c>
      <c r="F123" s="213" t="s">
        <v>915</v>
      </c>
      <c r="G123" s="214" t="s">
        <v>911</v>
      </c>
      <c r="H123" s="215">
        <v>12</v>
      </c>
      <c r="I123" s="216"/>
      <c r="J123" s="217">
        <f>ROUND(I123*H123,2)</f>
        <v>0</v>
      </c>
      <c r="K123" s="213" t="s">
        <v>192</v>
      </c>
      <c r="L123" s="43"/>
      <c r="M123" s="218" t="s">
        <v>19</v>
      </c>
      <c r="N123" s="219"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255</v>
      </c>
    </row>
    <row r="124" s="2" customFormat="1">
      <c r="A124" s="37"/>
      <c r="B124" s="38"/>
      <c r="C124" s="39"/>
      <c r="D124" s="224" t="s">
        <v>193</v>
      </c>
      <c r="E124" s="39"/>
      <c r="F124" s="225" t="s">
        <v>916</v>
      </c>
      <c r="G124" s="39"/>
      <c r="H124" s="39"/>
      <c r="I124" s="226"/>
      <c r="J124" s="39"/>
      <c r="K124" s="39"/>
      <c r="L124" s="43"/>
      <c r="M124" s="227"/>
      <c r="N124" s="228"/>
      <c r="O124" s="83"/>
      <c r="P124" s="83"/>
      <c r="Q124" s="83"/>
      <c r="R124" s="83"/>
      <c r="S124" s="83"/>
      <c r="T124" s="84"/>
      <c r="U124" s="37"/>
      <c r="V124" s="37"/>
      <c r="W124" s="37"/>
      <c r="X124" s="37"/>
      <c r="Y124" s="37"/>
      <c r="Z124" s="37"/>
      <c r="AA124" s="37"/>
      <c r="AB124" s="37"/>
      <c r="AC124" s="37"/>
      <c r="AD124" s="37"/>
      <c r="AE124" s="37"/>
      <c r="AT124" s="16" t="s">
        <v>193</v>
      </c>
      <c r="AU124" s="16" t="s">
        <v>78</v>
      </c>
    </row>
    <row r="125" s="2" customFormat="1" ht="24.15" customHeight="1">
      <c r="A125" s="37"/>
      <c r="B125" s="38"/>
      <c r="C125" s="229" t="s">
        <v>239</v>
      </c>
      <c r="D125" s="229" t="s">
        <v>207</v>
      </c>
      <c r="E125" s="230" t="s">
        <v>917</v>
      </c>
      <c r="F125" s="231" t="s">
        <v>918</v>
      </c>
      <c r="G125" s="232" t="s">
        <v>911</v>
      </c>
      <c r="H125" s="233">
        <v>4</v>
      </c>
      <c r="I125" s="234"/>
      <c r="J125" s="235">
        <f>ROUND(I125*H125,2)</f>
        <v>0</v>
      </c>
      <c r="K125" s="231" t="s">
        <v>192</v>
      </c>
      <c r="L125" s="236"/>
      <c r="M125" s="237" t="s">
        <v>19</v>
      </c>
      <c r="N125" s="238" t="s">
        <v>40</v>
      </c>
      <c r="O125" s="83"/>
      <c r="P125" s="220">
        <f>O125*H125</f>
        <v>0</v>
      </c>
      <c r="Q125" s="220">
        <v>0.0016199999999999999</v>
      </c>
      <c r="R125" s="220">
        <f>Q125*H125</f>
        <v>0.0064799999999999996</v>
      </c>
      <c r="S125" s="220">
        <v>0</v>
      </c>
      <c r="T125" s="221">
        <f>S125*H125</f>
        <v>0</v>
      </c>
      <c r="U125" s="37"/>
      <c r="V125" s="37"/>
      <c r="W125" s="37"/>
      <c r="X125" s="37"/>
      <c r="Y125" s="37"/>
      <c r="Z125" s="37"/>
      <c r="AA125" s="37"/>
      <c r="AB125" s="37"/>
      <c r="AC125" s="37"/>
      <c r="AD125" s="37"/>
      <c r="AE125" s="37"/>
      <c r="AR125" s="222" t="s">
        <v>210</v>
      </c>
      <c r="AT125" s="222" t="s">
        <v>207</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280</v>
      </c>
    </row>
    <row r="126" s="2" customFormat="1" ht="24.15" customHeight="1">
      <c r="A126" s="37"/>
      <c r="B126" s="38"/>
      <c r="C126" s="229" t="s">
        <v>229</v>
      </c>
      <c r="D126" s="229" t="s">
        <v>207</v>
      </c>
      <c r="E126" s="230" t="s">
        <v>919</v>
      </c>
      <c r="F126" s="231" t="s">
        <v>920</v>
      </c>
      <c r="G126" s="232" t="s">
        <v>911</v>
      </c>
      <c r="H126" s="233">
        <v>8</v>
      </c>
      <c r="I126" s="234"/>
      <c r="J126" s="235">
        <f>ROUND(I126*H126,2)</f>
        <v>0</v>
      </c>
      <c r="K126" s="231" t="s">
        <v>192</v>
      </c>
      <c r="L126" s="236"/>
      <c r="M126" s="237" t="s">
        <v>19</v>
      </c>
      <c r="N126" s="238" t="s">
        <v>40</v>
      </c>
      <c r="O126" s="83"/>
      <c r="P126" s="220">
        <f>O126*H126</f>
        <v>0</v>
      </c>
      <c r="Q126" s="220">
        <v>0.0018500000000000001</v>
      </c>
      <c r="R126" s="220">
        <f>Q126*H126</f>
        <v>0.014800000000000001</v>
      </c>
      <c r="S126" s="220">
        <v>0</v>
      </c>
      <c r="T126" s="221">
        <f>S126*H126</f>
        <v>0</v>
      </c>
      <c r="U126" s="37"/>
      <c r="V126" s="37"/>
      <c r="W126" s="37"/>
      <c r="X126" s="37"/>
      <c r="Y126" s="37"/>
      <c r="Z126" s="37"/>
      <c r="AA126" s="37"/>
      <c r="AB126" s="37"/>
      <c r="AC126" s="37"/>
      <c r="AD126" s="37"/>
      <c r="AE126" s="37"/>
      <c r="AR126" s="222" t="s">
        <v>210</v>
      </c>
      <c r="AT126" s="222" t="s">
        <v>207</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284</v>
      </c>
    </row>
    <row r="127" s="2" customFormat="1" ht="78" customHeight="1">
      <c r="A127" s="37"/>
      <c r="B127" s="38"/>
      <c r="C127" s="211" t="s">
        <v>8</v>
      </c>
      <c r="D127" s="211" t="s">
        <v>188</v>
      </c>
      <c r="E127" s="212" t="s">
        <v>921</v>
      </c>
      <c r="F127" s="213" t="s">
        <v>922</v>
      </c>
      <c r="G127" s="214" t="s">
        <v>911</v>
      </c>
      <c r="H127" s="215">
        <v>4</v>
      </c>
      <c r="I127" s="216"/>
      <c r="J127" s="217">
        <f>ROUND(I127*H127,2)</f>
        <v>0</v>
      </c>
      <c r="K127" s="213" t="s">
        <v>19</v>
      </c>
      <c r="L127" s="43"/>
      <c r="M127" s="218" t="s">
        <v>19</v>
      </c>
      <c r="N127" s="219" t="s">
        <v>40</v>
      </c>
      <c r="O127" s="83"/>
      <c r="P127" s="220">
        <f>O127*H127</f>
        <v>0</v>
      </c>
      <c r="Q127" s="220">
        <v>0</v>
      </c>
      <c r="R127" s="220">
        <f>Q127*H127</f>
        <v>0</v>
      </c>
      <c r="S127" s="220">
        <v>0</v>
      </c>
      <c r="T127" s="221">
        <f>S127*H127</f>
        <v>0</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288</v>
      </c>
    </row>
    <row r="128" s="2" customFormat="1" ht="49.05" customHeight="1">
      <c r="A128" s="37"/>
      <c r="B128" s="38"/>
      <c r="C128" s="211" t="s">
        <v>290</v>
      </c>
      <c r="D128" s="211" t="s">
        <v>188</v>
      </c>
      <c r="E128" s="212" t="s">
        <v>923</v>
      </c>
      <c r="F128" s="213" t="s">
        <v>924</v>
      </c>
      <c r="G128" s="214" t="s">
        <v>911</v>
      </c>
      <c r="H128" s="215">
        <v>8</v>
      </c>
      <c r="I128" s="216"/>
      <c r="J128" s="217">
        <f>ROUND(I128*H128,2)</f>
        <v>0</v>
      </c>
      <c r="K128" s="213" t="s">
        <v>19</v>
      </c>
      <c r="L128" s="43"/>
      <c r="M128" s="218" t="s">
        <v>19</v>
      </c>
      <c r="N128" s="219" t="s">
        <v>40</v>
      </c>
      <c r="O128" s="83"/>
      <c r="P128" s="220">
        <f>O128*H128</f>
        <v>0</v>
      </c>
      <c r="Q128" s="220">
        <v>0</v>
      </c>
      <c r="R128" s="220">
        <f>Q128*H128</f>
        <v>0</v>
      </c>
      <c r="S128" s="220">
        <v>0</v>
      </c>
      <c r="T128" s="221">
        <f>S128*H128</f>
        <v>0</v>
      </c>
      <c r="U128" s="37"/>
      <c r="V128" s="37"/>
      <c r="W128" s="37"/>
      <c r="X128" s="37"/>
      <c r="Y128" s="37"/>
      <c r="Z128" s="37"/>
      <c r="AA128" s="37"/>
      <c r="AB128" s="37"/>
      <c r="AC128" s="37"/>
      <c r="AD128" s="37"/>
      <c r="AE128" s="37"/>
      <c r="AR128" s="222" t="s">
        <v>203</v>
      </c>
      <c r="AT128" s="222" t="s">
        <v>188</v>
      </c>
      <c r="AU128" s="222" t="s">
        <v>78</v>
      </c>
      <c r="AY128" s="16" t="s">
        <v>185</v>
      </c>
      <c r="BE128" s="223">
        <f>IF(N128="základní",J128,0)</f>
        <v>0</v>
      </c>
      <c r="BF128" s="223">
        <f>IF(N128="snížená",J128,0)</f>
        <v>0</v>
      </c>
      <c r="BG128" s="223">
        <f>IF(N128="zákl. přenesená",J128,0)</f>
        <v>0</v>
      </c>
      <c r="BH128" s="223">
        <f>IF(N128="sníž. přenesená",J128,0)</f>
        <v>0</v>
      </c>
      <c r="BI128" s="223">
        <f>IF(N128="nulová",J128,0)</f>
        <v>0</v>
      </c>
      <c r="BJ128" s="16" t="s">
        <v>76</v>
      </c>
      <c r="BK128" s="223">
        <f>ROUND(I128*H128,2)</f>
        <v>0</v>
      </c>
      <c r="BL128" s="16" t="s">
        <v>203</v>
      </c>
      <c r="BM128" s="222" t="s">
        <v>293</v>
      </c>
    </row>
    <row r="129" s="2" customFormat="1" ht="49.05" customHeight="1">
      <c r="A129" s="37"/>
      <c r="B129" s="38"/>
      <c r="C129" s="211" t="s">
        <v>248</v>
      </c>
      <c r="D129" s="211" t="s">
        <v>188</v>
      </c>
      <c r="E129" s="212" t="s">
        <v>925</v>
      </c>
      <c r="F129" s="213" t="s">
        <v>926</v>
      </c>
      <c r="G129" s="214" t="s">
        <v>927</v>
      </c>
      <c r="H129" s="247"/>
      <c r="I129" s="216"/>
      <c r="J129" s="217">
        <f>ROUND(I129*H129,2)</f>
        <v>0</v>
      </c>
      <c r="K129" s="213" t="s">
        <v>192</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263</v>
      </c>
    </row>
    <row r="130" s="2" customFormat="1">
      <c r="A130" s="37"/>
      <c r="B130" s="38"/>
      <c r="C130" s="39"/>
      <c r="D130" s="224" t="s">
        <v>193</v>
      </c>
      <c r="E130" s="39"/>
      <c r="F130" s="225" t="s">
        <v>928</v>
      </c>
      <c r="G130" s="39"/>
      <c r="H130" s="39"/>
      <c r="I130" s="226"/>
      <c r="J130" s="39"/>
      <c r="K130" s="39"/>
      <c r="L130" s="43"/>
      <c r="M130" s="227"/>
      <c r="N130" s="228"/>
      <c r="O130" s="83"/>
      <c r="P130" s="83"/>
      <c r="Q130" s="83"/>
      <c r="R130" s="83"/>
      <c r="S130" s="83"/>
      <c r="T130" s="84"/>
      <c r="U130" s="37"/>
      <c r="V130" s="37"/>
      <c r="W130" s="37"/>
      <c r="X130" s="37"/>
      <c r="Y130" s="37"/>
      <c r="Z130" s="37"/>
      <c r="AA130" s="37"/>
      <c r="AB130" s="37"/>
      <c r="AC130" s="37"/>
      <c r="AD130" s="37"/>
      <c r="AE130" s="37"/>
      <c r="AT130" s="16" t="s">
        <v>193</v>
      </c>
      <c r="AU130" s="16" t="s">
        <v>78</v>
      </c>
    </row>
    <row r="131" s="12" customFormat="1" ht="22.8" customHeight="1">
      <c r="A131" s="12"/>
      <c r="B131" s="195"/>
      <c r="C131" s="196"/>
      <c r="D131" s="197" t="s">
        <v>68</v>
      </c>
      <c r="E131" s="209" t="s">
        <v>808</v>
      </c>
      <c r="F131" s="209" t="s">
        <v>929</v>
      </c>
      <c r="G131" s="196"/>
      <c r="H131" s="196"/>
      <c r="I131" s="199"/>
      <c r="J131" s="210">
        <f>BK131</f>
        <v>0</v>
      </c>
      <c r="K131" s="196"/>
      <c r="L131" s="201"/>
      <c r="M131" s="202"/>
      <c r="N131" s="203"/>
      <c r="O131" s="203"/>
      <c r="P131" s="204">
        <f>SUM(P132:P133)</f>
        <v>0</v>
      </c>
      <c r="Q131" s="203"/>
      <c r="R131" s="204">
        <f>SUM(R132:R133)</f>
        <v>0.0048000000000000004</v>
      </c>
      <c r="S131" s="203"/>
      <c r="T131" s="205">
        <f>SUM(T132:T133)</f>
        <v>0</v>
      </c>
      <c r="U131" s="12"/>
      <c r="V131" s="12"/>
      <c r="W131" s="12"/>
      <c r="X131" s="12"/>
      <c r="Y131" s="12"/>
      <c r="Z131" s="12"/>
      <c r="AA131" s="12"/>
      <c r="AB131" s="12"/>
      <c r="AC131" s="12"/>
      <c r="AD131" s="12"/>
      <c r="AE131" s="12"/>
      <c r="AR131" s="206" t="s">
        <v>76</v>
      </c>
      <c r="AT131" s="207" t="s">
        <v>68</v>
      </c>
      <c r="AU131" s="207" t="s">
        <v>76</v>
      </c>
      <c r="AY131" s="206" t="s">
        <v>185</v>
      </c>
      <c r="BK131" s="208">
        <f>SUM(BK132:BK133)</f>
        <v>0</v>
      </c>
    </row>
    <row r="132" s="2" customFormat="1" ht="37.8" customHeight="1">
      <c r="A132" s="37"/>
      <c r="B132" s="38"/>
      <c r="C132" s="211" t="s">
        <v>298</v>
      </c>
      <c r="D132" s="211" t="s">
        <v>188</v>
      </c>
      <c r="E132" s="212" t="s">
        <v>351</v>
      </c>
      <c r="F132" s="213" t="s">
        <v>352</v>
      </c>
      <c r="G132" s="214" t="s">
        <v>191</v>
      </c>
      <c r="H132" s="215">
        <v>120</v>
      </c>
      <c r="I132" s="216"/>
      <c r="J132" s="217">
        <f>ROUND(I132*H132,2)</f>
        <v>0</v>
      </c>
      <c r="K132" s="213" t="s">
        <v>192</v>
      </c>
      <c r="L132" s="43"/>
      <c r="M132" s="218" t="s">
        <v>19</v>
      </c>
      <c r="N132" s="219" t="s">
        <v>40</v>
      </c>
      <c r="O132" s="83"/>
      <c r="P132" s="220">
        <f>O132*H132</f>
        <v>0</v>
      </c>
      <c r="Q132" s="220">
        <v>4.0000000000000003E-05</v>
      </c>
      <c r="R132" s="220">
        <f>Q132*H132</f>
        <v>0.0048000000000000004</v>
      </c>
      <c r="S132" s="220">
        <v>0</v>
      </c>
      <c r="T132" s="221">
        <f>S132*H132</f>
        <v>0</v>
      </c>
      <c r="U132" s="37"/>
      <c r="V132" s="37"/>
      <c r="W132" s="37"/>
      <c r="X132" s="37"/>
      <c r="Y132" s="37"/>
      <c r="Z132" s="37"/>
      <c r="AA132" s="37"/>
      <c r="AB132" s="37"/>
      <c r="AC132" s="37"/>
      <c r="AD132" s="37"/>
      <c r="AE132" s="37"/>
      <c r="AR132" s="222" t="s">
        <v>99</v>
      </c>
      <c r="AT132" s="222" t="s">
        <v>188</v>
      </c>
      <c r="AU132" s="222" t="s">
        <v>78</v>
      </c>
      <c r="AY132" s="16" t="s">
        <v>185</v>
      </c>
      <c r="BE132" s="223">
        <f>IF(N132="základní",J132,0)</f>
        <v>0</v>
      </c>
      <c r="BF132" s="223">
        <f>IF(N132="snížená",J132,0)</f>
        <v>0</v>
      </c>
      <c r="BG132" s="223">
        <f>IF(N132="zákl. přenesená",J132,0)</f>
        <v>0</v>
      </c>
      <c r="BH132" s="223">
        <f>IF(N132="sníž. přenesená",J132,0)</f>
        <v>0</v>
      </c>
      <c r="BI132" s="223">
        <f>IF(N132="nulová",J132,0)</f>
        <v>0</v>
      </c>
      <c r="BJ132" s="16" t="s">
        <v>76</v>
      </c>
      <c r="BK132" s="223">
        <f>ROUND(I132*H132,2)</f>
        <v>0</v>
      </c>
      <c r="BL132" s="16" t="s">
        <v>99</v>
      </c>
      <c r="BM132" s="222" t="s">
        <v>301</v>
      </c>
    </row>
    <row r="133" s="2" customFormat="1">
      <c r="A133" s="37"/>
      <c r="B133" s="38"/>
      <c r="C133" s="39"/>
      <c r="D133" s="224" t="s">
        <v>193</v>
      </c>
      <c r="E133" s="39"/>
      <c r="F133" s="225" t="s">
        <v>353</v>
      </c>
      <c r="G133" s="39"/>
      <c r="H133" s="39"/>
      <c r="I133" s="226"/>
      <c r="J133" s="39"/>
      <c r="K133" s="39"/>
      <c r="L133" s="43"/>
      <c r="M133" s="227"/>
      <c r="N133" s="228"/>
      <c r="O133" s="83"/>
      <c r="P133" s="83"/>
      <c r="Q133" s="83"/>
      <c r="R133" s="83"/>
      <c r="S133" s="83"/>
      <c r="T133" s="84"/>
      <c r="U133" s="37"/>
      <c r="V133" s="37"/>
      <c r="W133" s="37"/>
      <c r="X133" s="37"/>
      <c r="Y133" s="37"/>
      <c r="Z133" s="37"/>
      <c r="AA133" s="37"/>
      <c r="AB133" s="37"/>
      <c r="AC133" s="37"/>
      <c r="AD133" s="37"/>
      <c r="AE133" s="37"/>
      <c r="AT133" s="16" t="s">
        <v>193</v>
      </c>
      <c r="AU133" s="16" t="s">
        <v>78</v>
      </c>
    </row>
    <row r="134" s="12" customFormat="1" ht="22.8" customHeight="1">
      <c r="A134" s="12"/>
      <c r="B134" s="195"/>
      <c r="C134" s="196"/>
      <c r="D134" s="197" t="s">
        <v>68</v>
      </c>
      <c r="E134" s="209" t="s">
        <v>720</v>
      </c>
      <c r="F134" s="209" t="s">
        <v>930</v>
      </c>
      <c r="G134" s="196"/>
      <c r="H134" s="196"/>
      <c r="I134" s="199"/>
      <c r="J134" s="210">
        <f>BK134</f>
        <v>0</v>
      </c>
      <c r="K134" s="196"/>
      <c r="L134" s="201"/>
      <c r="M134" s="202"/>
      <c r="N134" s="203"/>
      <c r="O134" s="203"/>
      <c r="P134" s="204">
        <f>SUM(P135:P142)</f>
        <v>0</v>
      </c>
      <c r="Q134" s="203"/>
      <c r="R134" s="204">
        <f>SUM(R135:R142)</f>
        <v>0</v>
      </c>
      <c r="S134" s="203"/>
      <c r="T134" s="205">
        <f>SUM(T135:T142)</f>
        <v>23.073999999999998</v>
      </c>
      <c r="U134" s="12"/>
      <c r="V134" s="12"/>
      <c r="W134" s="12"/>
      <c r="X134" s="12"/>
      <c r="Y134" s="12"/>
      <c r="Z134" s="12"/>
      <c r="AA134" s="12"/>
      <c r="AB134" s="12"/>
      <c r="AC134" s="12"/>
      <c r="AD134" s="12"/>
      <c r="AE134" s="12"/>
      <c r="AR134" s="206" t="s">
        <v>76</v>
      </c>
      <c r="AT134" s="207" t="s">
        <v>68</v>
      </c>
      <c r="AU134" s="207" t="s">
        <v>76</v>
      </c>
      <c r="AY134" s="206" t="s">
        <v>185</v>
      </c>
      <c r="BK134" s="208">
        <f>SUM(BK135:BK142)</f>
        <v>0</v>
      </c>
    </row>
    <row r="135" s="2" customFormat="1" ht="24.15" customHeight="1">
      <c r="A135" s="37"/>
      <c r="B135" s="38"/>
      <c r="C135" s="211" t="s">
        <v>203</v>
      </c>
      <c r="D135" s="211" t="s">
        <v>188</v>
      </c>
      <c r="E135" s="212" t="s">
        <v>931</v>
      </c>
      <c r="F135" s="213" t="s">
        <v>932</v>
      </c>
      <c r="G135" s="214" t="s">
        <v>191</v>
      </c>
      <c r="H135" s="215">
        <v>84</v>
      </c>
      <c r="I135" s="216"/>
      <c r="J135" s="217">
        <f>ROUND(I135*H135,2)</f>
        <v>0</v>
      </c>
      <c r="K135" s="213" t="s">
        <v>192</v>
      </c>
      <c r="L135" s="43"/>
      <c r="M135" s="218" t="s">
        <v>19</v>
      </c>
      <c r="N135" s="219" t="s">
        <v>40</v>
      </c>
      <c r="O135" s="83"/>
      <c r="P135" s="220">
        <f>O135*H135</f>
        <v>0</v>
      </c>
      <c r="Q135" s="220">
        <v>0</v>
      </c>
      <c r="R135" s="220">
        <f>Q135*H135</f>
        <v>0</v>
      </c>
      <c r="S135" s="220">
        <v>0.18099999999999999</v>
      </c>
      <c r="T135" s="221">
        <f>S135*H135</f>
        <v>15.203999999999999</v>
      </c>
      <c r="U135" s="37"/>
      <c r="V135" s="37"/>
      <c r="W135" s="37"/>
      <c r="X135" s="37"/>
      <c r="Y135" s="37"/>
      <c r="Z135" s="37"/>
      <c r="AA135" s="37"/>
      <c r="AB135" s="37"/>
      <c r="AC135" s="37"/>
      <c r="AD135" s="37"/>
      <c r="AE135" s="37"/>
      <c r="AR135" s="222" t="s">
        <v>99</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99</v>
      </c>
      <c r="BM135" s="222" t="s">
        <v>210</v>
      </c>
    </row>
    <row r="136" s="2" customFormat="1">
      <c r="A136" s="37"/>
      <c r="B136" s="38"/>
      <c r="C136" s="39"/>
      <c r="D136" s="224" t="s">
        <v>193</v>
      </c>
      <c r="E136" s="39"/>
      <c r="F136" s="225" t="s">
        <v>933</v>
      </c>
      <c r="G136" s="39"/>
      <c r="H136" s="39"/>
      <c r="I136" s="226"/>
      <c r="J136" s="39"/>
      <c r="K136" s="39"/>
      <c r="L136" s="43"/>
      <c r="M136" s="227"/>
      <c r="N136" s="228"/>
      <c r="O136" s="83"/>
      <c r="P136" s="83"/>
      <c r="Q136" s="83"/>
      <c r="R136" s="83"/>
      <c r="S136" s="83"/>
      <c r="T136" s="84"/>
      <c r="U136" s="37"/>
      <c r="V136" s="37"/>
      <c r="W136" s="37"/>
      <c r="X136" s="37"/>
      <c r="Y136" s="37"/>
      <c r="Z136" s="37"/>
      <c r="AA136" s="37"/>
      <c r="AB136" s="37"/>
      <c r="AC136" s="37"/>
      <c r="AD136" s="37"/>
      <c r="AE136" s="37"/>
      <c r="AT136" s="16" t="s">
        <v>193</v>
      </c>
      <c r="AU136" s="16" t="s">
        <v>78</v>
      </c>
    </row>
    <row r="137" s="2" customFormat="1" ht="24.15" customHeight="1">
      <c r="A137" s="37"/>
      <c r="B137" s="38"/>
      <c r="C137" s="211" t="s">
        <v>305</v>
      </c>
      <c r="D137" s="211" t="s">
        <v>188</v>
      </c>
      <c r="E137" s="212" t="s">
        <v>934</v>
      </c>
      <c r="F137" s="213" t="s">
        <v>935</v>
      </c>
      <c r="G137" s="214" t="s">
        <v>191</v>
      </c>
      <c r="H137" s="215">
        <v>10</v>
      </c>
      <c r="I137" s="216"/>
      <c r="J137" s="217">
        <f>ROUND(I137*H137,2)</f>
        <v>0</v>
      </c>
      <c r="K137" s="213" t="s">
        <v>192</v>
      </c>
      <c r="L137" s="43"/>
      <c r="M137" s="218" t="s">
        <v>19</v>
      </c>
      <c r="N137" s="219" t="s">
        <v>40</v>
      </c>
      <c r="O137" s="83"/>
      <c r="P137" s="220">
        <f>O137*H137</f>
        <v>0</v>
      </c>
      <c r="Q137" s="220">
        <v>0</v>
      </c>
      <c r="R137" s="220">
        <f>Q137*H137</f>
        <v>0</v>
      </c>
      <c r="S137" s="220">
        <v>0.26100000000000001</v>
      </c>
      <c r="T137" s="221">
        <f>S137*H137</f>
        <v>2.6100000000000003</v>
      </c>
      <c r="U137" s="37"/>
      <c r="V137" s="37"/>
      <c r="W137" s="37"/>
      <c r="X137" s="37"/>
      <c r="Y137" s="37"/>
      <c r="Z137" s="37"/>
      <c r="AA137" s="37"/>
      <c r="AB137" s="37"/>
      <c r="AC137" s="37"/>
      <c r="AD137" s="37"/>
      <c r="AE137" s="37"/>
      <c r="AR137" s="222" t="s">
        <v>99</v>
      </c>
      <c r="AT137" s="222" t="s">
        <v>188</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99</v>
      </c>
      <c r="BM137" s="222" t="s">
        <v>308</v>
      </c>
    </row>
    <row r="138" s="2" customFormat="1">
      <c r="A138" s="37"/>
      <c r="B138" s="38"/>
      <c r="C138" s="39"/>
      <c r="D138" s="224" t="s">
        <v>193</v>
      </c>
      <c r="E138" s="39"/>
      <c r="F138" s="225" t="s">
        <v>936</v>
      </c>
      <c r="G138" s="39"/>
      <c r="H138" s="39"/>
      <c r="I138" s="226"/>
      <c r="J138" s="39"/>
      <c r="K138" s="39"/>
      <c r="L138" s="43"/>
      <c r="M138" s="227"/>
      <c r="N138" s="228"/>
      <c r="O138" s="83"/>
      <c r="P138" s="83"/>
      <c r="Q138" s="83"/>
      <c r="R138" s="83"/>
      <c r="S138" s="83"/>
      <c r="T138" s="84"/>
      <c r="U138" s="37"/>
      <c r="V138" s="37"/>
      <c r="W138" s="37"/>
      <c r="X138" s="37"/>
      <c r="Y138" s="37"/>
      <c r="Z138" s="37"/>
      <c r="AA138" s="37"/>
      <c r="AB138" s="37"/>
      <c r="AC138" s="37"/>
      <c r="AD138" s="37"/>
      <c r="AE138" s="37"/>
      <c r="AT138" s="16" t="s">
        <v>193</v>
      </c>
      <c r="AU138" s="16" t="s">
        <v>78</v>
      </c>
    </row>
    <row r="139" s="2" customFormat="1" ht="33" customHeight="1">
      <c r="A139" s="37"/>
      <c r="B139" s="38"/>
      <c r="C139" s="211" t="s">
        <v>255</v>
      </c>
      <c r="D139" s="211" t="s">
        <v>188</v>
      </c>
      <c r="E139" s="212" t="s">
        <v>937</v>
      </c>
      <c r="F139" s="213" t="s">
        <v>938</v>
      </c>
      <c r="G139" s="214" t="s">
        <v>191</v>
      </c>
      <c r="H139" s="215">
        <v>50</v>
      </c>
      <c r="I139" s="216"/>
      <c r="J139" s="217">
        <f>ROUND(I139*H139,2)</f>
        <v>0</v>
      </c>
      <c r="K139" s="213" t="s">
        <v>192</v>
      </c>
      <c r="L139" s="43"/>
      <c r="M139" s="218" t="s">
        <v>19</v>
      </c>
      <c r="N139" s="219" t="s">
        <v>40</v>
      </c>
      <c r="O139" s="83"/>
      <c r="P139" s="220">
        <f>O139*H139</f>
        <v>0</v>
      </c>
      <c r="Q139" s="220">
        <v>0</v>
      </c>
      <c r="R139" s="220">
        <f>Q139*H139</f>
        <v>0</v>
      </c>
      <c r="S139" s="220">
        <v>0.050000000000000003</v>
      </c>
      <c r="T139" s="221">
        <f>S139*H139</f>
        <v>2.5</v>
      </c>
      <c r="U139" s="37"/>
      <c r="V139" s="37"/>
      <c r="W139" s="37"/>
      <c r="X139" s="37"/>
      <c r="Y139" s="37"/>
      <c r="Z139" s="37"/>
      <c r="AA139" s="37"/>
      <c r="AB139" s="37"/>
      <c r="AC139" s="37"/>
      <c r="AD139" s="37"/>
      <c r="AE139" s="37"/>
      <c r="AR139" s="222" t="s">
        <v>99</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99</v>
      </c>
      <c r="BM139" s="222" t="s">
        <v>312</v>
      </c>
    </row>
    <row r="140" s="2" customFormat="1">
      <c r="A140" s="37"/>
      <c r="B140" s="38"/>
      <c r="C140" s="39"/>
      <c r="D140" s="224" t="s">
        <v>193</v>
      </c>
      <c r="E140" s="39"/>
      <c r="F140" s="225" t="s">
        <v>939</v>
      </c>
      <c r="G140" s="39"/>
      <c r="H140" s="39"/>
      <c r="I140" s="226"/>
      <c r="J140" s="39"/>
      <c r="K140" s="39"/>
      <c r="L140" s="43"/>
      <c r="M140" s="227"/>
      <c r="N140" s="228"/>
      <c r="O140" s="83"/>
      <c r="P140" s="83"/>
      <c r="Q140" s="83"/>
      <c r="R140" s="83"/>
      <c r="S140" s="83"/>
      <c r="T140" s="84"/>
      <c r="U140" s="37"/>
      <c r="V140" s="37"/>
      <c r="W140" s="37"/>
      <c r="X140" s="37"/>
      <c r="Y140" s="37"/>
      <c r="Z140" s="37"/>
      <c r="AA140" s="37"/>
      <c r="AB140" s="37"/>
      <c r="AC140" s="37"/>
      <c r="AD140" s="37"/>
      <c r="AE140" s="37"/>
      <c r="AT140" s="16" t="s">
        <v>193</v>
      </c>
      <c r="AU140" s="16" t="s">
        <v>78</v>
      </c>
    </row>
    <row r="141" s="2" customFormat="1" ht="44.25" customHeight="1">
      <c r="A141" s="37"/>
      <c r="B141" s="38"/>
      <c r="C141" s="211" t="s">
        <v>313</v>
      </c>
      <c r="D141" s="211" t="s">
        <v>188</v>
      </c>
      <c r="E141" s="212" t="s">
        <v>940</v>
      </c>
      <c r="F141" s="213" t="s">
        <v>941</v>
      </c>
      <c r="G141" s="214" t="s">
        <v>191</v>
      </c>
      <c r="H141" s="215">
        <v>60</v>
      </c>
      <c r="I141" s="216"/>
      <c r="J141" s="217">
        <f>ROUND(I141*H141,2)</f>
        <v>0</v>
      </c>
      <c r="K141" s="213" t="s">
        <v>192</v>
      </c>
      <c r="L141" s="43"/>
      <c r="M141" s="218" t="s">
        <v>19</v>
      </c>
      <c r="N141" s="219" t="s">
        <v>40</v>
      </c>
      <c r="O141" s="83"/>
      <c r="P141" s="220">
        <f>O141*H141</f>
        <v>0</v>
      </c>
      <c r="Q141" s="220">
        <v>0</v>
      </c>
      <c r="R141" s="220">
        <f>Q141*H141</f>
        <v>0</v>
      </c>
      <c r="S141" s="220">
        <v>0.045999999999999999</v>
      </c>
      <c r="T141" s="221">
        <f>S141*H141</f>
        <v>2.7599999999999998</v>
      </c>
      <c r="U141" s="37"/>
      <c r="V141" s="37"/>
      <c r="W141" s="37"/>
      <c r="X141" s="37"/>
      <c r="Y141" s="37"/>
      <c r="Z141" s="37"/>
      <c r="AA141" s="37"/>
      <c r="AB141" s="37"/>
      <c r="AC141" s="37"/>
      <c r="AD141" s="37"/>
      <c r="AE141" s="37"/>
      <c r="AR141" s="222" t="s">
        <v>99</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99</v>
      </c>
      <c r="BM141" s="222" t="s">
        <v>316</v>
      </c>
    </row>
    <row r="142" s="2" customFormat="1">
      <c r="A142" s="37"/>
      <c r="B142" s="38"/>
      <c r="C142" s="39"/>
      <c r="D142" s="224" t="s">
        <v>193</v>
      </c>
      <c r="E142" s="39"/>
      <c r="F142" s="225" t="s">
        <v>942</v>
      </c>
      <c r="G142" s="39"/>
      <c r="H142" s="39"/>
      <c r="I142" s="226"/>
      <c r="J142" s="39"/>
      <c r="K142" s="39"/>
      <c r="L142" s="43"/>
      <c r="M142" s="227"/>
      <c r="N142" s="228"/>
      <c r="O142" s="83"/>
      <c r="P142" s="83"/>
      <c r="Q142" s="83"/>
      <c r="R142" s="83"/>
      <c r="S142" s="83"/>
      <c r="T142" s="84"/>
      <c r="U142" s="37"/>
      <c r="V142" s="37"/>
      <c r="W142" s="37"/>
      <c r="X142" s="37"/>
      <c r="Y142" s="37"/>
      <c r="Z142" s="37"/>
      <c r="AA142" s="37"/>
      <c r="AB142" s="37"/>
      <c r="AC142" s="37"/>
      <c r="AD142" s="37"/>
      <c r="AE142" s="37"/>
      <c r="AT142" s="16" t="s">
        <v>193</v>
      </c>
      <c r="AU142" s="16" t="s">
        <v>78</v>
      </c>
    </row>
    <row r="143" s="12" customFormat="1" ht="22.8" customHeight="1">
      <c r="A143" s="12"/>
      <c r="B143" s="195"/>
      <c r="C143" s="196"/>
      <c r="D143" s="197" t="s">
        <v>68</v>
      </c>
      <c r="E143" s="209" t="s">
        <v>227</v>
      </c>
      <c r="F143" s="209" t="s">
        <v>228</v>
      </c>
      <c r="G143" s="196"/>
      <c r="H143" s="196"/>
      <c r="I143" s="199"/>
      <c r="J143" s="210">
        <f>BK143</f>
        <v>0</v>
      </c>
      <c r="K143" s="196"/>
      <c r="L143" s="201"/>
      <c r="M143" s="202"/>
      <c r="N143" s="203"/>
      <c r="O143" s="203"/>
      <c r="P143" s="204">
        <f>SUM(P144:P150)</f>
        <v>0</v>
      </c>
      <c r="Q143" s="203"/>
      <c r="R143" s="204">
        <f>SUM(R144:R150)</f>
        <v>0</v>
      </c>
      <c r="S143" s="203"/>
      <c r="T143" s="205">
        <f>SUM(T144:T150)</f>
        <v>0</v>
      </c>
      <c r="U143" s="12"/>
      <c r="V143" s="12"/>
      <c r="W143" s="12"/>
      <c r="X143" s="12"/>
      <c r="Y143" s="12"/>
      <c r="Z143" s="12"/>
      <c r="AA143" s="12"/>
      <c r="AB143" s="12"/>
      <c r="AC143" s="12"/>
      <c r="AD143" s="12"/>
      <c r="AE143" s="12"/>
      <c r="AR143" s="206" t="s">
        <v>76</v>
      </c>
      <c r="AT143" s="207" t="s">
        <v>68</v>
      </c>
      <c r="AU143" s="207" t="s">
        <v>76</v>
      </c>
      <c r="AY143" s="206" t="s">
        <v>185</v>
      </c>
      <c r="BK143" s="208">
        <f>SUM(BK144:BK150)</f>
        <v>0</v>
      </c>
    </row>
    <row r="144" s="2" customFormat="1" ht="37.8" customHeight="1">
      <c r="A144" s="37"/>
      <c r="B144" s="38"/>
      <c r="C144" s="211" t="s">
        <v>280</v>
      </c>
      <c r="D144" s="211" t="s">
        <v>188</v>
      </c>
      <c r="E144" s="212" t="s">
        <v>943</v>
      </c>
      <c r="F144" s="213" t="s">
        <v>944</v>
      </c>
      <c r="G144" s="214" t="s">
        <v>213</v>
      </c>
      <c r="H144" s="215">
        <v>6</v>
      </c>
      <c r="I144" s="216"/>
      <c r="J144" s="217">
        <f>ROUND(I144*H144,2)</f>
        <v>0</v>
      </c>
      <c r="K144" s="213" t="s">
        <v>192</v>
      </c>
      <c r="L144" s="43"/>
      <c r="M144" s="218" t="s">
        <v>19</v>
      </c>
      <c r="N144" s="219" t="s">
        <v>40</v>
      </c>
      <c r="O144" s="83"/>
      <c r="P144" s="220">
        <f>O144*H144</f>
        <v>0</v>
      </c>
      <c r="Q144" s="220">
        <v>0</v>
      </c>
      <c r="R144" s="220">
        <f>Q144*H144</f>
        <v>0</v>
      </c>
      <c r="S144" s="220">
        <v>0</v>
      </c>
      <c r="T144" s="221">
        <f>S144*H144</f>
        <v>0</v>
      </c>
      <c r="U144" s="37"/>
      <c r="V144" s="37"/>
      <c r="W144" s="37"/>
      <c r="X144" s="37"/>
      <c r="Y144" s="37"/>
      <c r="Z144" s="37"/>
      <c r="AA144" s="37"/>
      <c r="AB144" s="37"/>
      <c r="AC144" s="37"/>
      <c r="AD144" s="37"/>
      <c r="AE144" s="37"/>
      <c r="AR144" s="222" t="s">
        <v>99</v>
      </c>
      <c r="AT144" s="222" t="s">
        <v>188</v>
      </c>
      <c r="AU144" s="222" t="s">
        <v>78</v>
      </c>
      <c r="AY144" s="16" t="s">
        <v>185</v>
      </c>
      <c r="BE144" s="223">
        <f>IF(N144="základní",J144,0)</f>
        <v>0</v>
      </c>
      <c r="BF144" s="223">
        <f>IF(N144="snížená",J144,0)</f>
        <v>0</v>
      </c>
      <c r="BG144" s="223">
        <f>IF(N144="zákl. přenesená",J144,0)</f>
        <v>0</v>
      </c>
      <c r="BH144" s="223">
        <f>IF(N144="sníž. přenesená",J144,0)</f>
        <v>0</v>
      </c>
      <c r="BI144" s="223">
        <f>IF(N144="nulová",J144,0)</f>
        <v>0</v>
      </c>
      <c r="BJ144" s="16" t="s">
        <v>76</v>
      </c>
      <c r="BK144" s="223">
        <f>ROUND(I144*H144,2)</f>
        <v>0</v>
      </c>
      <c r="BL144" s="16" t="s">
        <v>99</v>
      </c>
      <c r="BM144" s="222" t="s">
        <v>320</v>
      </c>
    </row>
    <row r="145" s="2" customFormat="1">
      <c r="A145" s="37"/>
      <c r="B145" s="38"/>
      <c r="C145" s="39"/>
      <c r="D145" s="224" t="s">
        <v>193</v>
      </c>
      <c r="E145" s="39"/>
      <c r="F145" s="225" t="s">
        <v>945</v>
      </c>
      <c r="G145" s="39"/>
      <c r="H145" s="39"/>
      <c r="I145" s="226"/>
      <c r="J145" s="39"/>
      <c r="K145" s="39"/>
      <c r="L145" s="43"/>
      <c r="M145" s="227"/>
      <c r="N145" s="228"/>
      <c r="O145" s="83"/>
      <c r="P145" s="83"/>
      <c r="Q145" s="83"/>
      <c r="R145" s="83"/>
      <c r="S145" s="83"/>
      <c r="T145" s="84"/>
      <c r="U145" s="37"/>
      <c r="V145" s="37"/>
      <c r="W145" s="37"/>
      <c r="X145" s="37"/>
      <c r="Y145" s="37"/>
      <c r="Z145" s="37"/>
      <c r="AA145" s="37"/>
      <c r="AB145" s="37"/>
      <c r="AC145" s="37"/>
      <c r="AD145" s="37"/>
      <c r="AE145" s="37"/>
      <c r="AT145" s="16" t="s">
        <v>193</v>
      </c>
      <c r="AU145" s="16" t="s">
        <v>78</v>
      </c>
    </row>
    <row r="146" s="2" customFormat="1" ht="33" customHeight="1">
      <c r="A146" s="37"/>
      <c r="B146" s="38"/>
      <c r="C146" s="211" t="s">
        <v>7</v>
      </c>
      <c r="D146" s="211" t="s">
        <v>188</v>
      </c>
      <c r="E146" s="212" t="s">
        <v>234</v>
      </c>
      <c r="F146" s="213" t="s">
        <v>235</v>
      </c>
      <c r="G146" s="214" t="s">
        <v>213</v>
      </c>
      <c r="H146" s="215">
        <v>6</v>
      </c>
      <c r="I146" s="216"/>
      <c r="J146" s="217">
        <f>ROUND(I146*H146,2)</f>
        <v>0</v>
      </c>
      <c r="K146" s="213" t="s">
        <v>192</v>
      </c>
      <c r="L146" s="43"/>
      <c r="M146" s="218" t="s">
        <v>19</v>
      </c>
      <c r="N146" s="219" t="s">
        <v>40</v>
      </c>
      <c r="O146" s="83"/>
      <c r="P146" s="220">
        <f>O146*H146</f>
        <v>0</v>
      </c>
      <c r="Q146" s="220">
        <v>0</v>
      </c>
      <c r="R146" s="220">
        <f>Q146*H146</f>
        <v>0</v>
      </c>
      <c r="S146" s="220">
        <v>0</v>
      </c>
      <c r="T146" s="221">
        <f>S146*H146</f>
        <v>0</v>
      </c>
      <c r="U146" s="37"/>
      <c r="V146" s="37"/>
      <c r="W146" s="37"/>
      <c r="X146" s="37"/>
      <c r="Y146" s="37"/>
      <c r="Z146" s="37"/>
      <c r="AA146" s="37"/>
      <c r="AB146" s="37"/>
      <c r="AC146" s="37"/>
      <c r="AD146" s="37"/>
      <c r="AE146" s="37"/>
      <c r="AR146" s="222" t="s">
        <v>99</v>
      </c>
      <c r="AT146" s="222" t="s">
        <v>188</v>
      </c>
      <c r="AU146" s="222" t="s">
        <v>78</v>
      </c>
      <c r="AY146" s="16" t="s">
        <v>185</v>
      </c>
      <c r="BE146" s="223">
        <f>IF(N146="základní",J146,0)</f>
        <v>0</v>
      </c>
      <c r="BF146" s="223">
        <f>IF(N146="snížená",J146,0)</f>
        <v>0</v>
      </c>
      <c r="BG146" s="223">
        <f>IF(N146="zákl. přenesená",J146,0)</f>
        <v>0</v>
      </c>
      <c r="BH146" s="223">
        <f>IF(N146="sníž. přenesená",J146,0)</f>
        <v>0</v>
      </c>
      <c r="BI146" s="223">
        <f>IF(N146="nulová",J146,0)</f>
        <v>0</v>
      </c>
      <c r="BJ146" s="16" t="s">
        <v>76</v>
      </c>
      <c r="BK146" s="223">
        <f>ROUND(I146*H146,2)</f>
        <v>0</v>
      </c>
      <c r="BL146" s="16" t="s">
        <v>99</v>
      </c>
      <c r="BM146" s="222" t="s">
        <v>324</v>
      </c>
    </row>
    <row r="147" s="2" customFormat="1">
      <c r="A147" s="37"/>
      <c r="B147" s="38"/>
      <c r="C147" s="39"/>
      <c r="D147" s="224" t="s">
        <v>193</v>
      </c>
      <c r="E147" s="39"/>
      <c r="F147" s="225" t="s">
        <v>236</v>
      </c>
      <c r="G147" s="39"/>
      <c r="H147" s="39"/>
      <c r="I147" s="226"/>
      <c r="J147" s="39"/>
      <c r="K147" s="39"/>
      <c r="L147" s="43"/>
      <c r="M147" s="227"/>
      <c r="N147" s="228"/>
      <c r="O147" s="83"/>
      <c r="P147" s="83"/>
      <c r="Q147" s="83"/>
      <c r="R147" s="83"/>
      <c r="S147" s="83"/>
      <c r="T147" s="84"/>
      <c r="U147" s="37"/>
      <c r="V147" s="37"/>
      <c r="W147" s="37"/>
      <c r="X147" s="37"/>
      <c r="Y147" s="37"/>
      <c r="Z147" s="37"/>
      <c r="AA147" s="37"/>
      <c r="AB147" s="37"/>
      <c r="AC147" s="37"/>
      <c r="AD147" s="37"/>
      <c r="AE147" s="37"/>
      <c r="AT147" s="16" t="s">
        <v>193</v>
      </c>
      <c r="AU147" s="16" t="s">
        <v>78</v>
      </c>
    </row>
    <row r="148" s="2" customFormat="1" ht="44.25" customHeight="1">
      <c r="A148" s="37"/>
      <c r="B148" s="38"/>
      <c r="C148" s="211" t="s">
        <v>284</v>
      </c>
      <c r="D148" s="211" t="s">
        <v>188</v>
      </c>
      <c r="E148" s="212" t="s">
        <v>237</v>
      </c>
      <c r="F148" s="213" t="s">
        <v>238</v>
      </c>
      <c r="G148" s="214" t="s">
        <v>213</v>
      </c>
      <c r="H148" s="215">
        <v>60</v>
      </c>
      <c r="I148" s="216"/>
      <c r="J148" s="217">
        <f>ROUND(I148*H148,2)</f>
        <v>0</v>
      </c>
      <c r="K148" s="213" t="s">
        <v>192</v>
      </c>
      <c r="L148" s="43"/>
      <c r="M148" s="218" t="s">
        <v>19</v>
      </c>
      <c r="N148" s="219" t="s">
        <v>40</v>
      </c>
      <c r="O148" s="83"/>
      <c r="P148" s="220">
        <f>O148*H148</f>
        <v>0</v>
      </c>
      <c r="Q148" s="220">
        <v>0</v>
      </c>
      <c r="R148" s="220">
        <f>Q148*H148</f>
        <v>0</v>
      </c>
      <c r="S148" s="220">
        <v>0</v>
      </c>
      <c r="T148" s="221">
        <f>S148*H148</f>
        <v>0</v>
      </c>
      <c r="U148" s="37"/>
      <c r="V148" s="37"/>
      <c r="W148" s="37"/>
      <c r="X148" s="37"/>
      <c r="Y148" s="37"/>
      <c r="Z148" s="37"/>
      <c r="AA148" s="37"/>
      <c r="AB148" s="37"/>
      <c r="AC148" s="37"/>
      <c r="AD148" s="37"/>
      <c r="AE148" s="37"/>
      <c r="AR148" s="222" t="s">
        <v>99</v>
      </c>
      <c r="AT148" s="222" t="s">
        <v>188</v>
      </c>
      <c r="AU148" s="222" t="s">
        <v>78</v>
      </c>
      <c r="AY148" s="16" t="s">
        <v>185</v>
      </c>
      <c r="BE148" s="223">
        <f>IF(N148="základní",J148,0)</f>
        <v>0</v>
      </c>
      <c r="BF148" s="223">
        <f>IF(N148="snížená",J148,0)</f>
        <v>0</v>
      </c>
      <c r="BG148" s="223">
        <f>IF(N148="zákl. přenesená",J148,0)</f>
        <v>0</v>
      </c>
      <c r="BH148" s="223">
        <f>IF(N148="sníž. přenesená",J148,0)</f>
        <v>0</v>
      </c>
      <c r="BI148" s="223">
        <f>IF(N148="nulová",J148,0)</f>
        <v>0</v>
      </c>
      <c r="BJ148" s="16" t="s">
        <v>76</v>
      </c>
      <c r="BK148" s="223">
        <f>ROUND(I148*H148,2)</f>
        <v>0</v>
      </c>
      <c r="BL148" s="16" t="s">
        <v>99</v>
      </c>
      <c r="BM148" s="222" t="s">
        <v>328</v>
      </c>
    </row>
    <row r="149" s="2" customFormat="1">
      <c r="A149" s="37"/>
      <c r="B149" s="38"/>
      <c r="C149" s="39"/>
      <c r="D149" s="224" t="s">
        <v>193</v>
      </c>
      <c r="E149" s="39"/>
      <c r="F149" s="225" t="s">
        <v>240</v>
      </c>
      <c r="G149" s="39"/>
      <c r="H149" s="39"/>
      <c r="I149" s="226"/>
      <c r="J149" s="39"/>
      <c r="K149" s="39"/>
      <c r="L149" s="43"/>
      <c r="M149" s="227"/>
      <c r="N149" s="228"/>
      <c r="O149" s="83"/>
      <c r="P149" s="83"/>
      <c r="Q149" s="83"/>
      <c r="R149" s="83"/>
      <c r="S149" s="83"/>
      <c r="T149" s="84"/>
      <c r="U149" s="37"/>
      <c r="V149" s="37"/>
      <c r="W149" s="37"/>
      <c r="X149" s="37"/>
      <c r="Y149" s="37"/>
      <c r="Z149" s="37"/>
      <c r="AA149" s="37"/>
      <c r="AB149" s="37"/>
      <c r="AC149" s="37"/>
      <c r="AD149" s="37"/>
      <c r="AE149" s="37"/>
      <c r="AT149" s="16" t="s">
        <v>193</v>
      </c>
      <c r="AU149" s="16" t="s">
        <v>78</v>
      </c>
    </row>
    <row r="150" s="2" customFormat="1" ht="44.25" customHeight="1">
      <c r="A150" s="37"/>
      <c r="B150" s="38"/>
      <c r="C150" s="211" t="s">
        <v>330</v>
      </c>
      <c r="D150" s="211" t="s">
        <v>188</v>
      </c>
      <c r="E150" s="212" t="s">
        <v>946</v>
      </c>
      <c r="F150" s="213" t="s">
        <v>947</v>
      </c>
      <c r="G150" s="214" t="s">
        <v>213</v>
      </c>
      <c r="H150" s="215">
        <v>6</v>
      </c>
      <c r="I150" s="216"/>
      <c r="J150" s="217">
        <f>ROUND(I150*H150,2)</f>
        <v>0</v>
      </c>
      <c r="K150" s="213" t="s">
        <v>948</v>
      </c>
      <c r="L150" s="43"/>
      <c r="M150" s="218" t="s">
        <v>19</v>
      </c>
      <c r="N150" s="219" t="s">
        <v>40</v>
      </c>
      <c r="O150" s="83"/>
      <c r="P150" s="220">
        <f>O150*H150</f>
        <v>0</v>
      </c>
      <c r="Q150" s="220">
        <v>0</v>
      </c>
      <c r="R150" s="220">
        <f>Q150*H150</f>
        <v>0</v>
      </c>
      <c r="S150" s="220">
        <v>0</v>
      </c>
      <c r="T150" s="221">
        <f>S150*H150</f>
        <v>0</v>
      </c>
      <c r="U150" s="37"/>
      <c r="V150" s="37"/>
      <c r="W150" s="37"/>
      <c r="X150" s="37"/>
      <c r="Y150" s="37"/>
      <c r="Z150" s="37"/>
      <c r="AA150" s="37"/>
      <c r="AB150" s="37"/>
      <c r="AC150" s="37"/>
      <c r="AD150" s="37"/>
      <c r="AE150" s="37"/>
      <c r="AR150" s="222" t="s">
        <v>99</v>
      </c>
      <c r="AT150" s="222" t="s">
        <v>188</v>
      </c>
      <c r="AU150" s="222" t="s">
        <v>78</v>
      </c>
      <c r="AY150" s="16" t="s">
        <v>185</v>
      </c>
      <c r="BE150" s="223">
        <f>IF(N150="základní",J150,0)</f>
        <v>0</v>
      </c>
      <c r="BF150" s="223">
        <f>IF(N150="snížená",J150,0)</f>
        <v>0</v>
      </c>
      <c r="BG150" s="223">
        <f>IF(N150="zákl. přenesená",J150,0)</f>
        <v>0</v>
      </c>
      <c r="BH150" s="223">
        <f>IF(N150="sníž. přenesená",J150,0)</f>
        <v>0</v>
      </c>
      <c r="BI150" s="223">
        <f>IF(N150="nulová",J150,0)</f>
        <v>0</v>
      </c>
      <c r="BJ150" s="16" t="s">
        <v>76</v>
      </c>
      <c r="BK150" s="223">
        <f>ROUND(I150*H150,2)</f>
        <v>0</v>
      </c>
      <c r="BL150" s="16" t="s">
        <v>99</v>
      </c>
      <c r="BM150" s="222" t="s">
        <v>333</v>
      </c>
    </row>
    <row r="151" s="12" customFormat="1" ht="22.8" customHeight="1">
      <c r="A151" s="12"/>
      <c r="B151" s="195"/>
      <c r="C151" s="196"/>
      <c r="D151" s="197" t="s">
        <v>68</v>
      </c>
      <c r="E151" s="209" t="s">
        <v>195</v>
      </c>
      <c r="F151" s="209" t="s">
        <v>196</v>
      </c>
      <c r="G151" s="196"/>
      <c r="H151" s="196"/>
      <c r="I151" s="199"/>
      <c r="J151" s="210">
        <f>BK151</f>
        <v>0</v>
      </c>
      <c r="K151" s="196"/>
      <c r="L151" s="201"/>
      <c r="M151" s="202"/>
      <c r="N151" s="203"/>
      <c r="O151" s="203"/>
      <c r="P151" s="204">
        <f>SUM(P152:P153)</f>
        <v>0</v>
      </c>
      <c r="Q151" s="203"/>
      <c r="R151" s="204">
        <f>SUM(R152:R153)</f>
        <v>0</v>
      </c>
      <c r="S151" s="203"/>
      <c r="T151" s="205">
        <f>SUM(T152:T153)</f>
        <v>0</v>
      </c>
      <c r="U151" s="12"/>
      <c r="V151" s="12"/>
      <c r="W151" s="12"/>
      <c r="X151" s="12"/>
      <c r="Y151" s="12"/>
      <c r="Z151" s="12"/>
      <c r="AA151" s="12"/>
      <c r="AB151" s="12"/>
      <c r="AC151" s="12"/>
      <c r="AD151" s="12"/>
      <c r="AE151" s="12"/>
      <c r="AR151" s="206" t="s">
        <v>76</v>
      </c>
      <c r="AT151" s="207" t="s">
        <v>68</v>
      </c>
      <c r="AU151" s="207" t="s">
        <v>76</v>
      </c>
      <c r="AY151" s="206" t="s">
        <v>185</v>
      </c>
      <c r="BK151" s="208">
        <f>SUM(BK152:BK153)</f>
        <v>0</v>
      </c>
    </row>
    <row r="152" s="2" customFormat="1" ht="55.5" customHeight="1">
      <c r="A152" s="37"/>
      <c r="B152" s="38"/>
      <c r="C152" s="211" t="s">
        <v>690</v>
      </c>
      <c r="D152" s="211" t="s">
        <v>188</v>
      </c>
      <c r="E152" s="212" t="s">
        <v>949</v>
      </c>
      <c r="F152" s="213" t="s">
        <v>950</v>
      </c>
      <c r="G152" s="214" t="s">
        <v>213</v>
      </c>
      <c r="H152" s="215">
        <v>11.017</v>
      </c>
      <c r="I152" s="216"/>
      <c r="J152" s="217">
        <f>ROUND(I152*H152,2)</f>
        <v>0</v>
      </c>
      <c r="K152" s="213" t="s">
        <v>192</v>
      </c>
      <c r="L152" s="43"/>
      <c r="M152" s="218" t="s">
        <v>19</v>
      </c>
      <c r="N152" s="219" t="s">
        <v>40</v>
      </c>
      <c r="O152" s="83"/>
      <c r="P152" s="220">
        <f>O152*H152</f>
        <v>0</v>
      </c>
      <c r="Q152" s="220">
        <v>0</v>
      </c>
      <c r="R152" s="220">
        <f>Q152*H152</f>
        <v>0</v>
      </c>
      <c r="S152" s="220">
        <v>0</v>
      </c>
      <c r="T152" s="221">
        <f>S152*H152</f>
        <v>0</v>
      </c>
      <c r="U152" s="37"/>
      <c r="V152" s="37"/>
      <c r="W152" s="37"/>
      <c r="X152" s="37"/>
      <c r="Y152" s="37"/>
      <c r="Z152" s="37"/>
      <c r="AA152" s="37"/>
      <c r="AB152" s="37"/>
      <c r="AC152" s="37"/>
      <c r="AD152" s="37"/>
      <c r="AE152" s="37"/>
      <c r="AR152" s="222" t="s">
        <v>99</v>
      </c>
      <c r="AT152" s="222" t="s">
        <v>188</v>
      </c>
      <c r="AU152" s="222" t="s">
        <v>78</v>
      </c>
      <c r="AY152" s="16" t="s">
        <v>185</v>
      </c>
      <c r="BE152" s="223">
        <f>IF(N152="základní",J152,0)</f>
        <v>0</v>
      </c>
      <c r="BF152" s="223">
        <f>IF(N152="snížená",J152,0)</f>
        <v>0</v>
      </c>
      <c r="BG152" s="223">
        <f>IF(N152="zákl. přenesená",J152,0)</f>
        <v>0</v>
      </c>
      <c r="BH152" s="223">
        <f>IF(N152="sníž. přenesená",J152,0)</f>
        <v>0</v>
      </c>
      <c r="BI152" s="223">
        <f>IF(N152="nulová",J152,0)</f>
        <v>0</v>
      </c>
      <c r="BJ152" s="16" t="s">
        <v>76</v>
      </c>
      <c r="BK152" s="223">
        <f>ROUND(I152*H152,2)</f>
        <v>0</v>
      </c>
      <c r="BL152" s="16" t="s">
        <v>99</v>
      </c>
      <c r="BM152" s="222" t="s">
        <v>951</v>
      </c>
    </row>
    <row r="153" s="2" customFormat="1">
      <c r="A153" s="37"/>
      <c r="B153" s="38"/>
      <c r="C153" s="39"/>
      <c r="D153" s="224" t="s">
        <v>193</v>
      </c>
      <c r="E153" s="39"/>
      <c r="F153" s="225" t="s">
        <v>952</v>
      </c>
      <c r="G153" s="39"/>
      <c r="H153" s="39"/>
      <c r="I153" s="226"/>
      <c r="J153" s="39"/>
      <c r="K153" s="39"/>
      <c r="L153" s="43"/>
      <c r="M153" s="227"/>
      <c r="N153" s="228"/>
      <c r="O153" s="83"/>
      <c r="P153" s="83"/>
      <c r="Q153" s="83"/>
      <c r="R153" s="83"/>
      <c r="S153" s="83"/>
      <c r="T153" s="84"/>
      <c r="U153" s="37"/>
      <c r="V153" s="37"/>
      <c r="W153" s="37"/>
      <c r="X153" s="37"/>
      <c r="Y153" s="37"/>
      <c r="Z153" s="37"/>
      <c r="AA153" s="37"/>
      <c r="AB153" s="37"/>
      <c r="AC153" s="37"/>
      <c r="AD153" s="37"/>
      <c r="AE153" s="37"/>
      <c r="AT153" s="16" t="s">
        <v>193</v>
      </c>
      <c r="AU153" s="16" t="s">
        <v>78</v>
      </c>
    </row>
    <row r="154" s="12" customFormat="1" ht="25.92" customHeight="1">
      <c r="A154" s="12"/>
      <c r="B154" s="195"/>
      <c r="C154" s="196"/>
      <c r="D154" s="197" t="s">
        <v>68</v>
      </c>
      <c r="E154" s="198" t="s">
        <v>197</v>
      </c>
      <c r="F154" s="198" t="s">
        <v>198</v>
      </c>
      <c r="G154" s="196"/>
      <c r="H154" s="196"/>
      <c r="I154" s="199"/>
      <c r="J154" s="200">
        <f>BK154</f>
        <v>0</v>
      </c>
      <c r="K154" s="196"/>
      <c r="L154" s="201"/>
      <c r="M154" s="202"/>
      <c r="N154" s="203"/>
      <c r="O154" s="203"/>
      <c r="P154" s="204">
        <f>P155+P163+P173+P181+P189+P206+P222+P229</f>
        <v>0</v>
      </c>
      <c r="Q154" s="203"/>
      <c r="R154" s="204">
        <f>R155+R163+R173+R181+R189+R206+R222+R229</f>
        <v>0.63914699999999991</v>
      </c>
      <c r="S154" s="203"/>
      <c r="T154" s="205">
        <f>T155+T163+T173+T181+T189+T206+T222+T229</f>
        <v>6.4533999999999994</v>
      </c>
      <c r="U154" s="12"/>
      <c r="V154" s="12"/>
      <c r="W154" s="12"/>
      <c r="X154" s="12"/>
      <c r="Y154" s="12"/>
      <c r="Z154" s="12"/>
      <c r="AA154" s="12"/>
      <c r="AB154" s="12"/>
      <c r="AC154" s="12"/>
      <c r="AD154" s="12"/>
      <c r="AE154" s="12"/>
      <c r="AR154" s="206" t="s">
        <v>78</v>
      </c>
      <c r="AT154" s="207" t="s">
        <v>68</v>
      </c>
      <c r="AU154" s="207" t="s">
        <v>69</v>
      </c>
      <c r="AY154" s="206" t="s">
        <v>185</v>
      </c>
      <c r="BK154" s="208">
        <f>BK155+BK163+BK173+BK181+BK189+BK206+BK222+BK229</f>
        <v>0</v>
      </c>
    </row>
    <row r="155" s="12" customFormat="1" ht="22.8" customHeight="1">
      <c r="A155" s="12"/>
      <c r="B155" s="195"/>
      <c r="C155" s="196"/>
      <c r="D155" s="197" t="s">
        <v>68</v>
      </c>
      <c r="E155" s="209" t="s">
        <v>953</v>
      </c>
      <c r="F155" s="209" t="s">
        <v>954</v>
      </c>
      <c r="G155" s="196"/>
      <c r="H155" s="196"/>
      <c r="I155" s="199"/>
      <c r="J155" s="210">
        <f>BK155</f>
        <v>0</v>
      </c>
      <c r="K155" s="196"/>
      <c r="L155" s="201"/>
      <c r="M155" s="202"/>
      <c r="N155" s="203"/>
      <c r="O155" s="203"/>
      <c r="P155" s="204">
        <f>SUM(P156:P162)</f>
        <v>0</v>
      </c>
      <c r="Q155" s="203"/>
      <c r="R155" s="204">
        <f>SUM(R156:R162)</f>
        <v>0.1225</v>
      </c>
      <c r="S155" s="203"/>
      <c r="T155" s="205">
        <f>SUM(T156:T162)</f>
        <v>0</v>
      </c>
      <c r="U155" s="12"/>
      <c r="V155" s="12"/>
      <c r="W155" s="12"/>
      <c r="X155" s="12"/>
      <c r="Y155" s="12"/>
      <c r="Z155" s="12"/>
      <c r="AA155" s="12"/>
      <c r="AB155" s="12"/>
      <c r="AC155" s="12"/>
      <c r="AD155" s="12"/>
      <c r="AE155" s="12"/>
      <c r="AR155" s="206" t="s">
        <v>78</v>
      </c>
      <c r="AT155" s="207" t="s">
        <v>68</v>
      </c>
      <c r="AU155" s="207" t="s">
        <v>76</v>
      </c>
      <c r="AY155" s="206" t="s">
        <v>185</v>
      </c>
      <c r="BK155" s="208">
        <f>SUM(BK156:BK162)</f>
        <v>0</v>
      </c>
    </row>
    <row r="156" s="2" customFormat="1" ht="37.8" customHeight="1">
      <c r="A156" s="37"/>
      <c r="B156" s="38"/>
      <c r="C156" s="211" t="s">
        <v>496</v>
      </c>
      <c r="D156" s="211" t="s">
        <v>188</v>
      </c>
      <c r="E156" s="212" t="s">
        <v>955</v>
      </c>
      <c r="F156" s="213" t="s">
        <v>956</v>
      </c>
      <c r="G156" s="214" t="s">
        <v>191</v>
      </c>
      <c r="H156" s="215">
        <v>11</v>
      </c>
      <c r="I156" s="216"/>
      <c r="J156" s="217">
        <f>ROUND(I156*H156,2)</f>
        <v>0</v>
      </c>
      <c r="K156" s="213" t="s">
        <v>192</v>
      </c>
      <c r="L156" s="43"/>
      <c r="M156" s="218" t="s">
        <v>19</v>
      </c>
      <c r="N156" s="219" t="s">
        <v>40</v>
      </c>
      <c r="O156" s="83"/>
      <c r="P156" s="220">
        <f>O156*H156</f>
        <v>0</v>
      </c>
      <c r="Q156" s="220">
        <v>0.0035000000000000001</v>
      </c>
      <c r="R156" s="220">
        <f>Q156*H156</f>
        <v>0.0385</v>
      </c>
      <c r="S156" s="220">
        <v>0</v>
      </c>
      <c r="T156" s="221">
        <f>S156*H156</f>
        <v>0</v>
      </c>
      <c r="U156" s="37"/>
      <c r="V156" s="37"/>
      <c r="W156" s="37"/>
      <c r="X156" s="37"/>
      <c r="Y156" s="37"/>
      <c r="Z156" s="37"/>
      <c r="AA156" s="37"/>
      <c r="AB156" s="37"/>
      <c r="AC156" s="37"/>
      <c r="AD156" s="37"/>
      <c r="AE156" s="37"/>
      <c r="AR156" s="222" t="s">
        <v>203</v>
      </c>
      <c r="AT156" s="222" t="s">
        <v>188</v>
      </c>
      <c r="AU156" s="222" t="s">
        <v>78</v>
      </c>
      <c r="AY156" s="16" t="s">
        <v>185</v>
      </c>
      <c r="BE156" s="223">
        <f>IF(N156="základní",J156,0)</f>
        <v>0</v>
      </c>
      <c r="BF156" s="223">
        <f>IF(N156="snížená",J156,0)</f>
        <v>0</v>
      </c>
      <c r="BG156" s="223">
        <f>IF(N156="zákl. přenesená",J156,0)</f>
        <v>0</v>
      </c>
      <c r="BH156" s="223">
        <f>IF(N156="sníž. přenesená",J156,0)</f>
        <v>0</v>
      </c>
      <c r="BI156" s="223">
        <f>IF(N156="nulová",J156,0)</f>
        <v>0</v>
      </c>
      <c r="BJ156" s="16" t="s">
        <v>76</v>
      </c>
      <c r="BK156" s="223">
        <f>ROUND(I156*H156,2)</f>
        <v>0</v>
      </c>
      <c r="BL156" s="16" t="s">
        <v>203</v>
      </c>
      <c r="BM156" s="222" t="s">
        <v>341</v>
      </c>
    </row>
    <row r="157" s="2" customFormat="1">
      <c r="A157" s="37"/>
      <c r="B157" s="38"/>
      <c r="C157" s="39"/>
      <c r="D157" s="224" t="s">
        <v>193</v>
      </c>
      <c r="E157" s="39"/>
      <c r="F157" s="225" t="s">
        <v>957</v>
      </c>
      <c r="G157" s="39"/>
      <c r="H157" s="39"/>
      <c r="I157" s="226"/>
      <c r="J157" s="39"/>
      <c r="K157" s="39"/>
      <c r="L157" s="43"/>
      <c r="M157" s="227"/>
      <c r="N157" s="228"/>
      <c r="O157" s="83"/>
      <c r="P157" s="83"/>
      <c r="Q157" s="83"/>
      <c r="R157" s="83"/>
      <c r="S157" s="83"/>
      <c r="T157" s="84"/>
      <c r="U157" s="37"/>
      <c r="V157" s="37"/>
      <c r="W157" s="37"/>
      <c r="X157" s="37"/>
      <c r="Y157" s="37"/>
      <c r="Z157" s="37"/>
      <c r="AA157" s="37"/>
      <c r="AB157" s="37"/>
      <c r="AC157" s="37"/>
      <c r="AD157" s="37"/>
      <c r="AE157" s="37"/>
      <c r="AT157" s="16" t="s">
        <v>193</v>
      </c>
      <c r="AU157" s="16" t="s">
        <v>78</v>
      </c>
    </row>
    <row r="158" s="2" customFormat="1" ht="37.8" customHeight="1">
      <c r="A158" s="37"/>
      <c r="B158" s="38"/>
      <c r="C158" s="211" t="s">
        <v>293</v>
      </c>
      <c r="D158" s="211" t="s">
        <v>188</v>
      </c>
      <c r="E158" s="212" t="s">
        <v>958</v>
      </c>
      <c r="F158" s="213" t="s">
        <v>959</v>
      </c>
      <c r="G158" s="214" t="s">
        <v>191</v>
      </c>
      <c r="H158" s="215">
        <v>24</v>
      </c>
      <c r="I158" s="216"/>
      <c r="J158" s="217">
        <f>ROUND(I158*H158,2)</f>
        <v>0</v>
      </c>
      <c r="K158" s="213" t="s">
        <v>192</v>
      </c>
      <c r="L158" s="43"/>
      <c r="M158" s="218" t="s">
        <v>19</v>
      </c>
      <c r="N158" s="219" t="s">
        <v>40</v>
      </c>
      <c r="O158" s="83"/>
      <c r="P158" s="220">
        <f>O158*H158</f>
        <v>0</v>
      </c>
      <c r="Q158" s="220">
        <v>0.0035000000000000001</v>
      </c>
      <c r="R158" s="220">
        <f>Q158*H158</f>
        <v>0.084000000000000005</v>
      </c>
      <c r="S158" s="220">
        <v>0</v>
      </c>
      <c r="T158" s="221">
        <f>S158*H158</f>
        <v>0</v>
      </c>
      <c r="U158" s="37"/>
      <c r="V158" s="37"/>
      <c r="W158" s="37"/>
      <c r="X158" s="37"/>
      <c r="Y158" s="37"/>
      <c r="Z158" s="37"/>
      <c r="AA158" s="37"/>
      <c r="AB158" s="37"/>
      <c r="AC158" s="37"/>
      <c r="AD158" s="37"/>
      <c r="AE158" s="37"/>
      <c r="AR158" s="222" t="s">
        <v>203</v>
      </c>
      <c r="AT158" s="222" t="s">
        <v>188</v>
      </c>
      <c r="AU158" s="222" t="s">
        <v>78</v>
      </c>
      <c r="AY158" s="16" t="s">
        <v>185</v>
      </c>
      <c r="BE158" s="223">
        <f>IF(N158="základní",J158,0)</f>
        <v>0</v>
      </c>
      <c r="BF158" s="223">
        <f>IF(N158="snížená",J158,0)</f>
        <v>0</v>
      </c>
      <c r="BG158" s="223">
        <f>IF(N158="zákl. přenesená",J158,0)</f>
        <v>0</v>
      </c>
      <c r="BH158" s="223">
        <f>IF(N158="sníž. přenesená",J158,0)</f>
        <v>0</v>
      </c>
      <c r="BI158" s="223">
        <f>IF(N158="nulová",J158,0)</f>
        <v>0</v>
      </c>
      <c r="BJ158" s="16" t="s">
        <v>76</v>
      </c>
      <c r="BK158" s="223">
        <f>ROUND(I158*H158,2)</f>
        <v>0</v>
      </c>
      <c r="BL158" s="16" t="s">
        <v>203</v>
      </c>
      <c r="BM158" s="222" t="s">
        <v>344</v>
      </c>
    </row>
    <row r="159" s="2" customFormat="1">
      <c r="A159" s="37"/>
      <c r="B159" s="38"/>
      <c r="C159" s="39"/>
      <c r="D159" s="224" t="s">
        <v>193</v>
      </c>
      <c r="E159" s="39"/>
      <c r="F159" s="225" t="s">
        <v>960</v>
      </c>
      <c r="G159" s="39"/>
      <c r="H159" s="39"/>
      <c r="I159" s="226"/>
      <c r="J159" s="39"/>
      <c r="K159" s="39"/>
      <c r="L159" s="43"/>
      <c r="M159" s="227"/>
      <c r="N159" s="228"/>
      <c r="O159" s="83"/>
      <c r="P159" s="83"/>
      <c r="Q159" s="83"/>
      <c r="R159" s="83"/>
      <c r="S159" s="83"/>
      <c r="T159" s="84"/>
      <c r="U159" s="37"/>
      <c r="V159" s="37"/>
      <c r="W159" s="37"/>
      <c r="X159" s="37"/>
      <c r="Y159" s="37"/>
      <c r="Z159" s="37"/>
      <c r="AA159" s="37"/>
      <c r="AB159" s="37"/>
      <c r="AC159" s="37"/>
      <c r="AD159" s="37"/>
      <c r="AE159" s="37"/>
      <c r="AT159" s="16" t="s">
        <v>193</v>
      </c>
      <c r="AU159" s="16" t="s">
        <v>78</v>
      </c>
    </row>
    <row r="160" s="2" customFormat="1" ht="49.05" customHeight="1">
      <c r="A160" s="37"/>
      <c r="B160" s="38"/>
      <c r="C160" s="211" t="s">
        <v>338</v>
      </c>
      <c r="D160" s="211" t="s">
        <v>188</v>
      </c>
      <c r="E160" s="212" t="s">
        <v>961</v>
      </c>
      <c r="F160" s="213" t="s">
        <v>962</v>
      </c>
      <c r="G160" s="214" t="s">
        <v>927</v>
      </c>
      <c r="H160" s="247"/>
      <c r="I160" s="216"/>
      <c r="J160" s="217">
        <f>ROUND(I160*H160,2)</f>
        <v>0</v>
      </c>
      <c r="K160" s="213" t="s">
        <v>192</v>
      </c>
      <c r="L160" s="43"/>
      <c r="M160" s="218" t="s">
        <v>19</v>
      </c>
      <c r="N160" s="219" t="s">
        <v>40</v>
      </c>
      <c r="O160" s="83"/>
      <c r="P160" s="220">
        <f>O160*H160</f>
        <v>0</v>
      </c>
      <c r="Q160" s="220">
        <v>0</v>
      </c>
      <c r="R160" s="220">
        <f>Q160*H160</f>
        <v>0</v>
      </c>
      <c r="S160" s="220">
        <v>0</v>
      </c>
      <c r="T160" s="221">
        <f>S160*H160</f>
        <v>0</v>
      </c>
      <c r="U160" s="37"/>
      <c r="V160" s="37"/>
      <c r="W160" s="37"/>
      <c r="X160" s="37"/>
      <c r="Y160" s="37"/>
      <c r="Z160" s="37"/>
      <c r="AA160" s="37"/>
      <c r="AB160" s="37"/>
      <c r="AC160" s="37"/>
      <c r="AD160" s="37"/>
      <c r="AE160" s="37"/>
      <c r="AR160" s="222" t="s">
        <v>203</v>
      </c>
      <c r="AT160" s="222" t="s">
        <v>188</v>
      </c>
      <c r="AU160" s="222" t="s">
        <v>78</v>
      </c>
      <c r="AY160" s="16" t="s">
        <v>185</v>
      </c>
      <c r="BE160" s="223">
        <f>IF(N160="základní",J160,0)</f>
        <v>0</v>
      </c>
      <c r="BF160" s="223">
        <f>IF(N160="snížená",J160,0)</f>
        <v>0</v>
      </c>
      <c r="BG160" s="223">
        <f>IF(N160="zákl. přenesená",J160,0)</f>
        <v>0</v>
      </c>
      <c r="BH160" s="223">
        <f>IF(N160="sníž. přenesená",J160,0)</f>
        <v>0</v>
      </c>
      <c r="BI160" s="223">
        <f>IF(N160="nulová",J160,0)</f>
        <v>0</v>
      </c>
      <c r="BJ160" s="16" t="s">
        <v>76</v>
      </c>
      <c r="BK160" s="223">
        <f>ROUND(I160*H160,2)</f>
        <v>0</v>
      </c>
      <c r="BL160" s="16" t="s">
        <v>203</v>
      </c>
      <c r="BM160" s="222" t="s">
        <v>503</v>
      </c>
    </row>
    <row r="161" s="2" customFormat="1">
      <c r="A161" s="37"/>
      <c r="B161" s="38"/>
      <c r="C161" s="39"/>
      <c r="D161" s="224" t="s">
        <v>193</v>
      </c>
      <c r="E161" s="39"/>
      <c r="F161" s="225" t="s">
        <v>963</v>
      </c>
      <c r="G161" s="39"/>
      <c r="H161" s="39"/>
      <c r="I161" s="226"/>
      <c r="J161" s="39"/>
      <c r="K161" s="39"/>
      <c r="L161" s="43"/>
      <c r="M161" s="227"/>
      <c r="N161" s="228"/>
      <c r="O161" s="83"/>
      <c r="P161" s="83"/>
      <c r="Q161" s="83"/>
      <c r="R161" s="83"/>
      <c r="S161" s="83"/>
      <c r="T161" s="84"/>
      <c r="U161" s="37"/>
      <c r="V161" s="37"/>
      <c r="W161" s="37"/>
      <c r="X161" s="37"/>
      <c r="Y161" s="37"/>
      <c r="Z161" s="37"/>
      <c r="AA161" s="37"/>
      <c r="AB161" s="37"/>
      <c r="AC161" s="37"/>
      <c r="AD161" s="37"/>
      <c r="AE161" s="37"/>
      <c r="AT161" s="16" t="s">
        <v>193</v>
      </c>
      <c r="AU161" s="16" t="s">
        <v>78</v>
      </c>
    </row>
    <row r="162" s="2" customFormat="1" ht="21.75" customHeight="1">
      <c r="A162" s="37"/>
      <c r="B162" s="38"/>
      <c r="C162" s="211" t="s">
        <v>263</v>
      </c>
      <c r="D162" s="211" t="s">
        <v>188</v>
      </c>
      <c r="E162" s="212" t="s">
        <v>964</v>
      </c>
      <c r="F162" s="213" t="s">
        <v>965</v>
      </c>
      <c r="G162" s="214" t="s">
        <v>261</v>
      </c>
      <c r="H162" s="215">
        <v>84</v>
      </c>
      <c r="I162" s="216"/>
      <c r="J162" s="217">
        <f>ROUND(I162*H162,2)</f>
        <v>0</v>
      </c>
      <c r="K162" s="213" t="s">
        <v>19</v>
      </c>
      <c r="L162" s="43"/>
      <c r="M162" s="218" t="s">
        <v>19</v>
      </c>
      <c r="N162" s="219" t="s">
        <v>40</v>
      </c>
      <c r="O162" s="83"/>
      <c r="P162" s="220">
        <f>O162*H162</f>
        <v>0</v>
      </c>
      <c r="Q162" s="220">
        <v>0</v>
      </c>
      <c r="R162" s="220">
        <f>Q162*H162</f>
        <v>0</v>
      </c>
      <c r="S162" s="220">
        <v>0</v>
      </c>
      <c r="T162" s="221">
        <f>S162*H162</f>
        <v>0</v>
      </c>
      <c r="U162" s="37"/>
      <c r="V162" s="37"/>
      <c r="W162" s="37"/>
      <c r="X162" s="37"/>
      <c r="Y162" s="37"/>
      <c r="Z162" s="37"/>
      <c r="AA162" s="37"/>
      <c r="AB162" s="37"/>
      <c r="AC162" s="37"/>
      <c r="AD162" s="37"/>
      <c r="AE162" s="37"/>
      <c r="AR162" s="222" t="s">
        <v>203</v>
      </c>
      <c r="AT162" s="222" t="s">
        <v>188</v>
      </c>
      <c r="AU162" s="222" t="s">
        <v>78</v>
      </c>
      <c r="AY162" s="16" t="s">
        <v>185</v>
      </c>
      <c r="BE162" s="223">
        <f>IF(N162="základní",J162,0)</f>
        <v>0</v>
      </c>
      <c r="BF162" s="223">
        <f>IF(N162="snížená",J162,0)</f>
        <v>0</v>
      </c>
      <c r="BG162" s="223">
        <f>IF(N162="zákl. přenesená",J162,0)</f>
        <v>0</v>
      </c>
      <c r="BH162" s="223">
        <f>IF(N162="sníž. přenesená",J162,0)</f>
        <v>0</v>
      </c>
      <c r="BI162" s="223">
        <f>IF(N162="nulová",J162,0)</f>
        <v>0</v>
      </c>
      <c r="BJ162" s="16" t="s">
        <v>76</v>
      </c>
      <c r="BK162" s="223">
        <f>ROUND(I162*H162,2)</f>
        <v>0</v>
      </c>
      <c r="BL162" s="16" t="s">
        <v>203</v>
      </c>
      <c r="BM162" s="222" t="s">
        <v>506</v>
      </c>
    </row>
    <row r="163" s="12" customFormat="1" ht="22.8" customHeight="1">
      <c r="A163" s="12"/>
      <c r="B163" s="195"/>
      <c r="C163" s="196"/>
      <c r="D163" s="197" t="s">
        <v>68</v>
      </c>
      <c r="E163" s="209" t="s">
        <v>850</v>
      </c>
      <c r="F163" s="209" t="s">
        <v>851</v>
      </c>
      <c r="G163" s="196"/>
      <c r="H163" s="196"/>
      <c r="I163" s="199"/>
      <c r="J163" s="210">
        <f>BK163</f>
        <v>0</v>
      </c>
      <c r="K163" s="196"/>
      <c r="L163" s="201"/>
      <c r="M163" s="202"/>
      <c r="N163" s="203"/>
      <c r="O163" s="203"/>
      <c r="P163" s="204">
        <f>SUM(P164:P172)</f>
        <v>0</v>
      </c>
      <c r="Q163" s="203"/>
      <c r="R163" s="204">
        <f>SUM(R164:R172)</f>
        <v>0</v>
      </c>
      <c r="S163" s="203"/>
      <c r="T163" s="205">
        <f>SUM(T164:T172)</f>
        <v>0</v>
      </c>
      <c r="U163" s="12"/>
      <c r="V163" s="12"/>
      <c r="W163" s="12"/>
      <c r="X163" s="12"/>
      <c r="Y163" s="12"/>
      <c r="Z163" s="12"/>
      <c r="AA163" s="12"/>
      <c r="AB163" s="12"/>
      <c r="AC163" s="12"/>
      <c r="AD163" s="12"/>
      <c r="AE163" s="12"/>
      <c r="AR163" s="206" t="s">
        <v>78</v>
      </c>
      <c r="AT163" s="207" t="s">
        <v>68</v>
      </c>
      <c r="AU163" s="207" t="s">
        <v>76</v>
      </c>
      <c r="AY163" s="206" t="s">
        <v>185</v>
      </c>
      <c r="BK163" s="208">
        <f>SUM(BK164:BK172)</f>
        <v>0</v>
      </c>
    </row>
    <row r="164" s="2" customFormat="1" ht="44.25" customHeight="1">
      <c r="A164" s="37"/>
      <c r="B164" s="38"/>
      <c r="C164" s="211" t="s">
        <v>507</v>
      </c>
      <c r="D164" s="211" t="s">
        <v>188</v>
      </c>
      <c r="E164" s="212" t="s">
        <v>966</v>
      </c>
      <c r="F164" s="213" t="s">
        <v>967</v>
      </c>
      <c r="G164" s="214" t="s">
        <v>927</v>
      </c>
      <c r="H164" s="247"/>
      <c r="I164" s="216"/>
      <c r="J164" s="217">
        <f>ROUND(I164*H164,2)</f>
        <v>0</v>
      </c>
      <c r="K164" s="213" t="s">
        <v>192</v>
      </c>
      <c r="L164" s="43"/>
      <c r="M164" s="218" t="s">
        <v>19</v>
      </c>
      <c r="N164" s="219" t="s">
        <v>40</v>
      </c>
      <c r="O164" s="83"/>
      <c r="P164" s="220">
        <f>O164*H164</f>
        <v>0</v>
      </c>
      <c r="Q164" s="220">
        <v>0</v>
      </c>
      <c r="R164" s="220">
        <f>Q164*H164</f>
        <v>0</v>
      </c>
      <c r="S164" s="220">
        <v>0</v>
      </c>
      <c r="T164" s="221">
        <f>S164*H164</f>
        <v>0</v>
      </c>
      <c r="U164" s="37"/>
      <c r="V164" s="37"/>
      <c r="W164" s="37"/>
      <c r="X164" s="37"/>
      <c r="Y164" s="37"/>
      <c r="Z164" s="37"/>
      <c r="AA164" s="37"/>
      <c r="AB164" s="37"/>
      <c r="AC164" s="37"/>
      <c r="AD164" s="37"/>
      <c r="AE164" s="37"/>
      <c r="AR164" s="222" t="s">
        <v>203</v>
      </c>
      <c r="AT164" s="222" t="s">
        <v>188</v>
      </c>
      <c r="AU164" s="222" t="s">
        <v>78</v>
      </c>
      <c r="AY164" s="16" t="s">
        <v>185</v>
      </c>
      <c r="BE164" s="223">
        <f>IF(N164="základní",J164,0)</f>
        <v>0</v>
      </c>
      <c r="BF164" s="223">
        <f>IF(N164="snížená",J164,0)</f>
        <v>0</v>
      </c>
      <c r="BG164" s="223">
        <f>IF(N164="zákl. přenesená",J164,0)</f>
        <v>0</v>
      </c>
      <c r="BH164" s="223">
        <f>IF(N164="sníž. přenesená",J164,0)</f>
        <v>0</v>
      </c>
      <c r="BI164" s="223">
        <f>IF(N164="nulová",J164,0)</f>
        <v>0</v>
      </c>
      <c r="BJ164" s="16" t="s">
        <v>76</v>
      </c>
      <c r="BK164" s="223">
        <f>ROUND(I164*H164,2)</f>
        <v>0</v>
      </c>
      <c r="BL164" s="16" t="s">
        <v>203</v>
      </c>
      <c r="BM164" s="222" t="s">
        <v>510</v>
      </c>
    </row>
    <row r="165" s="2" customFormat="1">
      <c r="A165" s="37"/>
      <c r="B165" s="38"/>
      <c r="C165" s="39"/>
      <c r="D165" s="224" t="s">
        <v>193</v>
      </c>
      <c r="E165" s="39"/>
      <c r="F165" s="225" t="s">
        <v>968</v>
      </c>
      <c r="G165" s="39"/>
      <c r="H165" s="39"/>
      <c r="I165" s="226"/>
      <c r="J165" s="39"/>
      <c r="K165" s="39"/>
      <c r="L165" s="43"/>
      <c r="M165" s="227"/>
      <c r="N165" s="228"/>
      <c r="O165" s="83"/>
      <c r="P165" s="83"/>
      <c r="Q165" s="83"/>
      <c r="R165" s="83"/>
      <c r="S165" s="83"/>
      <c r="T165" s="84"/>
      <c r="U165" s="37"/>
      <c r="V165" s="37"/>
      <c r="W165" s="37"/>
      <c r="X165" s="37"/>
      <c r="Y165" s="37"/>
      <c r="Z165" s="37"/>
      <c r="AA165" s="37"/>
      <c r="AB165" s="37"/>
      <c r="AC165" s="37"/>
      <c r="AD165" s="37"/>
      <c r="AE165" s="37"/>
      <c r="AT165" s="16" t="s">
        <v>193</v>
      </c>
      <c r="AU165" s="16" t="s">
        <v>78</v>
      </c>
    </row>
    <row r="166" s="2" customFormat="1" ht="16.5" customHeight="1">
      <c r="A166" s="37"/>
      <c r="B166" s="38"/>
      <c r="C166" s="211" t="s">
        <v>301</v>
      </c>
      <c r="D166" s="211" t="s">
        <v>188</v>
      </c>
      <c r="E166" s="212" t="s">
        <v>969</v>
      </c>
      <c r="F166" s="213" t="s">
        <v>970</v>
      </c>
      <c r="G166" s="214" t="s">
        <v>911</v>
      </c>
      <c r="H166" s="215">
        <v>12</v>
      </c>
      <c r="I166" s="216"/>
      <c r="J166" s="217">
        <f>ROUND(I166*H166,2)</f>
        <v>0</v>
      </c>
      <c r="K166" s="213" t="s">
        <v>19</v>
      </c>
      <c r="L166" s="43"/>
      <c r="M166" s="218" t="s">
        <v>19</v>
      </c>
      <c r="N166" s="219" t="s">
        <v>40</v>
      </c>
      <c r="O166" s="83"/>
      <c r="P166" s="220">
        <f>O166*H166</f>
        <v>0</v>
      </c>
      <c r="Q166" s="220">
        <v>0</v>
      </c>
      <c r="R166" s="220">
        <f>Q166*H166</f>
        <v>0</v>
      </c>
      <c r="S166" s="220">
        <v>0</v>
      </c>
      <c r="T166" s="221">
        <f>S166*H166</f>
        <v>0</v>
      </c>
      <c r="U166" s="37"/>
      <c r="V166" s="37"/>
      <c r="W166" s="37"/>
      <c r="X166" s="37"/>
      <c r="Y166" s="37"/>
      <c r="Z166" s="37"/>
      <c r="AA166" s="37"/>
      <c r="AB166" s="37"/>
      <c r="AC166" s="37"/>
      <c r="AD166" s="37"/>
      <c r="AE166" s="37"/>
      <c r="AR166" s="222" t="s">
        <v>203</v>
      </c>
      <c r="AT166" s="222" t="s">
        <v>188</v>
      </c>
      <c r="AU166" s="222" t="s">
        <v>78</v>
      </c>
      <c r="AY166" s="16" t="s">
        <v>185</v>
      </c>
      <c r="BE166" s="223">
        <f>IF(N166="základní",J166,0)</f>
        <v>0</v>
      </c>
      <c r="BF166" s="223">
        <f>IF(N166="snížená",J166,0)</f>
        <v>0</v>
      </c>
      <c r="BG166" s="223">
        <f>IF(N166="zákl. přenesená",J166,0)</f>
        <v>0</v>
      </c>
      <c r="BH166" s="223">
        <f>IF(N166="sníž. přenesená",J166,0)</f>
        <v>0</v>
      </c>
      <c r="BI166" s="223">
        <f>IF(N166="nulová",J166,0)</f>
        <v>0</v>
      </c>
      <c r="BJ166" s="16" t="s">
        <v>76</v>
      </c>
      <c r="BK166" s="223">
        <f>ROUND(I166*H166,2)</f>
        <v>0</v>
      </c>
      <c r="BL166" s="16" t="s">
        <v>203</v>
      </c>
      <c r="BM166" s="222" t="s">
        <v>513</v>
      </c>
    </row>
    <row r="167" s="2" customFormat="1" ht="16.5" customHeight="1">
      <c r="A167" s="37"/>
      <c r="B167" s="38"/>
      <c r="C167" s="211" t="s">
        <v>514</v>
      </c>
      <c r="D167" s="211" t="s">
        <v>188</v>
      </c>
      <c r="E167" s="212" t="s">
        <v>971</v>
      </c>
      <c r="F167" s="213" t="s">
        <v>972</v>
      </c>
      <c r="G167" s="214" t="s">
        <v>911</v>
      </c>
      <c r="H167" s="215">
        <v>4</v>
      </c>
      <c r="I167" s="216"/>
      <c r="J167" s="217">
        <f>ROUND(I167*H167,2)</f>
        <v>0</v>
      </c>
      <c r="K167" s="213" t="s">
        <v>19</v>
      </c>
      <c r="L167" s="43"/>
      <c r="M167" s="218" t="s">
        <v>19</v>
      </c>
      <c r="N167" s="219" t="s">
        <v>40</v>
      </c>
      <c r="O167" s="83"/>
      <c r="P167" s="220">
        <f>O167*H167</f>
        <v>0</v>
      </c>
      <c r="Q167" s="220">
        <v>0</v>
      </c>
      <c r="R167" s="220">
        <f>Q167*H167</f>
        <v>0</v>
      </c>
      <c r="S167" s="220">
        <v>0</v>
      </c>
      <c r="T167" s="221">
        <f>S167*H167</f>
        <v>0</v>
      </c>
      <c r="U167" s="37"/>
      <c r="V167" s="37"/>
      <c r="W167" s="37"/>
      <c r="X167" s="37"/>
      <c r="Y167" s="37"/>
      <c r="Z167" s="37"/>
      <c r="AA167" s="37"/>
      <c r="AB167" s="37"/>
      <c r="AC167" s="37"/>
      <c r="AD167" s="37"/>
      <c r="AE167" s="37"/>
      <c r="AR167" s="222" t="s">
        <v>203</v>
      </c>
      <c r="AT167" s="222" t="s">
        <v>188</v>
      </c>
      <c r="AU167" s="222" t="s">
        <v>78</v>
      </c>
      <c r="AY167" s="16" t="s">
        <v>185</v>
      </c>
      <c r="BE167" s="223">
        <f>IF(N167="základní",J167,0)</f>
        <v>0</v>
      </c>
      <c r="BF167" s="223">
        <f>IF(N167="snížená",J167,0)</f>
        <v>0</v>
      </c>
      <c r="BG167" s="223">
        <f>IF(N167="zákl. přenesená",J167,0)</f>
        <v>0</v>
      </c>
      <c r="BH167" s="223">
        <f>IF(N167="sníž. přenesená",J167,0)</f>
        <v>0</v>
      </c>
      <c r="BI167" s="223">
        <f>IF(N167="nulová",J167,0)</f>
        <v>0</v>
      </c>
      <c r="BJ167" s="16" t="s">
        <v>76</v>
      </c>
      <c r="BK167" s="223">
        <f>ROUND(I167*H167,2)</f>
        <v>0</v>
      </c>
      <c r="BL167" s="16" t="s">
        <v>203</v>
      </c>
      <c r="BM167" s="222" t="s">
        <v>517</v>
      </c>
    </row>
    <row r="168" s="2" customFormat="1" ht="16.5" customHeight="1">
      <c r="A168" s="37"/>
      <c r="B168" s="38"/>
      <c r="C168" s="211" t="s">
        <v>210</v>
      </c>
      <c r="D168" s="211" t="s">
        <v>188</v>
      </c>
      <c r="E168" s="212" t="s">
        <v>973</v>
      </c>
      <c r="F168" s="213" t="s">
        <v>974</v>
      </c>
      <c r="G168" s="214" t="s">
        <v>911</v>
      </c>
      <c r="H168" s="215">
        <v>2</v>
      </c>
      <c r="I168" s="216"/>
      <c r="J168" s="217">
        <f>ROUND(I168*H168,2)</f>
        <v>0</v>
      </c>
      <c r="K168" s="213" t="s">
        <v>19</v>
      </c>
      <c r="L168" s="43"/>
      <c r="M168" s="218" t="s">
        <v>19</v>
      </c>
      <c r="N168" s="219" t="s">
        <v>40</v>
      </c>
      <c r="O168" s="83"/>
      <c r="P168" s="220">
        <f>O168*H168</f>
        <v>0</v>
      </c>
      <c r="Q168" s="220">
        <v>0</v>
      </c>
      <c r="R168" s="220">
        <f>Q168*H168</f>
        <v>0</v>
      </c>
      <c r="S168" s="220">
        <v>0</v>
      </c>
      <c r="T168" s="221">
        <f>S168*H168</f>
        <v>0</v>
      </c>
      <c r="U168" s="37"/>
      <c r="V168" s="37"/>
      <c r="W168" s="37"/>
      <c r="X168" s="37"/>
      <c r="Y168" s="37"/>
      <c r="Z168" s="37"/>
      <c r="AA168" s="37"/>
      <c r="AB168" s="37"/>
      <c r="AC168" s="37"/>
      <c r="AD168" s="37"/>
      <c r="AE168" s="37"/>
      <c r="AR168" s="222" t="s">
        <v>203</v>
      </c>
      <c r="AT168" s="222" t="s">
        <v>188</v>
      </c>
      <c r="AU168" s="222" t="s">
        <v>78</v>
      </c>
      <c r="AY168" s="16" t="s">
        <v>185</v>
      </c>
      <c r="BE168" s="223">
        <f>IF(N168="základní",J168,0)</f>
        <v>0</v>
      </c>
      <c r="BF168" s="223">
        <f>IF(N168="snížená",J168,0)</f>
        <v>0</v>
      </c>
      <c r="BG168" s="223">
        <f>IF(N168="zákl. přenesená",J168,0)</f>
        <v>0</v>
      </c>
      <c r="BH168" s="223">
        <f>IF(N168="sníž. přenesená",J168,0)</f>
        <v>0</v>
      </c>
      <c r="BI168" s="223">
        <f>IF(N168="nulová",J168,0)</f>
        <v>0</v>
      </c>
      <c r="BJ168" s="16" t="s">
        <v>76</v>
      </c>
      <c r="BK168" s="223">
        <f>ROUND(I168*H168,2)</f>
        <v>0</v>
      </c>
      <c r="BL168" s="16" t="s">
        <v>203</v>
      </c>
      <c r="BM168" s="222" t="s">
        <v>520</v>
      </c>
    </row>
    <row r="169" s="2" customFormat="1" ht="16.5" customHeight="1">
      <c r="A169" s="37"/>
      <c r="B169" s="38"/>
      <c r="C169" s="211" t="s">
        <v>521</v>
      </c>
      <c r="D169" s="211" t="s">
        <v>188</v>
      </c>
      <c r="E169" s="212" t="s">
        <v>575</v>
      </c>
      <c r="F169" s="213" t="s">
        <v>975</v>
      </c>
      <c r="G169" s="214" t="s">
        <v>911</v>
      </c>
      <c r="H169" s="215">
        <v>2</v>
      </c>
      <c r="I169" s="216"/>
      <c r="J169" s="217">
        <f>ROUND(I169*H169,2)</f>
        <v>0</v>
      </c>
      <c r="K169" s="213" t="s">
        <v>19</v>
      </c>
      <c r="L169" s="43"/>
      <c r="M169" s="218" t="s">
        <v>19</v>
      </c>
      <c r="N169" s="219" t="s">
        <v>40</v>
      </c>
      <c r="O169" s="83"/>
      <c r="P169" s="220">
        <f>O169*H169</f>
        <v>0</v>
      </c>
      <c r="Q169" s="220">
        <v>0</v>
      </c>
      <c r="R169" s="220">
        <f>Q169*H169</f>
        <v>0</v>
      </c>
      <c r="S169" s="220">
        <v>0</v>
      </c>
      <c r="T169" s="221">
        <f>S169*H169</f>
        <v>0</v>
      </c>
      <c r="U169" s="37"/>
      <c r="V169" s="37"/>
      <c r="W169" s="37"/>
      <c r="X169" s="37"/>
      <c r="Y169" s="37"/>
      <c r="Z169" s="37"/>
      <c r="AA169" s="37"/>
      <c r="AB169" s="37"/>
      <c r="AC169" s="37"/>
      <c r="AD169" s="37"/>
      <c r="AE169" s="37"/>
      <c r="AR169" s="222" t="s">
        <v>203</v>
      </c>
      <c r="AT169" s="222" t="s">
        <v>188</v>
      </c>
      <c r="AU169" s="222" t="s">
        <v>78</v>
      </c>
      <c r="AY169" s="16" t="s">
        <v>185</v>
      </c>
      <c r="BE169" s="223">
        <f>IF(N169="základní",J169,0)</f>
        <v>0</v>
      </c>
      <c r="BF169" s="223">
        <f>IF(N169="snížená",J169,0)</f>
        <v>0</v>
      </c>
      <c r="BG169" s="223">
        <f>IF(N169="zákl. přenesená",J169,0)</f>
        <v>0</v>
      </c>
      <c r="BH169" s="223">
        <f>IF(N169="sníž. přenesená",J169,0)</f>
        <v>0</v>
      </c>
      <c r="BI169" s="223">
        <f>IF(N169="nulová",J169,0)</f>
        <v>0</v>
      </c>
      <c r="BJ169" s="16" t="s">
        <v>76</v>
      </c>
      <c r="BK169" s="223">
        <f>ROUND(I169*H169,2)</f>
        <v>0</v>
      </c>
      <c r="BL169" s="16" t="s">
        <v>203</v>
      </c>
      <c r="BM169" s="222" t="s">
        <v>524</v>
      </c>
    </row>
    <row r="170" s="2" customFormat="1" ht="16.5" customHeight="1">
      <c r="A170" s="37"/>
      <c r="B170" s="38"/>
      <c r="C170" s="211" t="s">
        <v>308</v>
      </c>
      <c r="D170" s="211" t="s">
        <v>188</v>
      </c>
      <c r="E170" s="212" t="s">
        <v>576</v>
      </c>
      <c r="F170" s="213" t="s">
        <v>976</v>
      </c>
      <c r="G170" s="214" t="s">
        <v>911</v>
      </c>
      <c r="H170" s="215">
        <v>2</v>
      </c>
      <c r="I170" s="216"/>
      <c r="J170" s="217">
        <f>ROUND(I170*H170,2)</f>
        <v>0</v>
      </c>
      <c r="K170" s="213" t="s">
        <v>19</v>
      </c>
      <c r="L170" s="43"/>
      <c r="M170" s="218" t="s">
        <v>19</v>
      </c>
      <c r="N170" s="219" t="s">
        <v>40</v>
      </c>
      <c r="O170" s="83"/>
      <c r="P170" s="220">
        <f>O170*H170</f>
        <v>0</v>
      </c>
      <c r="Q170" s="220">
        <v>0</v>
      </c>
      <c r="R170" s="220">
        <f>Q170*H170</f>
        <v>0</v>
      </c>
      <c r="S170" s="220">
        <v>0</v>
      </c>
      <c r="T170" s="221">
        <f>S170*H170</f>
        <v>0</v>
      </c>
      <c r="U170" s="37"/>
      <c r="V170" s="37"/>
      <c r="W170" s="37"/>
      <c r="X170" s="37"/>
      <c r="Y170" s="37"/>
      <c r="Z170" s="37"/>
      <c r="AA170" s="37"/>
      <c r="AB170" s="37"/>
      <c r="AC170" s="37"/>
      <c r="AD170" s="37"/>
      <c r="AE170" s="37"/>
      <c r="AR170" s="222" t="s">
        <v>203</v>
      </c>
      <c r="AT170" s="222" t="s">
        <v>188</v>
      </c>
      <c r="AU170" s="222" t="s">
        <v>78</v>
      </c>
      <c r="AY170" s="16" t="s">
        <v>185</v>
      </c>
      <c r="BE170" s="223">
        <f>IF(N170="základní",J170,0)</f>
        <v>0</v>
      </c>
      <c r="BF170" s="223">
        <f>IF(N170="snížená",J170,0)</f>
        <v>0</v>
      </c>
      <c r="BG170" s="223">
        <f>IF(N170="zákl. přenesená",J170,0)</f>
        <v>0</v>
      </c>
      <c r="BH170" s="223">
        <f>IF(N170="sníž. přenesená",J170,0)</f>
        <v>0</v>
      </c>
      <c r="BI170" s="223">
        <f>IF(N170="nulová",J170,0)</f>
        <v>0</v>
      </c>
      <c r="BJ170" s="16" t="s">
        <v>76</v>
      </c>
      <c r="BK170" s="223">
        <f>ROUND(I170*H170,2)</f>
        <v>0</v>
      </c>
      <c r="BL170" s="16" t="s">
        <v>203</v>
      </c>
      <c r="BM170" s="222" t="s">
        <v>529</v>
      </c>
    </row>
    <row r="171" s="2" customFormat="1" ht="16.5" customHeight="1">
      <c r="A171" s="37"/>
      <c r="B171" s="38"/>
      <c r="C171" s="211" t="s">
        <v>530</v>
      </c>
      <c r="D171" s="211" t="s">
        <v>188</v>
      </c>
      <c r="E171" s="212" t="s">
        <v>977</v>
      </c>
      <c r="F171" s="213" t="s">
        <v>978</v>
      </c>
      <c r="G171" s="214" t="s">
        <v>911</v>
      </c>
      <c r="H171" s="215">
        <v>2</v>
      </c>
      <c r="I171" s="216"/>
      <c r="J171" s="217">
        <f>ROUND(I171*H171,2)</f>
        <v>0</v>
      </c>
      <c r="K171" s="213" t="s">
        <v>19</v>
      </c>
      <c r="L171" s="43"/>
      <c r="M171" s="218" t="s">
        <v>19</v>
      </c>
      <c r="N171" s="219" t="s">
        <v>40</v>
      </c>
      <c r="O171" s="83"/>
      <c r="P171" s="220">
        <f>O171*H171</f>
        <v>0</v>
      </c>
      <c r="Q171" s="220">
        <v>0</v>
      </c>
      <c r="R171" s="220">
        <f>Q171*H171</f>
        <v>0</v>
      </c>
      <c r="S171" s="220">
        <v>0</v>
      </c>
      <c r="T171" s="221">
        <f>S171*H171</f>
        <v>0</v>
      </c>
      <c r="U171" s="37"/>
      <c r="V171" s="37"/>
      <c r="W171" s="37"/>
      <c r="X171" s="37"/>
      <c r="Y171" s="37"/>
      <c r="Z171" s="37"/>
      <c r="AA171" s="37"/>
      <c r="AB171" s="37"/>
      <c r="AC171" s="37"/>
      <c r="AD171" s="37"/>
      <c r="AE171" s="37"/>
      <c r="AR171" s="222" t="s">
        <v>203</v>
      </c>
      <c r="AT171" s="222" t="s">
        <v>188</v>
      </c>
      <c r="AU171" s="222" t="s">
        <v>78</v>
      </c>
      <c r="AY171" s="16" t="s">
        <v>185</v>
      </c>
      <c r="BE171" s="223">
        <f>IF(N171="základní",J171,0)</f>
        <v>0</v>
      </c>
      <c r="BF171" s="223">
        <f>IF(N171="snížená",J171,0)</f>
        <v>0</v>
      </c>
      <c r="BG171" s="223">
        <f>IF(N171="zákl. přenesená",J171,0)</f>
        <v>0</v>
      </c>
      <c r="BH171" s="223">
        <f>IF(N171="sníž. přenesená",J171,0)</f>
        <v>0</v>
      </c>
      <c r="BI171" s="223">
        <f>IF(N171="nulová",J171,0)</f>
        <v>0</v>
      </c>
      <c r="BJ171" s="16" t="s">
        <v>76</v>
      </c>
      <c r="BK171" s="223">
        <f>ROUND(I171*H171,2)</f>
        <v>0</v>
      </c>
      <c r="BL171" s="16" t="s">
        <v>203</v>
      </c>
      <c r="BM171" s="222" t="s">
        <v>533</v>
      </c>
    </row>
    <row r="172" s="2" customFormat="1" ht="16.5" customHeight="1">
      <c r="A172" s="37"/>
      <c r="B172" s="38"/>
      <c r="C172" s="211" t="s">
        <v>312</v>
      </c>
      <c r="D172" s="211" t="s">
        <v>188</v>
      </c>
      <c r="E172" s="212" t="s">
        <v>979</v>
      </c>
      <c r="F172" s="213" t="s">
        <v>980</v>
      </c>
      <c r="G172" s="214" t="s">
        <v>911</v>
      </c>
      <c r="H172" s="215">
        <v>2</v>
      </c>
      <c r="I172" s="216"/>
      <c r="J172" s="217">
        <f>ROUND(I172*H172,2)</f>
        <v>0</v>
      </c>
      <c r="K172" s="213" t="s">
        <v>19</v>
      </c>
      <c r="L172" s="43"/>
      <c r="M172" s="218" t="s">
        <v>19</v>
      </c>
      <c r="N172" s="219" t="s">
        <v>40</v>
      </c>
      <c r="O172" s="83"/>
      <c r="P172" s="220">
        <f>O172*H172</f>
        <v>0</v>
      </c>
      <c r="Q172" s="220">
        <v>0</v>
      </c>
      <c r="R172" s="220">
        <f>Q172*H172</f>
        <v>0</v>
      </c>
      <c r="S172" s="220">
        <v>0</v>
      </c>
      <c r="T172" s="221">
        <f>S172*H172</f>
        <v>0</v>
      </c>
      <c r="U172" s="37"/>
      <c r="V172" s="37"/>
      <c r="W172" s="37"/>
      <c r="X172" s="37"/>
      <c r="Y172" s="37"/>
      <c r="Z172" s="37"/>
      <c r="AA172" s="37"/>
      <c r="AB172" s="37"/>
      <c r="AC172" s="37"/>
      <c r="AD172" s="37"/>
      <c r="AE172" s="37"/>
      <c r="AR172" s="222" t="s">
        <v>203</v>
      </c>
      <c r="AT172" s="222" t="s">
        <v>188</v>
      </c>
      <c r="AU172" s="222" t="s">
        <v>78</v>
      </c>
      <c r="AY172" s="16" t="s">
        <v>185</v>
      </c>
      <c r="BE172" s="223">
        <f>IF(N172="základní",J172,0)</f>
        <v>0</v>
      </c>
      <c r="BF172" s="223">
        <f>IF(N172="snížená",J172,0)</f>
        <v>0</v>
      </c>
      <c r="BG172" s="223">
        <f>IF(N172="zákl. přenesená",J172,0)</f>
        <v>0</v>
      </c>
      <c r="BH172" s="223">
        <f>IF(N172="sníž. přenesená",J172,0)</f>
        <v>0</v>
      </c>
      <c r="BI172" s="223">
        <f>IF(N172="nulová",J172,0)</f>
        <v>0</v>
      </c>
      <c r="BJ172" s="16" t="s">
        <v>76</v>
      </c>
      <c r="BK172" s="223">
        <f>ROUND(I172*H172,2)</f>
        <v>0</v>
      </c>
      <c r="BL172" s="16" t="s">
        <v>203</v>
      </c>
      <c r="BM172" s="222" t="s">
        <v>536</v>
      </c>
    </row>
    <row r="173" s="12" customFormat="1" ht="22.8" customHeight="1">
      <c r="A173" s="12"/>
      <c r="B173" s="195"/>
      <c r="C173" s="196"/>
      <c r="D173" s="197" t="s">
        <v>68</v>
      </c>
      <c r="E173" s="209" t="s">
        <v>199</v>
      </c>
      <c r="F173" s="209" t="s">
        <v>200</v>
      </c>
      <c r="G173" s="196"/>
      <c r="H173" s="196"/>
      <c r="I173" s="199"/>
      <c r="J173" s="210">
        <f>BK173</f>
        <v>0</v>
      </c>
      <c r="K173" s="196"/>
      <c r="L173" s="201"/>
      <c r="M173" s="202"/>
      <c r="N173" s="203"/>
      <c r="O173" s="203"/>
      <c r="P173" s="204">
        <f>SUM(P174:P180)</f>
        <v>0</v>
      </c>
      <c r="Q173" s="203"/>
      <c r="R173" s="204">
        <f>SUM(R174:R180)</f>
        <v>0</v>
      </c>
      <c r="S173" s="203"/>
      <c r="T173" s="205">
        <f>SUM(T174:T180)</f>
        <v>0.18931000000000001</v>
      </c>
      <c r="U173" s="12"/>
      <c r="V173" s="12"/>
      <c r="W173" s="12"/>
      <c r="X173" s="12"/>
      <c r="Y173" s="12"/>
      <c r="Z173" s="12"/>
      <c r="AA173" s="12"/>
      <c r="AB173" s="12"/>
      <c r="AC173" s="12"/>
      <c r="AD173" s="12"/>
      <c r="AE173" s="12"/>
      <c r="AR173" s="206" t="s">
        <v>78</v>
      </c>
      <c r="AT173" s="207" t="s">
        <v>68</v>
      </c>
      <c r="AU173" s="207" t="s">
        <v>76</v>
      </c>
      <c r="AY173" s="206" t="s">
        <v>185</v>
      </c>
      <c r="BK173" s="208">
        <f>SUM(BK174:BK180)</f>
        <v>0</v>
      </c>
    </row>
    <row r="174" s="2" customFormat="1" ht="49.05" customHeight="1">
      <c r="A174" s="37"/>
      <c r="B174" s="38"/>
      <c r="C174" s="211" t="s">
        <v>689</v>
      </c>
      <c r="D174" s="211" t="s">
        <v>188</v>
      </c>
      <c r="E174" s="212" t="s">
        <v>981</v>
      </c>
      <c r="F174" s="213" t="s">
        <v>982</v>
      </c>
      <c r="G174" s="214" t="s">
        <v>191</v>
      </c>
      <c r="H174" s="215">
        <v>11</v>
      </c>
      <c r="I174" s="216"/>
      <c r="J174" s="217">
        <f>ROUND(I174*H174,2)</f>
        <v>0</v>
      </c>
      <c r="K174" s="213" t="s">
        <v>19</v>
      </c>
      <c r="L174" s="43"/>
      <c r="M174" s="218" t="s">
        <v>19</v>
      </c>
      <c r="N174" s="219" t="s">
        <v>40</v>
      </c>
      <c r="O174" s="83"/>
      <c r="P174" s="220">
        <f>O174*H174</f>
        <v>0</v>
      </c>
      <c r="Q174" s="220">
        <v>0</v>
      </c>
      <c r="R174" s="220">
        <f>Q174*H174</f>
        <v>0</v>
      </c>
      <c r="S174" s="220">
        <v>0</v>
      </c>
      <c r="T174" s="221">
        <f>S174*H174</f>
        <v>0</v>
      </c>
      <c r="U174" s="37"/>
      <c r="V174" s="37"/>
      <c r="W174" s="37"/>
      <c r="X174" s="37"/>
      <c r="Y174" s="37"/>
      <c r="Z174" s="37"/>
      <c r="AA174" s="37"/>
      <c r="AB174" s="37"/>
      <c r="AC174" s="37"/>
      <c r="AD174" s="37"/>
      <c r="AE174" s="37"/>
      <c r="AR174" s="222" t="s">
        <v>203</v>
      </c>
      <c r="AT174" s="222" t="s">
        <v>188</v>
      </c>
      <c r="AU174" s="222" t="s">
        <v>78</v>
      </c>
      <c r="AY174" s="16" t="s">
        <v>185</v>
      </c>
      <c r="BE174" s="223">
        <f>IF(N174="základní",J174,0)</f>
        <v>0</v>
      </c>
      <c r="BF174" s="223">
        <f>IF(N174="snížená",J174,0)</f>
        <v>0</v>
      </c>
      <c r="BG174" s="223">
        <f>IF(N174="zákl. přenesená",J174,0)</f>
        <v>0</v>
      </c>
      <c r="BH174" s="223">
        <f>IF(N174="sníž. přenesená",J174,0)</f>
        <v>0</v>
      </c>
      <c r="BI174" s="223">
        <f>IF(N174="nulová",J174,0)</f>
        <v>0</v>
      </c>
      <c r="BJ174" s="16" t="s">
        <v>76</v>
      </c>
      <c r="BK174" s="223">
        <f>ROUND(I174*H174,2)</f>
        <v>0</v>
      </c>
      <c r="BL174" s="16" t="s">
        <v>203</v>
      </c>
      <c r="BM174" s="222" t="s">
        <v>690</v>
      </c>
    </row>
    <row r="175" s="2" customFormat="1" ht="49.05" customHeight="1">
      <c r="A175" s="37"/>
      <c r="B175" s="38"/>
      <c r="C175" s="211" t="s">
        <v>316</v>
      </c>
      <c r="D175" s="211" t="s">
        <v>188</v>
      </c>
      <c r="E175" s="212" t="s">
        <v>983</v>
      </c>
      <c r="F175" s="213" t="s">
        <v>984</v>
      </c>
      <c r="G175" s="214" t="s">
        <v>191</v>
      </c>
      <c r="H175" s="215">
        <v>11</v>
      </c>
      <c r="I175" s="216"/>
      <c r="J175" s="217">
        <f>ROUND(I175*H175,2)</f>
        <v>0</v>
      </c>
      <c r="K175" s="213" t="s">
        <v>192</v>
      </c>
      <c r="L175" s="43"/>
      <c r="M175" s="218" t="s">
        <v>19</v>
      </c>
      <c r="N175" s="219" t="s">
        <v>40</v>
      </c>
      <c r="O175" s="83"/>
      <c r="P175" s="220">
        <f>O175*H175</f>
        <v>0</v>
      </c>
      <c r="Q175" s="220">
        <v>0</v>
      </c>
      <c r="R175" s="220">
        <f>Q175*H175</f>
        <v>0</v>
      </c>
      <c r="S175" s="220">
        <v>0.01721</v>
      </c>
      <c r="T175" s="221">
        <f>S175*H175</f>
        <v>0.18931000000000001</v>
      </c>
      <c r="U175" s="37"/>
      <c r="V175" s="37"/>
      <c r="W175" s="37"/>
      <c r="X175" s="37"/>
      <c r="Y175" s="37"/>
      <c r="Z175" s="37"/>
      <c r="AA175" s="37"/>
      <c r="AB175" s="37"/>
      <c r="AC175" s="37"/>
      <c r="AD175" s="37"/>
      <c r="AE175" s="37"/>
      <c r="AR175" s="222" t="s">
        <v>203</v>
      </c>
      <c r="AT175" s="222" t="s">
        <v>188</v>
      </c>
      <c r="AU175" s="222" t="s">
        <v>78</v>
      </c>
      <c r="AY175" s="16" t="s">
        <v>185</v>
      </c>
      <c r="BE175" s="223">
        <f>IF(N175="základní",J175,0)</f>
        <v>0</v>
      </c>
      <c r="BF175" s="223">
        <f>IF(N175="snížená",J175,0)</f>
        <v>0</v>
      </c>
      <c r="BG175" s="223">
        <f>IF(N175="zákl. přenesená",J175,0)</f>
        <v>0</v>
      </c>
      <c r="BH175" s="223">
        <f>IF(N175="sníž. přenesená",J175,0)</f>
        <v>0</v>
      </c>
      <c r="BI175" s="223">
        <f>IF(N175="nulová",J175,0)</f>
        <v>0</v>
      </c>
      <c r="BJ175" s="16" t="s">
        <v>76</v>
      </c>
      <c r="BK175" s="223">
        <f>ROUND(I175*H175,2)</f>
        <v>0</v>
      </c>
      <c r="BL175" s="16" t="s">
        <v>203</v>
      </c>
      <c r="BM175" s="222" t="s">
        <v>691</v>
      </c>
    </row>
    <row r="176" s="2" customFormat="1">
      <c r="A176" s="37"/>
      <c r="B176" s="38"/>
      <c r="C176" s="39"/>
      <c r="D176" s="224" t="s">
        <v>193</v>
      </c>
      <c r="E176" s="39"/>
      <c r="F176" s="225" t="s">
        <v>985</v>
      </c>
      <c r="G176" s="39"/>
      <c r="H176" s="39"/>
      <c r="I176" s="226"/>
      <c r="J176" s="39"/>
      <c r="K176" s="39"/>
      <c r="L176" s="43"/>
      <c r="M176" s="227"/>
      <c r="N176" s="228"/>
      <c r="O176" s="83"/>
      <c r="P176" s="83"/>
      <c r="Q176" s="83"/>
      <c r="R176" s="83"/>
      <c r="S176" s="83"/>
      <c r="T176" s="84"/>
      <c r="U176" s="37"/>
      <c r="V176" s="37"/>
      <c r="W176" s="37"/>
      <c r="X176" s="37"/>
      <c r="Y176" s="37"/>
      <c r="Z176" s="37"/>
      <c r="AA176" s="37"/>
      <c r="AB176" s="37"/>
      <c r="AC176" s="37"/>
      <c r="AD176" s="37"/>
      <c r="AE176" s="37"/>
      <c r="AT176" s="16" t="s">
        <v>193</v>
      </c>
      <c r="AU176" s="16" t="s">
        <v>78</v>
      </c>
    </row>
    <row r="177" s="2" customFormat="1" ht="33" customHeight="1">
      <c r="A177" s="37"/>
      <c r="B177" s="38"/>
      <c r="C177" s="211" t="s">
        <v>692</v>
      </c>
      <c r="D177" s="211" t="s">
        <v>188</v>
      </c>
      <c r="E177" s="212" t="s">
        <v>986</v>
      </c>
      <c r="F177" s="213" t="s">
        <v>987</v>
      </c>
      <c r="G177" s="214" t="s">
        <v>911</v>
      </c>
      <c r="H177" s="215">
        <v>4</v>
      </c>
      <c r="I177" s="216"/>
      <c r="J177" s="217">
        <f>ROUND(I177*H177,2)</f>
        <v>0</v>
      </c>
      <c r="K177" s="213" t="s">
        <v>19</v>
      </c>
      <c r="L177" s="43"/>
      <c r="M177" s="218" t="s">
        <v>19</v>
      </c>
      <c r="N177" s="219" t="s">
        <v>40</v>
      </c>
      <c r="O177" s="83"/>
      <c r="P177" s="220">
        <f>O177*H177</f>
        <v>0</v>
      </c>
      <c r="Q177" s="220">
        <v>0</v>
      </c>
      <c r="R177" s="220">
        <f>Q177*H177</f>
        <v>0</v>
      </c>
      <c r="S177" s="220">
        <v>0</v>
      </c>
      <c r="T177" s="221">
        <f>S177*H177</f>
        <v>0</v>
      </c>
      <c r="U177" s="37"/>
      <c r="V177" s="37"/>
      <c r="W177" s="37"/>
      <c r="X177" s="37"/>
      <c r="Y177" s="37"/>
      <c r="Z177" s="37"/>
      <c r="AA177" s="37"/>
      <c r="AB177" s="37"/>
      <c r="AC177" s="37"/>
      <c r="AD177" s="37"/>
      <c r="AE177" s="37"/>
      <c r="AR177" s="222" t="s">
        <v>203</v>
      </c>
      <c r="AT177" s="222" t="s">
        <v>188</v>
      </c>
      <c r="AU177" s="222" t="s">
        <v>78</v>
      </c>
      <c r="AY177" s="16" t="s">
        <v>185</v>
      </c>
      <c r="BE177" s="223">
        <f>IF(N177="základní",J177,0)</f>
        <v>0</v>
      </c>
      <c r="BF177" s="223">
        <f>IF(N177="snížená",J177,0)</f>
        <v>0</v>
      </c>
      <c r="BG177" s="223">
        <f>IF(N177="zákl. přenesená",J177,0)</f>
        <v>0</v>
      </c>
      <c r="BH177" s="223">
        <f>IF(N177="sníž. přenesená",J177,0)</f>
        <v>0</v>
      </c>
      <c r="BI177" s="223">
        <f>IF(N177="nulová",J177,0)</f>
        <v>0</v>
      </c>
      <c r="BJ177" s="16" t="s">
        <v>76</v>
      </c>
      <c r="BK177" s="223">
        <f>ROUND(I177*H177,2)</f>
        <v>0</v>
      </c>
      <c r="BL177" s="16" t="s">
        <v>203</v>
      </c>
      <c r="BM177" s="222" t="s">
        <v>693</v>
      </c>
    </row>
    <row r="178" s="2" customFormat="1" ht="21.75" customHeight="1">
      <c r="A178" s="37"/>
      <c r="B178" s="38"/>
      <c r="C178" s="229" t="s">
        <v>320</v>
      </c>
      <c r="D178" s="229" t="s">
        <v>207</v>
      </c>
      <c r="E178" s="230" t="s">
        <v>988</v>
      </c>
      <c r="F178" s="231" t="s">
        <v>989</v>
      </c>
      <c r="G178" s="232" t="s">
        <v>911</v>
      </c>
      <c r="H178" s="233">
        <v>4</v>
      </c>
      <c r="I178" s="234"/>
      <c r="J178" s="235">
        <f>ROUND(I178*H178,2)</f>
        <v>0</v>
      </c>
      <c r="K178" s="231" t="s">
        <v>19</v>
      </c>
      <c r="L178" s="236"/>
      <c r="M178" s="237" t="s">
        <v>19</v>
      </c>
      <c r="N178" s="238" t="s">
        <v>40</v>
      </c>
      <c r="O178" s="83"/>
      <c r="P178" s="220">
        <f>O178*H178</f>
        <v>0</v>
      </c>
      <c r="Q178" s="220">
        <v>0</v>
      </c>
      <c r="R178" s="220">
        <f>Q178*H178</f>
        <v>0</v>
      </c>
      <c r="S178" s="220">
        <v>0</v>
      </c>
      <c r="T178" s="221">
        <f>S178*H178</f>
        <v>0</v>
      </c>
      <c r="U178" s="37"/>
      <c r="V178" s="37"/>
      <c r="W178" s="37"/>
      <c r="X178" s="37"/>
      <c r="Y178" s="37"/>
      <c r="Z178" s="37"/>
      <c r="AA178" s="37"/>
      <c r="AB178" s="37"/>
      <c r="AC178" s="37"/>
      <c r="AD178" s="37"/>
      <c r="AE178" s="37"/>
      <c r="AR178" s="222" t="s">
        <v>210</v>
      </c>
      <c r="AT178" s="222" t="s">
        <v>207</v>
      </c>
      <c r="AU178" s="222" t="s">
        <v>78</v>
      </c>
      <c r="AY178" s="16" t="s">
        <v>185</v>
      </c>
      <c r="BE178" s="223">
        <f>IF(N178="základní",J178,0)</f>
        <v>0</v>
      </c>
      <c r="BF178" s="223">
        <f>IF(N178="snížená",J178,0)</f>
        <v>0</v>
      </c>
      <c r="BG178" s="223">
        <f>IF(N178="zákl. přenesená",J178,0)</f>
        <v>0</v>
      </c>
      <c r="BH178" s="223">
        <f>IF(N178="sníž. přenesená",J178,0)</f>
        <v>0</v>
      </c>
      <c r="BI178" s="223">
        <f>IF(N178="nulová",J178,0)</f>
        <v>0</v>
      </c>
      <c r="BJ178" s="16" t="s">
        <v>76</v>
      </c>
      <c r="BK178" s="223">
        <f>ROUND(I178*H178,2)</f>
        <v>0</v>
      </c>
      <c r="BL178" s="16" t="s">
        <v>203</v>
      </c>
      <c r="BM178" s="222" t="s">
        <v>694</v>
      </c>
    </row>
    <row r="179" s="2" customFormat="1" ht="66.75" customHeight="1">
      <c r="A179" s="37"/>
      <c r="B179" s="38"/>
      <c r="C179" s="211" t="s">
        <v>695</v>
      </c>
      <c r="D179" s="211" t="s">
        <v>188</v>
      </c>
      <c r="E179" s="212" t="s">
        <v>990</v>
      </c>
      <c r="F179" s="213" t="s">
        <v>991</v>
      </c>
      <c r="G179" s="214" t="s">
        <v>927</v>
      </c>
      <c r="H179" s="247"/>
      <c r="I179" s="216"/>
      <c r="J179" s="217">
        <f>ROUND(I179*H179,2)</f>
        <v>0</v>
      </c>
      <c r="K179" s="213" t="s">
        <v>192</v>
      </c>
      <c r="L179" s="43"/>
      <c r="M179" s="218" t="s">
        <v>19</v>
      </c>
      <c r="N179" s="219" t="s">
        <v>40</v>
      </c>
      <c r="O179" s="83"/>
      <c r="P179" s="220">
        <f>O179*H179</f>
        <v>0</v>
      </c>
      <c r="Q179" s="220">
        <v>0</v>
      </c>
      <c r="R179" s="220">
        <f>Q179*H179</f>
        <v>0</v>
      </c>
      <c r="S179" s="220">
        <v>0</v>
      </c>
      <c r="T179" s="221">
        <f>S179*H179</f>
        <v>0</v>
      </c>
      <c r="U179" s="37"/>
      <c r="V179" s="37"/>
      <c r="W179" s="37"/>
      <c r="X179" s="37"/>
      <c r="Y179" s="37"/>
      <c r="Z179" s="37"/>
      <c r="AA179" s="37"/>
      <c r="AB179" s="37"/>
      <c r="AC179" s="37"/>
      <c r="AD179" s="37"/>
      <c r="AE179" s="37"/>
      <c r="AR179" s="222" t="s">
        <v>203</v>
      </c>
      <c r="AT179" s="222" t="s">
        <v>188</v>
      </c>
      <c r="AU179" s="222" t="s">
        <v>78</v>
      </c>
      <c r="AY179" s="16" t="s">
        <v>185</v>
      </c>
      <c r="BE179" s="223">
        <f>IF(N179="základní",J179,0)</f>
        <v>0</v>
      </c>
      <c r="BF179" s="223">
        <f>IF(N179="snížená",J179,0)</f>
        <v>0</v>
      </c>
      <c r="BG179" s="223">
        <f>IF(N179="zákl. přenesená",J179,0)</f>
        <v>0</v>
      </c>
      <c r="BH179" s="223">
        <f>IF(N179="sníž. přenesená",J179,0)</f>
        <v>0</v>
      </c>
      <c r="BI179" s="223">
        <f>IF(N179="nulová",J179,0)</f>
        <v>0</v>
      </c>
      <c r="BJ179" s="16" t="s">
        <v>76</v>
      </c>
      <c r="BK179" s="223">
        <f>ROUND(I179*H179,2)</f>
        <v>0</v>
      </c>
      <c r="BL179" s="16" t="s">
        <v>203</v>
      </c>
      <c r="BM179" s="222" t="s">
        <v>698</v>
      </c>
    </row>
    <row r="180" s="2" customFormat="1">
      <c r="A180" s="37"/>
      <c r="B180" s="38"/>
      <c r="C180" s="39"/>
      <c r="D180" s="224" t="s">
        <v>193</v>
      </c>
      <c r="E180" s="39"/>
      <c r="F180" s="225" t="s">
        <v>992</v>
      </c>
      <c r="G180" s="39"/>
      <c r="H180" s="39"/>
      <c r="I180" s="226"/>
      <c r="J180" s="39"/>
      <c r="K180" s="39"/>
      <c r="L180" s="43"/>
      <c r="M180" s="227"/>
      <c r="N180" s="228"/>
      <c r="O180" s="83"/>
      <c r="P180" s="83"/>
      <c r="Q180" s="83"/>
      <c r="R180" s="83"/>
      <c r="S180" s="83"/>
      <c r="T180" s="84"/>
      <c r="U180" s="37"/>
      <c r="V180" s="37"/>
      <c r="W180" s="37"/>
      <c r="X180" s="37"/>
      <c r="Y180" s="37"/>
      <c r="Z180" s="37"/>
      <c r="AA180" s="37"/>
      <c r="AB180" s="37"/>
      <c r="AC180" s="37"/>
      <c r="AD180" s="37"/>
      <c r="AE180" s="37"/>
      <c r="AT180" s="16" t="s">
        <v>193</v>
      </c>
      <c r="AU180" s="16" t="s">
        <v>78</v>
      </c>
    </row>
    <row r="181" s="12" customFormat="1" ht="22.8" customHeight="1">
      <c r="A181" s="12"/>
      <c r="B181" s="195"/>
      <c r="C181" s="196"/>
      <c r="D181" s="197" t="s">
        <v>68</v>
      </c>
      <c r="E181" s="209" t="s">
        <v>904</v>
      </c>
      <c r="F181" s="209" t="s">
        <v>905</v>
      </c>
      <c r="G181" s="196"/>
      <c r="H181" s="196"/>
      <c r="I181" s="199"/>
      <c r="J181" s="210">
        <f>BK181</f>
        <v>0</v>
      </c>
      <c r="K181" s="196"/>
      <c r="L181" s="201"/>
      <c r="M181" s="202"/>
      <c r="N181" s="203"/>
      <c r="O181" s="203"/>
      <c r="P181" s="204">
        <f>SUM(P182:P188)</f>
        <v>0</v>
      </c>
      <c r="Q181" s="203"/>
      <c r="R181" s="204">
        <f>SUM(R182:R188)</f>
        <v>0.0201</v>
      </c>
      <c r="S181" s="203"/>
      <c r="T181" s="205">
        <f>SUM(T182:T188)</f>
        <v>0.38400000000000001</v>
      </c>
      <c r="U181" s="12"/>
      <c r="V181" s="12"/>
      <c r="W181" s="12"/>
      <c r="X181" s="12"/>
      <c r="Y181" s="12"/>
      <c r="Z181" s="12"/>
      <c r="AA181" s="12"/>
      <c r="AB181" s="12"/>
      <c r="AC181" s="12"/>
      <c r="AD181" s="12"/>
      <c r="AE181" s="12"/>
      <c r="AR181" s="206" t="s">
        <v>78</v>
      </c>
      <c r="AT181" s="207" t="s">
        <v>68</v>
      </c>
      <c r="AU181" s="207" t="s">
        <v>76</v>
      </c>
      <c r="AY181" s="206" t="s">
        <v>185</v>
      </c>
      <c r="BK181" s="208">
        <f>SUM(BK182:BK188)</f>
        <v>0</v>
      </c>
    </row>
    <row r="182" s="2" customFormat="1" ht="24.15" customHeight="1">
      <c r="A182" s="37"/>
      <c r="B182" s="38"/>
      <c r="C182" s="211" t="s">
        <v>324</v>
      </c>
      <c r="D182" s="211" t="s">
        <v>188</v>
      </c>
      <c r="E182" s="212" t="s">
        <v>993</v>
      </c>
      <c r="F182" s="213" t="s">
        <v>994</v>
      </c>
      <c r="G182" s="214" t="s">
        <v>911</v>
      </c>
      <c r="H182" s="215">
        <v>16</v>
      </c>
      <c r="I182" s="216"/>
      <c r="J182" s="217">
        <f>ROUND(I182*H182,2)</f>
        <v>0</v>
      </c>
      <c r="K182" s="213" t="s">
        <v>192</v>
      </c>
      <c r="L182" s="43"/>
      <c r="M182" s="218" t="s">
        <v>19</v>
      </c>
      <c r="N182" s="219" t="s">
        <v>40</v>
      </c>
      <c r="O182" s="83"/>
      <c r="P182" s="220">
        <f>O182*H182</f>
        <v>0</v>
      </c>
      <c r="Q182" s="220">
        <v>0</v>
      </c>
      <c r="R182" s="220">
        <f>Q182*H182</f>
        <v>0</v>
      </c>
      <c r="S182" s="220">
        <v>0.024</v>
      </c>
      <c r="T182" s="221">
        <f>S182*H182</f>
        <v>0.38400000000000001</v>
      </c>
      <c r="U182" s="37"/>
      <c r="V182" s="37"/>
      <c r="W182" s="37"/>
      <c r="X182" s="37"/>
      <c r="Y182" s="37"/>
      <c r="Z182" s="37"/>
      <c r="AA182" s="37"/>
      <c r="AB182" s="37"/>
      <c r="AC182" s="37"/>
      <c r="AD182" s="37"/>
      <c r="AE182" s="37"/>
      <c r="AR182" s="222" t="s">
        <v>203</v>
      </c>
      <c r="AT182" s="222" t="s">
        <v>188</v>
      </c>
      <c r="AU182" s="222" t="s">
        <v>78</v>
      </c>
      <c r="AY182" s="16" t="s">
        <v>185</v>
      </c>
      <c r="BE182" s="223">
        <f>IF(N182="základní",J182,0)</f>
        <v>0</v>
      </c>
      <c r="BF182" s="223">
        <f>IF(N182="snížená",J182,0)</f>
        <v>0</v>
      </c>
      <c r="BG182" s="223">
        <f>IF(N182="zákl. přenesená",J182,0)</f>
        <v>0</v>
      </c>
      <c r="BH182" s="223">
        <f>IF(N182="sníž. přenesená",J182,0)</f>
        <v>0</v>
      </c>
      <c r="BI182" s="223">
        <f>IF(N182="nulová",J182,0)</f>
        <v>0</v>
      </c>
      <c r="BJ182" s="16" t="s">
        <v>76</v>
      </c>
      <c r="BK182" s="223">
        <f>ROUND(I182*H182,2)</f>
        <v>0</v>
      </c>
      <c r="BL182" s="16" t="s">
        <v>203</v>
      </c>
      <c r="BM182" s="222" t="s">
        <v>701</v>
      </c>
    </row>
    <row r="183" s="2" customFormat="1">
      <c r="A183" s="37"/>
      <c r="B183" s="38"/>
      <c r="C183" s="39"/>
      <c r="D183" s="224" t="s">
        <v>193</v>
      </c>
      <c r="E183" s="39"/>
      <c r="F183" s="225" t="s">
        <v>995</v>
      </c>
      <c r="G183" s="39"/>
      <c r="H183" s="39"/>
      <c r="I183" s="226"/>
      <c r="J183" s="39"/>
      <c r="K183" s="39"/>
      <c r="L183" s="43"/>
      <c r="M183" s="227"/>
      <c r="N183" s="228"/>
      <c r="O183" s="83"/>
      <c r="P183" s="83"/>
      <c r="Q183" s="83"/>
      <c r="R183" s="83"/>
      <c r="S183" s="83"/>
      <c r="T183" s="84"/>
      <c r="U183" s="37"/>
      <c r="V183" s="37"/>
      <c r="W183" s="37"/>
      <c r="X183" s="37"/>
      <c r="Y183" s="37"/>
      <c r="Z183" s="37"/>
      <c r="AA183" s="37"/>
      <c r="AB183" s="37"/>
      <c r="AC183" s="37"/>
      <c r="AD183" s="37"/>
      <c r="AE183" s="37"/>
      <c r="AT183" s="16" t="s">
        <v>193</v>
      </c>
      <c r="AU183" s="16" t="s">
        <v>78</v>
      </c>
    </row>
    <row r="184" s="2" customFormat="1" ht="33" customHeight="1">
      <c r="A184" s="37"/>
      <c r="B184" s="38"/>
      <c r="C184" s="211" t="s">
        <v>702</v>
      </c>
      <c r="D184" s="211" t="s">
        <v>188</v>
      </c>
      <c r="E184" s="212" t="s">
        <v>996</v>
      </c>
      <c r="F184" s="213" t="s">
        <v>997</v>
      </c>
      <c r="G184" s="214" t="s">
        <v>911</v>
      </c>
      <c r="H184" s="215">
        <v>4</v>
      </c>
      <c r="I184" s="216"/>
      <c r="J184" s="217">
        <f>ROUND(I184*H184,2)</f>
        <v>0</v>
      </c>
      <c r="K184" s="213" t="s">
        <v>603</v>
      </c>
      <c r="L184" s="43"/>
      <c r="M184" s="218" t="s">
        <v>19</v>
      </c>
      <c r="N184" s="219" t="s">
        <v>40</v>
      </c>
      <c r="O184" s="83"/>
      <c r="P184" s="220">
        <f>O184*H184</f>
        <v>0</v>
      </c>
      <c r="Q184" s="220">
        <v>0</v>
      </c>
      <c r="R184" s="220">
        <f>Q184*H184</f>
        <v>0</v>
      </c>
      <c r="S184" s="220">
        <v>0</v>
      </c>
      <c r="T184" s="221">
        <f>S184*H184</f>
        <v>0</v>
      </c>
      <c r="U184" s="37"/>
      <c r="V184" s="37"/>
      <c r="W184" s="37"/>
      <c r="X184" s="37"/>
      <c r="Y184" s="37"/>
      <c r="Z184" s="37"/>
      <c r="AA184" s="37"/>
      <c r="AB184" s="37"/>
      <c r="AC184" s="37"/>
      <c r="AD184" s="37"/>
      <c r="AE184" s="37"/>
      <c r="AR184" s="222" t="s">
        <v>203</v>
      </c>
      <c r="AT184" s="222" t="s">
        <v>188</v>
      </c>
      <c r="AU184" s="222" t="s">
        <v>78</v>
      </c>
      <c r="AY184" s="16" t="s">
        <v>185</v>
      </c>
      <c r="BE184" s="223">
        <f>IF(N184="základní",J184,0)</f>
        <v>0</v>
      </c>
      <c r="BF184" s="223">
        <f>IF(N184="snížená",J184,0)</f>
        <v>0</v>
      </c>
      <c r="BG184" s="223">
        <f>IF(N184="zákl. přenesená",J184,0)</f>
        <v>0</v>
      </c>
      <c r="BH184" s="223">
        <f>IF(N184="sníž. přenesená",J184,0)</f>
        <v>0</v>
      </c>
      <c r="BI184" s="223">
        <f>IF(N184="nulová",J184,0)</f>
        <v>0</v>
      </c>
      <c r="BJ184" s="16" t="s">
        <v>76</v>
      </c>
      <c r="BK184" s="223">
        <f>ROUND(I184*H184,2)</f>
        <v>0</v>
      </c>
      <c r="BL184" s="16" t="s">
        <v>203</v>
      </c>
      <c r="BM184" s="222" t="s">
        <v>705</v>
      </c>
    </row>
    <row r="185" s="2" customFormat="1">
      <c r="A185" s="37"/>
      <c r="B185" s="38"/>
      <c r="C185" s="39"/>
      <c r="D185" s="224" t="s">
        <v>193</v>
      </c>
      <c r="E185" s="39"/>
      <c r="F185" s="225" t="s">
        <v>998</v>
      </c>
      <c r="G185" s="39"/>
      <c r="H185" s="39"/>
      <c r="I185" s="226"/>
      <c r="J185" s="39"/>
      <c r="K185" s="39"/>
      <c r="L185" s="43"/>
      <c r="M185" s="227"/>
      <c r="N185" s="228"/>
      <c r="O185" s="83"/>
      <c r="P185" s="83"/>
      <c r="Q185" s="83"/>
      <c r="R185" s="83"/>
      <c r="S185" s="83"/>
      <c r="T185" s="84"/>
      <c r="U185" s="37"/>
      <c r="V185" s="37"/>
      <c r="W185" s="37"/>
      <c r="X185" s="37"/>
      <c r="Y185" s="37"/>
      <c r="Z185" s="37"/>
      <c r="AA185" s="37"/>
      <c r="AB185" s="37"/>
      <c r="AC185" s="37"/>
      <c r="AD185" s="37"/>
      <c r="AE185" s="37"/>
      <c r="AT185" s="16" t="s">
        <v>193</v>
      </c>
      <c r="AU185" s="16" t="s">
        <v>78</v>
      </c>
    </row>
    <row r="186" s="2" customFormat="1" ht="24.15" customHeight="1">
      <c r="A186" s="37"/>
      <c r="B186" s="38"/>
      <c r="C186" s="229" t="s">
        <v>328</v>
      </c>
      <c r="D186" s="229" t="s">
        <v>207</v>
      </c>
      <c r="E186" s="230" t="s">
        <v>999</v>
      </c>
      <c r="F186" s="231" t="s">
        <v>1000</v>
      </c>
      <c r="G186" s="232" t="s">
        <v>261</v>
      </c>
      <c r="H186" s="233">
        <v>6.7000000000000002</v>
      </c>
      <c r="I186" s="234"/>
      <c r="J186" s="235">
        <f>ROUND(I186*H186,2)</f>
        <v>0</v>
      </c>
      <c r="K186" s="231" t="s">
        <v>192</v>
      </c>
      <c r="L186" s="236"/>
      <c r="M186" s="237" t="s">
        <v>19</v>
      </c>
      <c r="N186" s="238" t="s">
        <v>40</v>
      </c>
      <c r="O186" s="83"/>
      <c r="P186" s="220">
        <f>O186*H186</f>
        <v>0</v>
      </c>
      <c r="Q186" s="220">
        <v>0.0030000000000000001</v>
      </c>
      <c r="R186" s="220">
        <f>Q186*H186</f>
        <v>0.0201</v>
      </c>
      <c r="S186" s="220">
        <v>0</v>
      </c>
      <c r="T186" s="221">
        <f>S186*H186</f>
        <v>0</v>
      </c>
      <c r="U186" s="37"/>
      <c r="V186" s="37"/>
      <c r="W186" s="37"/>
      <c r="X186" s="37"/>
      <c r="Y186" s="37"/>
      <c r="Z186" s="37"/>
      <c r="AA186" s="37"/>
      <c r="AB186" s="37"/>
      <c r="AC186" s="37"/>
      <c r="AD186" s="37"/>
      <c r="AE186" s="37"/>
      <c r="AR186" s="222" t="s">
        <v>210</v>
      </c>
      <c r="AT186" s="222" t="s">
        <v>207</v>
      </c>
      <c r="AU186" s="222" t="s">
        <v>78</v>
      </c>
      <c r="AY186" s="16" t="s">
        <v>185</v>
      </c>
      <c r="BE186" s="223">
        <f>IF(N186="základní",J186,0)</f>
        <v>0</v>
      </c>
      <c r="BF186" s="223">
        <f>IF(N186="snížená",J186,0)</f>
        <v>0</v>
      </c>
      <c r="BG186" s="223">
        <f>IF(N186="zákl. přenesená",J186,0)</f>
        <v>0</v>
      </c>
      <c r="BH186" s="223">
        <f>IF(N186="sníž. přenesená",J186,0)</f>
        <v>0</v>
      </c>
      <c r="BI186" s="223">
        <f>IF(N186="nulová",J186,0)</f>
        <v>0</v>
      </c>
      <c r="BJ186" s="16" t="s">
        <v>76</v>
      </c>
      <c r="BK186" s="223">
        <f>ROUND(I186*H186,2)</f>
        <v>0</v>
      </c>
      <c r="BL186" s="16" t="s">
        <v>203</v>
      </c>
      <c r="BM186" s="222" t="s">
        <v>596</v>
      </c>
    </row>
    <row r="187" s="2" customFormat="1" ht="44.25" customHeight="1">
      <c r="A187" s="37"/>
      <c r="B187" s="38"/>
      <c r="C187" s="211" t="s">
        <v>708</v>
      </c>
      <c r="D187" s="211" t="s">
        <v>188</v>
      </c>
      <c r="E187" s="212" t="s">
        <v>1001</v>
      </c>
      <c r="F187" s="213" t="s">
        <v>1002</v>
      </c>
      <c r="G187" s="214" t="s">
        <v>927</v>
      </c>
      <c r="H187" s="247"/>
      <c r="I187" s="216"/>
      <c r="J187" s="217">
        <f>ROUND(I187*H187,2)</f>
        <v>0</v>
      </c>
      <c r="K187" s="213" t="s">
        <v>192</v>
      </c>
      <c r="L187" s="43"/>
      <c r="M187" s="218" t="s">
        <v>19</v>
      </c>
      <c r="N187" s="219" t="s">
        <v>40</v>
      </c>
      <c r="O187" s="83"/>
      <c r="P187" s="220">
        <f>O187*H187</f>
        <v>0</v>
      </c>
      <c r="Q187" s="220">
        <v>0</v>
      </c>
      <c r="R187" s="220">
        <f>Q187*H187</f>
        <v>0</v>
      </c>
      <c r="S187" s="220">
        <v>0</v>
      </c>
      <c r="T187" s="221">
        <f>S187*H187</f>
        <v>0</v>
      </c>
      <c r="U187" s="37"/>
      <c r="V187" s="37"/>
      <c r="W187" s="37"/>
      <c r="X187" s="37"/>
      <c r="Y187" s="37"/>
      <c r="Z187" s="37"/>
      <c r="AA187" s="37"/>
      <c r="AB187" s="37"/>
      <c r="AC187" s="37"/>
      <c r="AD187" s="37"/>
      <c r="AE187" s="37"/>
      <c r="AR187" s="222" t="s">
        <v>203</v>
      </c>
      <c r="AT187" s="222" t="s">
        <v>188</v>
      </c>
      <c r="AU187" s="222" t="s">
        <v>78</v>
      </c>
      <c r="AY187" s="16" t="s">
        <v>185</v>
      </c>
      <c r="BE187" s="223">
        <f>IF(N187="základní",J187,0)</f>
        <v>0</v>
      </c>
      <c r="BF187" s="223">
        <f>IF(N187="snížená",J187,0)</f>
        <v>0</v>
      </c>
      <c r="BG187" s="223">
        <f>IF(N187="zákl. přenesená",J187,0)</f>
        <v>0</v>
      </c>
      <c r="BH187" s="223">
        <f>IF(N187="sníž. přenesená",J187,0)</f>
        <v>0</v>
      </c>
      <c r="BI187" s="223">
        <f>IF(N187="nulová",J187,0)</f>
        <v>0</v>
      </c>
      <c r="BJ187" s="16" t="s">
        <v>76</v>
      </c>
      <c r="BK187" s="223">
        <f>ROUND(I187*H187,2)</f>
        <v>0</v>
      </c>
      <c r="BL187" s="16" t="s">
        <v>203</v>
      </c>
      <c r="BM187" s="222" t="s">
        <v>606</v>
      </c>
    </row>
    <row r="188" s="2" customFormat="1">
      <c r="A188" s="37"/>
      <c r="B188" s="38"/>
      <c r="C188" s="39"/>
      <c r="D188" s="224" t="s">
        <v>193</v>
      </c>
      <c r="E188" s="39"/>
      <c r="F188" s="225" t="s">
        <v>1003</v>
      </c>
      <c r="G188" s="39"/>
      <c r="H188" s="39"/>
      <c r="I188" s="226"/>
      <c r="J188" s="39"/>
      <c r="K188" s="39"/>
      <c r="L188" s="43"/>
      <c r="M188" s="227"/>
      <c r="N188" s="228"/>
      <c r="O188" s="83"/>
      <c r="P188" s="83"/>
      <c r="Q188" s="83"/>
      <c r="R188" s="83"/>
      <c r="S188" s="83"/>
      <c r="T188" s="84"/>
      <c r="U188" s="37"/>
      <c r="V188" s="37"/>
      <c r="W188" s="37"/>
      <c r="X188" s="37"/>
      <c r="Y188" s="37"/>
      <c r="Z188" s="37"/>
      <c r="AA188" s="37"/>
      <c r="AB188" s="37"/>
      <c r="AC188" s="37"/>
      <c r="AD188" s="37"/>
      <c r="AE188" s="37"/>
      <c r="AT188" s="16" t="s">
        <v>193</v>
      </c>
      <c r="AU188" s="16" t="s">
        <v>78</v>
      </c>
    </row>
    <row r="189" s="12" customFormat="1" ht="22.8" customHeight="1">
      <c r="A189" s="12"/>
      <c r="B189" s="195"/>
      <c r="C189" s="196"/>
      <c r="D189" s="197" t="s">
        <v>68</v>
      </c>
      <c r="E189" s="209" t="s">
        <v>268</v>
      </c>
      <c r="F189" s="209" t="s">
        <v>269</v>
      </c>
      <c r="G189" s="196"/>
      <c r="H189" s="196"/>
      <c r="I189" s="199"/>
      <c r="J189" s="210">
        <f>BK189</f>
        <v>0</v>
      </c>
      <c r="K189" s="196"/>
      <c r="L189" s="201"/>
      <c r="M189" s="202"/>
      <c r="N189" s="203"/>
      <c r="O189" s="203"/>
      <c r="P189" s="204">
        <f>SUM(P190:P205)</f>
        <v>0</v>
      </c>
      <c r="Q189" s="203"/>
      <c r="R189" s="204">
        <f>SUM(R190:R205)</f>
        <v>0.09153</v>
      </c>
      <c r="S189" s="203"/>
      <c r="T189" s="205">
        <f>SUM(T190:T205)</f>
        <v>1.4138899999999999</v>
      </c>
      <c r="U189" s="12"/>
      <c r="V189" s="12"/>
      <c r="W189" s="12"/>
      <c r="X189" s="12"/>
      <c r="Y189" s="12"/>
      <c r="Z189" s="12"/>
      <c r="AA189" s="12"/>
      <c r="AB189" s="12"/>
      <c r="AC189" s="12"/>
      <c r="AD189" s="12"/>
      <c r="AE189" s="12"/>
      <c r="AR189" s="206" t="s">
        <v>78</v>
      </c>
      <c r="AT189" s="207" t="s">
        <v>68</v>
      </c>
      <c r="AU189" s="207" t="s">
        <v>76</v>
      </c>
      <c r="AY189" s="206" t="s">
        <v>185</v>
      </c>
      <c r="BK189" s="208">
        <f>SUM(BK190:BK205)</f>
        <v>0</v>
      </c>
    </row>
    <row r="190" s="2" customFormat="1" ht="24.15" customHeight="1">
      <c r="A190" s="37"/>
      <c r="B190" s="38"/>
      <c r="C190" s="211" t="s">
        <v>333</v>
      </c>
      <c r="D190" s="211" t="s">
        <v>188</v>
      </c>
      <c r="E190" s="212" t="s">
        <v>1004</v>
      </c>
      <c r="F190" s="213" t="s">
        <v>1005</v>
      </c>
      <c r="G190" s="214" t="s">
        <v>191</v>
      </c>
      <c r="H190" s="215">
        <v>17</v>
      </c>
      <c r="I190" s="216"/>
      <c r="J190" s="217">
        <f>ROUND(I190*H190,2)</f>
        <v>0</v>
      </c>
      <c r="K190" s="213" t="s">
        <v>192</v>
      </c>
      <c r="L190" s="43"/>
      <c r="M190" s="218" t="s">
        <v>19</v>
      </c>
      <c r="N190" s="219" t="s">
        <v>40</v>
      </c>
      <c r="O190" s="83"/>
      <c r="P190" s="220">
        <f>O190*H190</f>
        <v>0</v>
      </c>
      <c r="Q190" s="220">
        <v>0</v>
      </c>
      <c r="R190" s="220">
        <f>Q190*H190</f>
        <v>0</v>
      </c>
      <c r="S190" s="220">
        <v>0.083169999999999994</v>
      </c>
      <c r="T190" s="221">
        <f>S190*H190</f>
        <v>1.4138899999999999</v>
      </c>
      <c r="U190" s="37"/>
      <c r="V190" s="37"/>
      <c r="W190" s="37"/>
      <c r="X190" s="37"/>
      <c r="Y190" s="37"/>
      <c r="Z190" s="37"/>
      <c r="AA190" s="37"/>
      <c r="AB190" s="37"/>
      <c r="AC190" s="37"/>
      <c r="AD190" s="37"/>
      <c r="AE190" s="37"/>
      <c r="AR190" s="222" t="s">
        <v>203</v>
      </c>
      <c r="AT190" s="222" t="s">
        <v>188</v>
      </c>
      <c r="AU190" s="222" t="s">
        <v>78</v>
      </c>
      <c r="AY190" s="16" t="s">
        <v>185</v>
      </c>
      <c r="BE190" s="223">
        <f>IF(N190="základní",J190,0)</f>
        <v>0</v>
      </c>
      <c r="BF190" s="223">
        <f>IF(N190="snížená",J190,0)</f>
        <v>0</v>
      </c>
      <c r="BG190" s="223">
        <f>IF(N190="zákl. přenesená",J190,0)</f>
        <v>0</v>
      </c>
      <c r="BH190" s="223">
        <f>IF(N190="sníž. přenesená",J190,0)</f>
        <v>0</v>
      </c>
      <c r="BI190" s="223">
        <f>IF(N190="nulová",J190,0)</f>
        <v>0</v>
      </c>
      <c r="BJ190" s="16" t="s">
        <v>76</v>
      </c>
      <c r="BK190" s="223">
        <f>ROUND(I190*H190,2)</f>
        <v>0</v>
      </c>
      <c r="BL190" s="16" t="s">
        <v>203</v>
      </c>
      <c r="BM190" s="222" t="s">
        <v>620</v>
      </c>
    </row>
    <row r="191" s="2" customFormat="1">
      <c r="A191" s="37"/>
      <c r="B191" s="38"/>
      <c r="C191" s="39"/>
      <c r="D191" s="224" t="s">
        <v>193</v>
      </c>
      <c r="E191" s="39"/>
      <c r="F191" s="225" t="s">
        <v>1006</v>
      </c>
      <c r="G191" s="39"/>
      <c r="H191" s="39"/>
      <c r="I191" s="226"/>
      <c r="J191" s="39"/>
      <c r="K191" s="39"/>
      <c r="L191" s="43"/>
      <c r="M191" s="227"/>
      <c r="N191" s="228"/>
      <c r="O191" s="83"/>
      <c r="P191" s="83"/>
      <c r="Q191" s="83"/>
      <c r="R191" s="83"/>
      <c r="S191" s="83"/>
      <c r="T191" s="84"/>
      <c r="U191" s="37"/>
      <c r="V191" s="37"/>
      <c r="W191" s="37"/>
      <c r="X191" s="37"/>
      <c r="Y191" s="37"/>
      <c r="Z191" s="37"/>
      <c r="AA191" s="37"/>
      <c r="AB191" s="37"/>
      <c r="AC191" s="37"/>
      <c r="AD191" s="37"/>
      <c r="AE191" s="37"/>
      <c r="AT191" s="16" t="s">
        <v>193</v>
      </c>
      <c r="AU191" s="16" t="s">
        <v>78</v>
      </c>
    </row>
    <row r="192" s="2" customFormat="1" ht="37.8" customHeight="1">
      <c r="A192" s="37"/>
      <c r="B192" s="38"/>
      <c r="C192" s="211" t="s">
        <v>714</v>
      </c>
      <c r="D192" s="211" t="s">
        <v>188</v>
      </c>
      <c r="E192" s="212" t="s">
        <v>1007</v>
      </c>
      <c r="F192" s="213" t="s">
        <v>1008</v>
      </c>
      <c r="G192" s="214" t="s">
        <v>191</v>
      </c>
      <c r="H192" s="215">
        <v>17</v>
      </c>
      <c r="I192" s="216"/>
      <c r="J192" s="217">
        <f>ROUND(I192*H192,2)</f>
        <v>0</v>
      </c>
      <c r="K192" s="213" t="s">
        <v>192</v>
      </c>
      <c r="L192" s="43"/>
      <c r="M192" s="218" t="s">
        <v>19</v>
      </c>
      <c r="N192" s="219" t="s">
        <v>40</v>
      </c>
      <c r="O192" s="83"/>
      <c r="P192" s="220">
        <f>O192*H192</f>
        <v>0</v>
      </c>
      <c r="Q192" s="220">
        <v>0.0053</v>
      </c>
      <c r="R192" s="220">
        <f>Q192*H192</f>
        <v>0.0901</v>
      </c>
      <c r="S192" s="220">
        <v>0</v>
      </c>
      <c r="T192" s="221">
        <f>S192*H192</f>
        <v>0</v>
      </c>
      <c r="U192" s="37"/>
      <c r="V192" s="37"/>
      <c r="W192" s="37"/>
      <c r="X192" s="37"/>
      <c r="Y192" s="37"/>
      <c r="Z192" s="37"/>
      <c r="AA192" s="37"/>
      <c r="AB192" s="37"/>
      <c r="AC192" s="37"/>
      <c r="AD192" s="37"/>
      <c r="AE192" s="37"/>
      <c r="AR192" s="222" t="s">
        <v>203</v>
      </c>
      <c r="AT192" s="222" t="s">
        <v>188</v>
      </c>
      <c r="AU192" s="222" t="s">
        <v>78</v>
      </c>
      <c r="AY192" s="16" t="s">
        <v>185</v>
      </c>
      <c r="BE192" s="223">
        <f>IF(N192="základní",J192,0)</f>
        <v>0</v>
      </c>
      <c r="BF192" s="223">
        <f>IF(N192="snížená",J192,0)</f>
        <v>0</v>
      </c>
      <c r="BG192" s="223">
        <f>IF(N192="zákl. přenesená",J192,0)</f>
        <v>0</v>
      </c>
      <c r="BH192" s="223">
        <f>IF(N192="sníž. přenesená",J192,0)</f>
        <v>0</v>
      </c>
      <c r="BI192" s="223">
        <f>IF(N192="nulová",J192,0)</f>
        <v>0</v>
      </c>
      <c r="BJ192" s="16" t="s">
        <v>76</v>
      </c>
      <c r="BK192" s="223">
        <f>ROUND(I192*H192,2)</f>
        <v>0</v>
      </c>
      <c r="BL192" s="16" t="s">
        <v>203</v>
      </c>
      <c r="BM192" s="222" t="s">
        <v>717</v>
      </c>
    </row>
    <row r="193" s="2" customFormat="1">
      <c r="A193" s="37"/>
      <c r="B193" s="38"/>
      <c r="C193" s="39"/>
      <c r="D193" s="224" t="s">
        <v>193</v>
      </c>
      <c r="E193" s="39"/>
      <c r="F193" s="225" t="s">
        <v>1009</v>
      </c>
      <c r="G193" s="39"/>
      <c r="H193" s="39"/>
      <c r="I193" s="226"/>
      <c r="J193" s="39"/>
      <c r="K193" s="39"/>
      <c r="L193" s="43"/>
      <c r="M193" s="227"/>
      <c r="N193" s="228"/>
      <c r="O193" s="83"/>
      <c r="P193" s="83"/>
      <c r="Q193" s="83"/>
      <c r="R193" s="83"/>
      <c r="S193" s="83"/>
      <c r="T193" s="84"/>
      <c r="U193" s="37"/>
      <c r="V193" s="37"/>
      <c r="W193" s="37"/>
      <c r="X193" s="37"/>
      <c r="Y193" s="37"/>
      <c r="Z193" s="37"/>
      <c r="AA193" s="37"/>
      <c r="AB193" s="37"/>
      <c r="AC193" s="37"/>
      <c r="AD193" s="37"/>
      <c r="AE193" s="37"/>
      <c r="AT193" s="16" t="s">
        <v>193</v>
      </c>
      <c r="AU193" s="16" t="s">
        <v>78</v>
      </c>
    </row>
    <row r="194" s="2" customFormat="1" ht="24.15" customHeight="1">
      <c r="A194" s="37"/>
      <c r="B194" s="38"/>
      <c r="C194" s="229" t="s">
        <v>336</v>
      </c>
      <c r="D194" s="229" t="s">
        <v>207</v>
      </c>
      <c r="E194" s="230" t="s">
        <v>1010</v>
      </c>
      <c r="F194" s="231" t="s">
        <v>1011</v>
      </c>
      <c r="G194" s="232" t="s">
        <v>191</v>
      </c>
      <c r="H194" s="233">
        <v>18</v>
      </c>
      <c r="I194" s="234"/>
      <c r="J194" s="235">
        <f>ROUND(I194*H194,2)</f>
        <v>0</v>
      </c>
      <c r="K194" s="231" t="s">
        <v>19</v>
      </c>
      <c r="L194" s="236"/>
      <c r="M194" s="237" t="s">
        <v>19</v>
      </c>
      <c r="N194" s="238" t="s">
        <v>40</v>
      </c>
      <c r="O194" s="83"/>
      <c r="P194" s="220">
        <f>O194*H194</f>
        <v>0</v>
      </c>
      <c r="Q194" s="220">
        <v>0</v>
      </c>
      <c r="R194" s="220">
        <f>Q194*H194</f>
        <v>0</v>
      </c>
      <c r="S194" s="220">
        <v>0</v>
      </c>
      <c r="T194" s="221">
        <f>S194*H194</f>
        <v>0</v>
      </c>
      <c r="U194" s="37"/>
      <c r="V194" s="37"/>
      <c r="W194" s="37"/>
      <c r="X194" s="37"/>
      <c r="Y194" s="37"/>
      <c r="Z194" s="37"/>
      <c r="AA194" s="37"/>
      <c r="AB194" s="37"/>
      <c r="AC194" s="37"/>
      <c r="AD194" s="37"/>
      <c r="AE194" s="37"/>
      <c r="AR194" s="222" t="s">
        <v>210</v>
      </c>
      <c r="AT194" s="222" t="s">
        <v>207</v>
      </c>
      <c r="AU194" s="222" t="s">
        <v>78</v>
      </c>
      <c r="AY194" s="16" t="s">
        <v>185</v>
      </c>
      <c r="BE194" s="223">
        <f>IF(N194="základní",J194,0)</f>
        <v>0</v>
      </c>
      <c r="BF194" s="223">
        <f>IF(N194="snížená",J194,0)</f>
        <v>0</v>
      </c>
      <c r="BG194" s="223">
        <f>IF(N194="zákl. přenesená",J194,0)</f>
        <v>0</v>
      </c>
      <c r="BH194" s="223">
        <f>IF(N194="sníž. přenesená",J194,0)</f>
        <v>0</v>
      </c>
      <c r="BI194" s="223">
        <f>IF(N194="nulová",J194,0)</f>
        <v>0</v>
      </c>
      <c r="BJ194" s="16" t="s">
        <v>76</v>
      </c>
      <c r="BK194" s="223">
        <f>ROUND(I194*H194,2)</f>
        <v>0</v>
      </c>
      <c r="BL194" s="16" t="s">
        <v>203</v>
      </c>
      <c r="BM194" s="222" t="s">
        <v>720</v>
      </c>
    </row>
    <row r="195" s="2" customFormat="1" ht="24.15" customHeight="1">
      <c r="A195" s="37"/>
      <c r="B195" s="38"/>
      <c r="C195" s="211" t="s">
        <v>721</v>
      </c>
      <c r="D195" s="211" t="s">
        <v>188</v>
      </c>
      <c r="E195" s="212" t="s">
        <v>1012</v>
      </c>
      <c r="F195" s="213" t="s">
        <v>1013</v>
      </c>
      <c r="G195" s="214" t="s">
        <v>191</v>
      </c>
      <c r="H195" s="215">
        <v>17</v>
      </c>
      <c r="I195" s="216"/>
      <c r="J195" s="217">
        <f>ROUND(I195*H195,2)</f>
        <v>0</v>
      </c>
      <c r="K195" s="213" t="s">
        <v>948</v>
      </c>
      <c r="L195" s="43"/>
      <c r="M195" s="218" t="s">
        <v>19</v>
      </c>
      <c r="N195" s="219" t="s">
        <v>40</v>
      </c>
      <c r="O195" s="83"/>
      <c r="P195" s="220">
        <f>O195*H195</f>
        <v>0</v>
      </c>
      <c r="Q195" s="220">
        <v>0</v>
      </c>
      <c r="R195" s="220">
        <f>Q195*H195</f>
        <v>0</v>
      </c>
      <c r="S195" s="220">
        <v>0</v>
      </c>
      <c r="T195" s="221">
        <f>S195*H195</f>
        <v>0</v>
      </c>
      <c r="U195" s="37"/>
      <c r="V195" s="37"/>
      <c r="W195" s="37"/>
      <c r="X195" s="37"/>
      <c r="Y195" s="37"/>
      <c r="Z195" s="37"/>
      <c r="AA195" s="37"/>
      <c r="AB195" s="37"/>
      <c r="AC195" s="37"/>
      <c r="AD195" s="37"/>
      <c r="AE195" s="37"/>
      <c r="AR195" s="222" t="s">
        <v>203</v>
      </c>
      <c r="AT195" s="222" t="s">
        <v>188</v>
      </c>
      <c r="AU195" s="222" t="s">
        <v>78</v>
      </c>
      <c r="AY195" s="16" t="s">
        <v>185</v>
      </c>
      <c r="BE195" s="223">
        <f>IF(N195="základní",J195,0)</f>
        <v>0</v>
      </c>
      <c r="BF195" s="223">
        <f>IF(N195="snížená",J195,0)</f>
        <v>0</v>
      </c>
      <c r="BG195" s="223">
        <f>IF(N195="zákl. přenesená",J195,0)</f>
        <v>0</v>
      </c>
      <c r="BH195" s="223">
        <f>IF(N195="sníž. přenesená",J195,0)</f>
        <v>0</v>
      </c>
      <c r="BI195" s="223">
        <f>IF(N195="nulová",J195,0)</f>
        <v>0</v>
      </c>
      <c r="BJ195" s="16" t="s">
        <v>76</v>
      </c>
      <c r="BK195" s="223">
        <f>ROUND(I195*H195,2)</f>
        <v>0</v>
      </c>
      <c r="BL195" s="16" t="s">
        <v>203</v>
      </c>
      <c r="BM195" s="222" t="s">
        <v>724</v>
      </c>
    </row>
    <row r="196" s="2" customFormat="1" ht="16.5" customHeight="1">
      <c r="A196" s="37"/>
      <c r="B196" s="38"/>
      <c r="C196" s="211" t="s">
        <v>341</v>
      </c>
      <c r="D196" s="211" t="s">
        <v>188</v>
      </c>
      <c r="E196" s="212" t="s">
        <v>1014</v>
      </c>
      <c r="F196" s="213" t="s">
        <v>1015</v>
      </c>
      <c r="G196" s="214" t="s">
        <v>191</v>
      </c>
      <c r="H196" s="215">
        <v>17</v>
      </c>
      <c r="I196" s="216"/>
      <c r="J196" s="217">
        <f>ROUND(I196*H196,2)</f>
        <v>0</v>
      </c>
      <c r="K196" s="213" t="s">
        <v>948</v>
      </c>
      <c r="L196" s="43"/>
      <c r="M196" s="218" t="s">
        <v>19</v>
      </c>
      <c r="N196" s="219" t="s">
        <v>40</v>
      </c>
      <c r="O196" s="83"/>
      <c r="P196" s="220">
        <f>O196*H196</f>
        <v>0</v>
      </c>
      <c r="Q196" s="220">
        <v>0</v>
      </c>
      <c r="R196" s="220">
        <f>Q196*H196</f>
        <v>0</v>
      </c>
      <c r="S196" s="220">
        <v>0</v>
      </c>
      <c r="T196" s="221">
        <f>S196*H196</f>
        <v>0</v>
      </c>
      <c r="U196" s="37"/>
      <c r="V196" s="37"/>
      <c r="W196" s="37"/>
      <c r="X196" s="37"/>
      <c r="Y196" s="37"/>
      <c r="Z196" s="37"/>
      <c r="AA196" s="37"/>
      <c r="AB196" s="37"/>
      <c r="AC196" s="37"/>
      <c r="AD196" s="37"/>
      <c r="AE196" s="37"/>
      <c r="AR196" s="222" t="s">
        <v>203</v>
      </c>
      <c r="AT196" s="222" t="s">
        <v>188</v>
      </c>
      <c r="AU196" s="222" t="s">
        <v>78</v>
      </c>
      <c r="AY196" s="16" t="s">
        <v>185</v>
      </c>
      <c r="BE196" s="223">
        <f>IF(N196="základní",J196,0)</f>
        <v>0</v>
      </c>
      <c r="BF196" s="223">
        <f>IF(N196="snížená",J196,0)</f>
        <v>0</v>
      </c>
      <c r="BG196" s="223">
        <f>IF(N196="zákl. přenesená",J196,0)</f>
        <v>0</v>
      </c>
      <c r="BH196" s="223">
        <f>IF(N196="sníž. přenesená",J196,0)</f>
        <v>0</v>
      </c>
      <c r="BI196" s="223">
        <f>IF(N196="nulová",J196,0)</f>
        <v>0</v>
      </c>
      <c r="BJ196" s="16" t="s">
        <v>76</v>
      </c>
      <c r="BK196" s="223">
        <f>ROUND(I196*H196,2)</f>
        <v>0</v>
      </c>
      <c r="BL196" s="16" t="s">
        <v>203</v>
      </c>
      <c r="BM196" s="222" t="s">
        <v>727</v>
      </c>
    </row>
    <row r="197" s="2" customFormat="1" ht="21.75" customHeight="1">
      <c r="A197" s="37"/>
      <c r="B197" s="38"/>
      <c r="C197" s="211" t="s">
        <v>728</v>
      </c>
      <c r="D197" s="211" t="s">
        <v>188</v>
      </c>
      <c r="E197" s="212" t="s">
        <v>1016</v>
      </c>
      <c r="F197" s="213" t="s">
        <v>1017</v>
      </c>
      <c r="G197" s="214" t="s">
        <v>261</v>
      </c>
      <c r="H197" s="215">
        <v>6</v>
      </c>
      <c r="I197" s="216"/>
      <c r="J197" s="217">
        <f>ROUND(I197*H197,2)</f>
        <v>0</v>
      </c>
      <c r="K197" s="213" t="s">
        <v>192</v>
      </c>
      <c r="L197" s="43"/>
      <c r="M197" s="218" t="s">
        <v>19</v>
      </c>
      <c r="N197" s="219" t="s">
        <v>40</v>
      </c>
      <c r="O197" s="83"/>
      <c r="P197" s="220">
        <f>O197*H197</f>
        <v>0</v>
      </c>
      <c r="Q197" s="220">
        <v>4.0000000000000003E-05</v>
      </c>
      <c r="R197" s="220">
        <f>Q197*H197</f>
        <v>0.00024000000000000003</v>
      </c>
      <c r="S197" s="220">
        <v>0</v>
      </c>
      <c r="T197" s="221">
        <f>S197*H197</f>
        <v>0</v>
      </c>
      <c r="U197" s="37"/>
      <c r="V197" s="37"/>
      <c r="W197" s="37"/>
      <c r="X197" s="37"/>
      <c r="Y197" s="37"/>
      <c r="Z197" s="37"/>
      <c r="AA197" s="37"/>
      <c r="AB197" s="37"/>
      <c r="AC197" s="37"/>
      <c r="AD197" s="37"/>
      <c r="AE197" s="37"/>
      <c r="AR197" s="222" t="s">
        <v>203</v>
      </c>
      <c r="AT197" s="222" t="s">
        <v>188</v>
      </c>
      <c r="AU197" s="222" t="s">
        <v>78</v>
      </c>
      <c r="AY197" s="16" t="s">
        <v>185</v>
      </c>
      <c r="BE197" s="223">
        <f>IF(N197="základní",J197,0)</f>
        <v>0</v>
      </c>
      <c r="BF197" s="223">
        <f>IF(N197="snížená",J197,0)</f>
        <v>0</v>
      </c>
      <c r="BG197" s="223">
        <f>IF(N197="zákl. přenesená",J197,0)</f>
        <v>0</v>
      </c>
      <c r="BH197" s="223">
        <f>IF(N197="sníž. přenesená",J197,0)</f>
        <v>0</v>
      </c>
      <c r="BI197" s="223">
        <f>IF(N197="nulová",J197,0)</f>
        <v>0</v>
      </c>
      <c r="BJ197" s="16" t="s">
        <v>76</v>
      </c>
      <c r="BK197" s="223">
        <f>ROUND(I197*H197,2)</f>
        <v>0</v>
      </c>
      <c r="BL197" s="16" t="s">
        <v>203</v>
      </c>
      <c r="BM197" s="222" t="s">
        <v>731</v>
      </c>
    </row>
    <row r="198" s="2" customFormat="1">
      <c r="A198" s="37"/>
      <c r="B198" s="38"/>
      <c r="C198" s="39"/>
      <c r="D198" s="224" t="s">
        <v>193</v>
      </c>
      <c r="E198" s="39"/>
      <c r="F198" s="225" t="s">
        <v>1018</v>
      </c>
      <c r="G198" s="39"/>
      <c r="H198" s="39"/>
      <c r="I198" s="226"/>
      <c r="J198" s="39"/>
      <c r="K198" s="39"/>
      <c r="L198" s="43"/>
      <c r="M198" s="227"/>
      <c r="N198" s="228"/>
      <c r="O198" s="83"/>
      <c r="P198" s="83"/>
      <c r="Q198" s="83"/>
      <c r="R198" s="83"/>
      <c r="S198" s="83"/>
      <c r="T198" s="84"/>
      <c r="U198" s="37"/>
      <c r="V198" s="37"/>
      <c r="W198" s="37"/>
      <c r="X198" s="37"/>
      <c r="Y198" s="37"/>
      <c r="Z198" s="37"/>
      <c r="AA198" s="37"/>
      <c r="AB198" s="37"/>
      <c r="AC198" s="37"/>
      <c r="AD198" s="37"/>
      <c r="AE198" s="37"/>
      <c r="AT198" s="16" t="s">
        <v>193</v>
      </c>
      <c r="AU198" s="16" t="s">
        <v>78</v>
      </c>
    </row>
    <row r="199" s="2" customFormat="1" ht="16.5" customHeight="1">
      <c r="A199" s="37"/>
      <c r="B199" s="38"/>
      <c r="C199" s="229" t="s">
        <v>344</v>
      </c>
      <c r="D199" s="229" t="s">
        <v>207</v>
      </c>
      <c r="E199" s="230" t="s">
        <v>1019</v>
      </c>
      <c r="F199" s="231" t="s">
        <v>1020</v>
      </c>
      <c r="G199" s="232" t="s">
        <v>261</v>
      </c>
      <c r="H199" s="233">
        <v>7</v>
      </c>
      <c r="I199" s="234"/>
      <c r="J199" s="235">
        <f>ROUND(I199*H199,2)</f>
        <v>0</v>
      </c>
      <c r="K199" s="231" t="s">
        <v>192</v>
      </c>
      <c r="L199" s="236"/>
      <c r="M199" s="237" t="s">
        <v>19</v>
      </c>
      <c r="N199" s="238" t="s">
        <v>40</v>
      </c>
      <c r="O199" s="83"/>
      <c r="P199" s="220">
        <f>O199*H199</f>
        <v>0</v>
      </c>
      <c r="Q199" s="220">
        <v>0.00017000000000000001</v>
      </c>
      <c r="R199" s="220">
        <f>Q199*H199</f>
        <v>0.0011900000000000001</v>
      </c>
      <c r="S199" s="220">
        <v>0</v>
      </c>
      <c r="T199" s="221">
        <f>S199*H199</f>
        <v>0</v>
      </c>
      <c r="U199" s="37"/>
      <c r="V199" s="37"/>
      <c r="W199" s="37"/>
      <c r="X199" s="37"/>
      <c r="Y199" s="37"/>
      <c r="Z199" s="37"/>
      <c r="AA199" s="37"/>
      <c r="AB199" s="37"/>
      <c r="AC199" s="37"/>
      <c r="AD199" s="37"/>
      <c r="AE199" s="37"/>
      <c r="AR199" s="222" t="s">
        <v>210</v>
      </c>
      <c r="AT199" s="222" t="s">
        <v>207</v>
      </c>
      <c r="AU199" s="222" t="s">
        <v>78</v>
      </c>
      <c r="AY199" s="16" t="s">
        <v>185</v>
      </c>
      <c r="BE199" s="223">
        <f>IF(N199="základní",J199,0)</f>
        <v>0</v>
      </c>
      <c r="BF199" s="223">
        <f>IF(N199="snížená",J199,0)</f>
        <v>0</v>
      </c>
      <c r="BG199" s="223">
        <f>IF(N199="zákl. přenesená",J199,0)</f>
        <v>0</v>
      </c>
      <c r="BH199" s="223">
        <f>IF(N199="sníž. přenesená",J199,0)</f>
        <v>0</v>
      </c>
      <c r="BI199" s="223">
        <f>IF(N199="nulová",J199,0)</f>
        <v>0</v>
      </c>
      <c r="BJ199" s="16" t="s">
        <v>76</v>
      </c>
      <c r="BK199" s="223">
        <f>ROUND(I199*H199,2)</f>
        <v>0</v>
      </c>
      <c r="BL199" s="16" t="s">
        <v>203</v>
      </c>
      <c r="BM199" s="222" t="s">
        <v>734</v>
      </c>
    </row>
    <row r="200" s="2" customFormat="1" ht="16.5" customHeight="1">
      <c r="A200" s="37"/>
      <c r="B200" s="38"/>
      <c r="C200" s="211" t="s">
        <v>735</v>
      </c>
      <c r="D200" s="211" t="s">
        <v>188</v>
      </c>
      <c r="E200" s="212" t="s">
        <v>1021</v>
      </c>
      <c r="F200" s="213" t="s">
        <v>1022</v>
      </c>
      <c r="G200" s="214" t="s">
        <v>191</v>
      </c>
      <c r="H200" s="215">
        <v>96</v>
      </c>
      <c r="I200" s="216"/>
      <c r="J200" s="217">
        <f>ROUND(I200*H200,2)</f>
        <v>0</v>
      </c>
      <c r="K200" s="213" t="s">
        <v>948</v>
      </c>
      <c r="L200" s="43"/>
      <c r="M200" s="218" t="s">
        <v>19</v>
      </c>
      <c r="N200" s="219" t="s">
        <v>40</v>
      </c>
      <c r="O200" s="83"/>
      <c r="P200" s="220">
        <f>O200*H200</f>
        <v>0</v>
      </c>
      <c r="Q200" s="220">
        <v>0</v>
      </c>
      <c r="R200" s="220">
        <f>Q200*H200</f>
        <v>0</v>
      </c>
      <c r="S200" s="220">
        <v>0</v>
      </c>
      <c r="T200" s="221">
        <f>S200*H200</f>
        <v>0</v>
      </c>
      <c r="U200" s="37"/>
      <c r="V200" s="37"/>
      <c r="W200" s="37"/>
      <c r="X200" s="37"/>
      <c r="Y200" s="37"/>
      <c r="Z200" s="37"/>
      <c r="AA200" s="37"/>
      <c r="AB200" s="37"/>
      <c r="AC200" s="37"/>
      <c r="AD200" s="37"/>
      <c r="AE200" s="37"/>
      <c r="AR200" s="222" t="s">
        <v>203</v>
      </c>
      <c r="AT200" s="222" t="s">
        <v>188</v>
      </c>
      <c r="AU200" s="222" t="s">
        <v>78</v>
      </c>
      <c r="AY200" s="16" t="s">
        <v>185</v>
      </c>
      <c r="BE200" s="223">
        <f>IF(N200="základní",J200,0)</f>
        <v>0</v>
      </c>
      <c r="BF200" s="223">
        <f>IF(N200="snížená",J200,0)</f>
        <v>0</v>
      </c>
      <c r="BG200" s="223">
        <f>IF(N200="zákl. přenesená",J200,0)</f>
        <v>0</v>
      </c>
      <c r="BH200" s="223">
        <f>IF(N200="sníž. přenesená",J200,0)</f>
        <v>0</v>
      </c>
      <c r="BI200" s="223">
        <f>IF(N200="nulová",J200,0)</f>
        <v>0</v>
      </c>
      <c r="BJ200" s="16" t="s">
        <v>76</v>
      </c>
      <c r="BK200" s="223">
        <f>ROUND(I200*H200,2)</f>
        <v>0</v>
      </c>
      <c r="BL200" s="16" t="s">
        <v>203</v>
      </c>
      <c r="BM200" s="222" t="s">
        <v>738</v>
      </c>
    </row>
    <row r="201" s="2" customFormat="1" ht="16.5" customHeight="1">
      <c r="A201" s="37"/>
      <c r="B201" s="38"/>
      <c r="C201" s="211" t="s">
        <v>503</v>
      </c>
      <c r="D201" s="211" t="s">
        <v>188</v>
      </c>
      <c r="E201" s="212" t="s">
        <v>1023</v>
      </c>
      <c r="F201" s="213" t="s">
        <v>1024</v>
      </c>
      <c r="G201" s="214" t="s">
        <v>191</v>
      </c>
      <c r="H201" s="215">
        <v>104</v>
      </c>
      <c r="I201" s="216"/>
      <c r="J201" s="217">
        <f>ROUND(I201*H201,2)</f>
        <v>0</v>
      </c>
      <c r="K201" s="213" t="s">
        <v>948</v>
      </c>
      <c r="L201" s="43"/>
      <c r="M201" s="218" t="s">
        <v>19</v>
      </c>
      <c r="N201" s="219" t="s">
        <v>40</v>
      </c>
      <c r="O201" s="83"/>
      <c r="P201" s="220">
        <f>O201*H201</f>
        <v>0</v>
      </c>
      <c r="Q201" s="220">
        <v>0</v>
      </c>
      <c r="R201" s="220">
        <f>Q201*H201</f>
        <v>0</v>
      </c>
      <c r="S201" s="220">
        <v>0</v>
      </c>
      <c r="T201" s="221">
        <f>S201*H201</f>
        <v>0</v>
      </c>
      <c r="U201" s="37"/>
      <c r="V201" s="37"/>
      <c r="W201" s="37"/>
      <c r="X201" s="37"/>
      <c r="Y201" s="37"/>
      <c r="Z201" s="37"/>
      <c r="AA201" s="37"/>
      <c r="AB201" s="37"/>
      <c r="AC201" s="37"/>
      <c r="AD201" s="37"/>
      <c r="AE201" s="37"/>
      <c r="AR201" s="222" t="s">
        <v>203</v>
      </c>
      <c r="AT201" s="222" t="s">
        <v>188</v>
      </c>
      <c r="AU201" s="222" t="s">
        <v>78</v>
      </c>
      <c r="AY201" s="16" t="s">
        <v>185</v>
      </c>
      <c r="BE201" s="223">
        <f>IF(N201="základní",J201,0)</f>
        <v>0</v>
      </c>
      <c r="BF201" s="223">
        <f>IF(N201="snížená",J201,0)</f>
        <v>0</v>
      </c>
      <c r="BG201" s="223">
        <f>IF(N201="zákl. přenesená",J201,0)</f>
        <v>0</v>
      </c>
      <c r="BH201" s="223">
        <f>IF(N201="sníž. přenesená",J201,0)</f>
        <v>0</v>
      </c>
      <c r="BI201" s="223">
        <f>IF(N201="nulová",J201,0)</f>
        <v>0</v>
      </c>
      <c r="BJ201" s="16" t="s">
        <v>76</v>
      </c>
      <c r="BK201" s="223">
        <f>ROUND(I201*H201,2)</f>
        <v>0</v>
      </c>
      <c r="BL201" s="16" t="s">
        <v>203</v>
      </c>
      <c r="BM201" s="222" t="s">
        <v>741</v>
      </c>
    </row>
    <row r="202" s="2" customFormat="1" ht="16.5" customHeight="1">
      <c r="A202" s="37"/>
      <c r="B202" s="38"/>
      <c r="C202" s="229" t="s">
        <v>742</v>
      </c>
      <c r="D202" s="229" t="s">
        <v>207</v>
      </c>
      <c r="E202" s="230" t="s">
        <v>1025</v>
      </c>
      <c r="F202" s="231" t="s">
        <v>1026</v>
      </c>
      <c r="G202" s="232" t="s">
        <v>191</v>
      </c>
      <c r="H202" s="233">
        <v>110</v>
      </c>
      <c r="I202" s="234"/>
      <c r="J202" s="235">
        <f>ROUND(I202*H202,2)</f>
        <v>0</v>
      </c>
      <c r="K202" s="231" t="s">
        <v>19</v>
      </c>
      <c r="L202" s="236"/>
      <c r="M202" s="237" t="s">
        <v>19</v>
      </c>
      <c r="N202" s="238" t="s">
        <v>40</v>
      </c>
      <c r="O202" s="83"/>
      <c r="P202" s="220">
        <f>O202*H202</f>
        <v>0</v>
      </c>
      <c r="Q202" s="220">
        <v>0</v>
      </c>
      <c r="R202" s="220">
        <f>Q202*H202</f>
        <v>0</v>
      </c>
      <c r="S202" s="220">
        <v>0</v>
      </c>
      <c r="T202" s="221">
        <f>S202*H202</f>
        <v>0</v>
      </c>
      <c r="U202" s="37"/>
      <c r="V202" s="37"/>
      <c r="W202" s="37"/>
      <c r="X202" s="37"/>
      <c r="Y202" s="37"/>
      <c r="Z202" s="37"/>
      <c r="AA202" s="37"/>
      <c r="AB202" s="37"/>
      <c r="AC202" s="37"/>
      <c r="AD202" s="37"/>
      <c r="AE202" s="37"/>
      <c r="AR202" s="222" t="s">
        <v>210</v>
      </c>
      <c r="AT202" s="222" t="s">
        <v>207</v>
      </c>
      <c r="AU202" s="222" t="s">
        <v>78</v>
      </c>
      <c r="AY202" s="16" t="s">
        <v>185</v>
      </c>
      <c r="BE202" s="223">
        <f>IF(N202="základní",J202,0)</f>
        <v>0</v>
      </c>
      <c r="BF202" s="223">
        <f>IF(N202="snížená",J202,0)</f>
        <v>0</v>
      </c>
      <c r="BG202" s="223">
        <f>IF(N202="zákl. přenesená",J202,0)</f>
        <v>0</v>
      </c>
      <c r="BH202" s="223">
        <f>IF(N202="sníž. přenesená",J202,0)</f>
        <v>0</v>
      </c>
      <c r="BI202" s="223">
        <f>IF(N202="nulová",J202,0)</f>
        <v>0</v>
      </c>
      <c r="BJ202" s="16" t="s">
        <v>76</v>
      </c>
      <c r="BK202" s="223">
        <f>ROUND(I202*H202,2)</f>
        <v>0</v>
      </c>
      <c r="BL202" s="16" t="s">
        <v>203</v>
      </c>
      <c r="BM202" s="222" t="s">
        <v>745</v>
      </c>
    </row>
    <row r="203" s="2" customFormat="1" ht="24.15" customHeight="1">
      <c r="A203" s="37"/>
      <c r="B203" s="38"/>
      <c r="C203" s="211" t="s">
        <v>506</v>
      </c>
      <c r="D203" s="211" t="s">
        <v>188</v>
      </c>
      <c r="E203" s="212" t="s">
        <v>1027</v>
      </c>
      <c r="F203" s="213" t="s">
        <v>1028</v>
      </c>
      <c r="G203" s="214" t="s">
        <v>191</v>
      </c>
      <c r="H203" s="215">
        <v>104</v>
      </c>
      <c r="I203" s="216"/>
      <c r="J203" s="217">
        <f>ROUND(I203*H203,2)</f>
        <v>0</v>
      </c>
      <c r="K203" s="213" t="s">
        <v>948</v>
      </c>
      <c r="L203" s="43"/>
      <c r="M203" s="218" t="s">
        <v>19</v>
      </c>
      <c r="N203" s="219" t="s">
        <v>40</v>
      </c>
      <c r="O203" s="83"/>
      <c r="P203" s="220">
        <f>O203*H203</f>
        <v>0</v>
      </c>
      <c r="Q203" s="220">
        <v>0</v>
      </c>
      <c r="R203" s="220">
        <f>Q203*H203</f>
        <v>0</v>
      </c>
      <c r="S203" s="220">
        <v>0</v>
      </c>
      <c r="T203" s="221">
        <f>S203*H203</f>
        <v>0</v>
      </c>
      <c r="U203" s="37"/>
      <c r="V203" s="37"/>
      <c r="W203" s="37"/>
      <c r="X203" s="37"/>
      <c r="Y203" s="37"/>
      <c r="Z203" s="37"/>
      <c r="AA203" s="37"/>
      <c r="AB203" s="37"/>
      <c r="AC203" s="37"/>
      <c r="AD203" s="37"/>
      <c r="AE203" s="37"/>
      <c r="AR203" s="222" t="s">
        <v>203</v>
      </c>
      <c r="AT203" s="222" t="s">
        <v>188</v>
      </c>
      <c r="AU203" s="222" t="s">
        <v>78</v>
      </c>
      <c r="AY203" s="16" t="s">
        <v>185</v>
      </c>
      <c r="BE203" s="223">
        <f>IF(N203="základní",J203,0)</f>
        <v>0</v>
      </c>
      <c r="BF203" s="223">
        <f>IF(N203="snížená",J203,0)</f>
        <v>0</v>
      </c>
      <c r="BG203" s="223">
        <f>IF(N203="zákl. přenesená",J203,0)</f>
        <v>0</v>
      </c>
      <c r="BH203" s="223">
        <f>IF(N203="sníž. přenesená",J203,0)</f>
        <v>0</v>
      </c>
      <c r="BI203" s="223">
        <f>IF(N203="nulová",J203,0)</f>
        <v>0</v>
      </c>
      <c r="BJ203" s="16" t="s">
        <v>76</v>
      </c>
      <c r="BK203" s="223">
        <f>ROUND(I203*H203,2)</f>
        <v>0</v>
      </c>
      <c r="BL203" s="16" t="s">
        <v>203</v>
      </c>
      <c r="BM203" s="222" t="s">
        <v>748</v>
      </c>
    </row>
    <row r="204" s="2" customFormat="1" ht="44.25" customHeight="1">
      <c r="A204" s="37"/>
      <c r="B204" s="38"/>
      <c r="C204" s="211" t="s">
        <v>749</v>
      </c>
      <c r="D204" s="211" t="s">
        <v>188</v>
      </c>
      <c r="E204" s="212" t="s">
        <v>1029</v>
      </c>
      <c r="F204" s="213" t="s">
        <v>1030</v>
      </c>
      <c r="G204" s="214" t="s">
        <v>927</v>
      </c>
      <c r="H204" s="247"/>
      <c r="I204" s="216"/>
      <c r="J204" s="217">
        <f>ROUND(I204*H204,2)</f>
        <v>0</v>
      </c>
      <c r="K204" s="213" t="s">
        <v>192</v>
      </c>
      <c r="L204" s="43"/>
      <c r="M204" s="218" t="s">
        <v>19</v>
      </c>
      <c r="N204" s="219" t="s">
        <v>40</v>
      </c>
      <c r="O204" s="83"/>
      <c r="P204" s="220">
        <f>O204*H204</f>
        <v>0</v>
      </c>
      <c r="Q204" s="220">
        <v>0</v>
      </c>
      <c r="R204" s="220">
        <f>Q204*H204</f>
        <v>0</v>
      </c>
      <c r="S204" s="220">
        <v>0</v>
      </c>
      <c r="T204" s="221">
        <f>S204*H204</f>
        <v>0</v>
      </c>
      <c r="U204" s="37"/>
      <c r="V204" s="37"/>
      <c r="W204" s="37"/>
      <c r="X204" s="37"/>
      <c r="Y204" s="37"/>
      <c r="Z204" s="37"/>
      <c r="AA204" s="37"/>
      <c r="AB204" s="37"/>
      <c r="AC204" s="37"/>
      <c r="AD204" s="37"/>
      <c r="AE204" s="37"/>
      <c r="AR204" s="222" t="s">
        <v>203</v>
      </c>
      <c r="AT204" s="222" t="s">
        <v>188</v>
      </c>
      <c r="AU204" s="222" t="s">
        <v>78</v>
      </c>
      <c r="AY204" s="16" t="s">
        <v>185</v>
      </c>
      <c r="BE204" s="223">
        <f>IF(N204="základní",J204,0)</f>
        <v>0</v>
      </c>
      <c r="BF204" s="223">
        <f>IF(N204="snížená",J204,0)</f>
        <v>0</v>
      </c>
      <c r="BG204" s="223">
        <f>IF(N204="zákl. přenesená",J204,0)</f>
        <v>0</v>
      </c>
      <c r="BH204" s="223">
        <f>IF(N204="sníž. přenesená",J204,0)</f>
        <v>0</v>
      </c>
      <c r="BI204" s="223">
        <f>IF(N204="nulová",J204,0)</f>
        <v>0</v>
      </c>
      <c r="BJ204" s="16" t="s">
        <v>76</v>
      </c>
      <c r="BK204" s="223">
        <f>ROUND(I204*H204,2)</f>
        <v>0</v>
      </c>
      <c r="BL204" s="16" t="s">
        <v>203</v>
      </c>
      <c r="BM204" s="222" t="s">
        <v>752</v>
      </c>
    </row>
    <row r="205" s="2" customFormat="1">
      <c r="A205" s="37"/>
      <c r="B205" s="38"/>
      <c r="C205" s="39"/>
      <c r="D205" s="224" t="s">
        <v>193</v>
      </c>
      <c r="E205" s="39"/>
      <c r="F205" s="225" t="s">
        <v>1031</v>
      </c>
      <c r="G205" s="39"/>
      <c r="H205" s="39"/>
      <c r="I205" s="226"/>
      <c r="J205" s="39"/>
      <c r="K205" s="39"/>
      <c r="L205" s="43"/>
      <c r="M205" s="227"/>
      <c r="N205" s="228"/>
      <c r="O205" s="83"/>
      <c r="P205" s="83"/>
      <c r="Q205" s="83"/>
      <c r="R205" s="83"/>
      <c r="S205" s="83"/>
      <c r="T205" s="84"/>
      <c r="U205" s="37"/>
      <c r="V205" s="37"/>
      <c r="W205" s="37"/>
      <c r="X205" s="37"/>
      <c r="Y205" s="37"/>
      <c r="Z205" s="37"/>
      <c r="AA205" s="37"/>
      <c r="AB205" s="37"/>
      <c r="AC205" s="37"/>
      <c r="AD205" s="37"/>
      <c r="AE205" s="37"/>
      <c r="AT205" s="16" t="s">
        <v>193</v>
      </c>
      <c r="AU205" s="16" t="s">
        <v>78</v>
      </c>
    </row>
    <row r="206" s="12" customFormat="1" ht="22.8" customHeight="1">
      <c r="A206" s="12"/>
      <c r="B206" s="195"/>
      <c r="C206" s="196"/>
      <c r="D206" s="197" t="s">
        <v>68</v>
      </c>
      <c r="E206" s="209" t="s">
        <v>1032</v>
      </c>
      <c r="F206" s="209" t="s">
        <v>1033</v>
      </c>
      <c r="G206" s="196"/>
      <c r="H206" s="196"/>
      <c r="I206" s="199"/>
      <c r="J206" s="210">
        <f>BK206</f>
        <v>0</v>
      </c>
      <c r="K206" s="196"/>
      <c r="L206" s="201"/>
      <c r="M206" s="202"/>
      <c r="N206" s="203"/>
      <c r="O206" s="203"/>
      <c r="P206" s="204">
        <f>SUM(P207:P221)</f>
        <v>0</v>
      </c>
      <c r="Q206" s="203"/>
      <c r="R206" s="204">
        <f>SUM(R207:R221)</f>
        <v>0.39781499999999997</v>
      </c>
      <c r="S206" s="203"/>
      <c r="T206" s="205">
        <f>SUM(T207:T221)</f>
        <v>4.4661999999999997</v>
      </c>
      <c r="U206" s="12"/>
      <c r="V206" s="12"/>
      <c r="W206" s="12"/>
      <c r="X206" s="12"/>
      <c r="Y206" s="12"/>
      <c r="Z206" s="12"/>
      <c r="AA206" s="12"/>
      <c r="AB206" s="12"/>
      <c r="AC206" s="12"/>
      <c r="AD206" s="12"/>
      <c r="AE206" s="12"/>
      <c r="AR206" s="206" t="s">
        <v>78</v>
      </c>
      <c r="AT206" s="207" t="s">
        <v>68</v>
      </c>
      <c r="AU206" s="207" t="s">
        <v>76</v>
      </c>
      <c r="AY206" s="206" t="s">
        <v>185</v>
      </c>
      <c r="BK206" s="208">
        <f>SUM(BK207:BK221)</f>
        <v>0</v>
      </c>
    </row>
    <row r="207" s="2" customFormat="1" ht="24.15" customHeight="1">
      <c r="A207" s="37"/>
      <c r="B207" s="38"/>
      <c r="C207" s="211" t="s">
        <v>510</v>
      </c>
      <c r="D207" s="211" t="s">
        <v>188</v>
      </c>
      <c r="E207" s="212" t="s">
        <v>1034</v>
      </c>
      <c r="F207" s="213" t="s">
        <v>1035</v>
      </c>
      <c r="G207" s="214" t="s">
        <v>191</v>
      </c>
      <c r="H207" s="215">
        <v>54.799999999999997</v>
      </c>
      <c r="I207" s="216"/>
      <c r="J207" s="217">
        <f>ROUND(I207*H207,2)</f>
        <v>0</v>
      </c>
      <c r="K207" s="213" t="s">
        <v>192</v>
      </c>
      <c r="L207" s="43"/>
      <c r="M207" s="218" t="s">
        <v>19</v>
      </c>
      <c r="N207" s="219" t="s">
        <v>40</v>
      </c>
      <c r="O207" s="83"/>
      <c r="P207" s="220">
        <f>O207*H207</f>
        <v>0</v>
      </c>
      <c r="Q207" s="220">
        <v>0</v>
      </c>
      <c r="R207" s="220">
        <f>Q207*H207</f>
        <v>0</v>
      </c>
      <c r="S207" s="220">
        <v>0.081500000000000003</v>
      </c>
      <c r="T207" s="221">
        <f>S207*H207</f>
        <v>4.4661999999999997</v>
      </c>
      <c r="U207" s="37"/>
      <c r="V207" s="37"/>
      <c r="W207" s="37"/>
      <c r="X207" s="37"/>
      <c r="Y207" s="37"/>
      <c r="Z207" s="37"/>
      <c r="AA207" s="37"/>
      <c r="AB207" s="37"/>
      <c r="AC207" s="37"/>
      <c r="AD207" s="37"/>
      <c r="AE207" s="37"/>
      <c r="AR207" s="222" t="s">
        <v>203</v>
      </c>
      <c r="AT207" s="222" t="s">
        <v>188</v>
      </c>
      <c r="AU207" s="222" t="s">
        <v>78</v>
      </c>
      <c r="AY207" s="16" t="s">
        <v>185</v>
      </c>
      <c r="BE207" s="223">
        <f>IF(N207="základní",J207,0)</f>
        <v>0</v>
      </c>
      <c r="BF207" s="223">
        <f>IF(N207="snížená",J207,0)</f>
        <v>0</v>
      </c>
      <c r="BG207" s="223">
        <f>IF(N207="zákl. přenesená",J207,0)</f>
        <v>0</v>
      </c>
      <c r="BH207" s="223">
        <f>IF(N207="sníž. přenesená",J207,0)</f>
        <v>0</v>
      </c>
      <c r="BI207" s="223">
        <f>IF(N207="nulová",J207,0)</f>
        <v>0</v>
      </c>
      <c r="BJ207" s="16" t="s">
        <v>76</v>
      </c>
      <c r="BK207" s="223">
        <f>ROUND(I207*H207,2)</f>
        <v>0</v>
      </c>
      <c r="BL207" s="16" t="s">
        <v>203</v>
      </c>
      <c r="BM207" s="222" t="s">
        <v>755</v>
      </c>
    </row>
    <row r="208" s="2" customFormat="1">
      <c r="A208" s="37"/>
      <c r="B208" s="38"/>
      <c r="C208" s="39"/>
      <c r="D208" s="224" t="s">
        <v>193</v>
      </c>
      <c r="E208" s="39"/>
      <c r="F208" s="225" t="s">
        <v>1036</v>
      </c>
      <c r="G208" s="39"/>
      <c r="H208" s="39"/>
      <c r="I208" s="226"/>
      <c r="J208" s="39"/>
      <c r="K208" s="39"/>
      <c r="L208" s="43"/>
      <c r="M208" s="227"/>
      <c r="N208" s="228"/>
      <c r="O208" s="83"/>
      <c r="P208" s="83"/>
      <c r="Q208" s="83"/>
      <c r="R208" s="83"/>
      <c r="S208" s="83"/>
      <c r="T208" s="84"/>
      <c r="U208" s="37"/>
      <c r="V208" s="37"/>
      <c r="W208" s="37"/>
      <c r="X208" s="37"/>
      <c r="Y208" s="37"/>
      <c r="Z208" s="37"/>
      <c r="AA208" s="37"/>
      <c r="AB208" s="37"/>
      <c r="AC208" s="37"/>
      <c r="AD208" s="37"/>
      <c r="AE208" s="37"/>
      <c r="AT208" s="16" t="s">
        <v>193</v>
      </c>
      <c r="AU208" s="16" t="s">
        <v>78</v>
      </c>
    </row>
    <row r="209" s="2" customFormat="1" ht="37.8" customHeight="1">
      <c r="A209" s="37"/>
      <c r="B209" s="38"/>
      <c r="C209" s="211" t="s">
        <v>756</v>
      </c>
      <c r="D209" s="211" t="s">
        <v>188</v>
      </c>
      <c r="E209" s="212" t="s">
        <v>1037</v>
      </c>
      <c r="F209" s="213" t="s">
        <v>1038</v>
      </c>
      <c r="G209" s="214" t="s">
        <v>191</v>
      </c>
      <c r="H209" s="215">
        <v>57.119999999999997</v>
      </c>
      <c r="I209" s="216"/>
      <c r="J209" s="217">
        <f>ROUND(I209*H209,2)</f>
        <v>0</v>
      </c>
      <c r="K209" s="213" t="s">
        <v>192</v>
      </c>
      <c r="L209" s="43"/>
      <c r="M209" s="218" t="s">
        <v>19</v>
      </c>
      <c r="N209" s="219" t="s">
        <v>40</v>
      </c>
      <c r="O209" s="83"/>
      <c r="P209" s="220">
        <f>O209*H209</f>
        <v>0</v>
      </c>
      <c r="Q209" s="220">
        <v>0.0060000000000000001</v>
      </c>
      <c r="R209" s="220">
        <f>Q209*H209</f>
        <v>0.34271999999999997</v>
      </c>
      <c r="S209" s="220">
        <v>0</v>
      </c>
      <c r="T209" s="221">
        <f>S209*H209</f>
        <v>0</v>
      </c>
      <c r="U209" s="37"/>
      <c r="V209" s="37"/>
      <c r="W209" s="37"/>
      <c r="X209" s="37"/>
      <c r="Y209" s="37"/>
      <c r="Z209" s="37"/>
      <c r="AA209" s="37"/>
      <c r="AB209" s="37"/>
      <c r="AC209" s="37"/>
      <c r="AD209" s="37"/>
      <c r="AE209" s="37"/>
      <c r="AR209" s="222" t="s">
        <v>203</v>
      </c>
      <c r="AT209" s="222" t="s">
        <v>188</v>
      </c>
      <c r="AU209" s="222" t="s">
        <v>78</v>
      </c>
      <c r="AY209" s="16" t="s">
        <v>185</v>
      </c>
      <c r="BE209" s="223">
        <f>IF(N209="základní",J209,0)</f>
        <v>0</v>
      </c>
      <c r="BF209" s="223">
        <f>IF(N209="snížená",J209,0)</f>
        <v>0</v>
      </c>
      <c r="BG209" s="223">
        <f>IF(N209="zákl. přenesená",J209,0)</f>
        <v>0</v>
      </c>
      <c r="BH209" s="223">
        <f>IF(N209="sníž. přenesená",J209,0)</f>
        <v>0</v>
      </c>
      <c r="BI209" s="223">
        <f>IF(N209="nulová",J209,0)</f>
        <v>0</v>
      </c>
      <c r="BJ209" s="16" t="s">
        <v>76</v>
      </c>
      <c r="BK209" s="223">
        <f>ROUND(I209*H209,2)</f>
        <v>0</v>
      </c>
      <c r="BL209" s="16" t="s">
        <v>203</v>
      </c>
      <c r="BM209" s="222" t="s">
        <v>759</v>
      </c>
    </row>
    <row r="210" s="2" customFormat="1">
      <c r="A210" s="37"/>
      <c r="B210" s="38"/>
      <c r="C210" s="39"/>
      <c r="D210" s="224" t="s">
        <v>193</v>
      </c>
      <c r="E210" s="39"/>
      <c r="F210" s="225" t="s">
        <v>1039</v>
      </c>
      <c r="G210" s="39"/>
      <c r="H210" s="39"/>
      <c r="I210" s="226"/>
      <c r="J210" s="39"/>
      <c r="K210" s="39"/>
      <c r="L210" s="43"/>
      <c r="M210" s="227"/>
      <c r="N210" s="228"/>
      <c r="O210" s="83"/>
      <c r="P210" s="83"/>
      <c r="Q210" s="83"/>
      <c r="R210" s="83"/>
      <c r="S210" s="83"/>
      <c r="T210" s="84"/>
      <c r="U210" s="37"/>
      <c r="V210" s="37"/>
      <c r="W210" s="37"/>
      <c r="X210" s="37"/>
      <c r="Y210" s="37"/>
      <c r="Z210" s="37"/>
      <c r="AA210" s="37"/>
      <c r="AB210" s="37"/>
      <c r="AC210" s="37"/>
      <c r="AD210" s="37"/>
      <c r="AE210" s="37"/>
      <c r="AT210" s="16" t="s">
        <v>193</v>
      </c>
      <c r="AU210" s="16" t="s">
        <v>78</v>
      </c>
    </row>
    <row r="211" s="2" customFormat="1" ht="24.15" customHeight="1">
      <c r="A211" s="37"/>
      <c r="B211" s="38"/>
      <c r="C211" s="229" t="s">
        <v>513</v>
      </c>
      <c r="D211" s="229" t="s">
        <v>207</v>
      </c>
      <c r="E211" s="230" t="s">
        <v>1040</v>
      </c>
      <c r="F211" s="231" t="s">
        <v>1041</v>
      </c>
      <c r="G211" s="232" t="s">
        <v>191</v>
      </c>
      <c r="H211" s="233">
        <v>62.832000000000001</v>
      </c>
      <c r="I211" s="234"/>
      <c r="J211" s="235">
        <f>ROUND(I211*H211,2)</f>
        <v>0</v>
      </c>
      <c r="K211" s="231" t="s">
        <v>19</v>
      </c>
      <c r="L211" s="236"/>
      <c r="M211" s="237" t="s">
        <v>19</v>
      </c>
      <c r="N211" s="238" t="s">
        <v>40</v>
      </c>
      <c r="O211" s="83"/>
      <c r="P211" s="220">
        <f>O211*H211</f>
        <v>0</v>
      </c>
      <c r="Q211" s="220">
        <v>0</v>
      </c>
      <c r="R211" s="220">
        <f>Q211*H211</f>
        <v>0</v>
      </c>
      <c r="S211" s="220">
        <v>0</v>
      </c>
      <c r="T211" s="221">
        <f>S211*H211</f>
        <v>0</v>
      </c>
      <c r="U211" s="37"/>
      <c r="V211" s="37"/>
      <c r="W211" s="37"/>
      <c r="X211" s="37"/>
      <c r="Y211" s="37"/>
      <c r="Z211" s="37"/>
      <c r="AA211" s="37"/>
      <c r="AB211" s="37"/>
      <c r="AC211" s="37"/>
      <c r="AD211" s="37"/>
      <c r="AE211" s="37"/>
      <c r="AR211" s="222" t="s">
        <v>210</v>
      </c>
      <c r="AT211" s="222" t="s">
        <v>207</v>
      </c>
      <c r="AU211" s="222" t="s">
        <v>78</v>
      </c>
      <c r="AY211" s="16" t="s">
        <v>185</v>
      </c>
      <c r="BE211" s="223">
        <f>IF(N211="základní",J211,0)</f>
        <v>0</v>
      </c>
      <c r="BF211" s="223">
        <f>IF(N211="snížená",J211,0)</f>
        <v>0</v>
      </c>
      <c r="BG211" s="223">
        <f>IF(N211="zákl. přenesená",J211,0)</f>
        <v>0</v>
      </c>
      <c r="BH211" s="223">
        <f>IF(N211="sníž. přenesená",J211,0)</f>
        <v>0</v>
      </c>
      <c r="BI211" s="223">
        <f>IF(N211="nulová",J211,0)</f>
        <v>0</v>
      </c>
      <c r="BJ211" s="16" t="s">
        <v>76</v>
      </c>
      <c r="BK211" s="223">
        <f>ROUND(I211*H211,2)</f>
        <v>0</v>
      </c>
      <c r="BL211" s="16" t="s">
        <v>203</v>
      </c>
      <c r="BM211" s="222" t="s">
        <v>762</v>
      </c>
    </row>
    <row r="212" s="2" customFormat="1" ht="33" customHeight="1">
      <c r="A212" s="37"/>
      <c r="B212" s="38"/>
      <c r="C212" s="211" t="s">
        <v>763</v>
      </c>
      <c r="D212" s="211" t="s">
        <v>188</v>
      </c>
      <c r="E212" s="212" t="s">
        <v>1042</v>
      </c>
      <c r="F212" s="213" t="s">
        <v>1043</v>
      </c>
      <c r="G212" s="214" t="s">
        <v>191</v>
      </c>
      <c r="H212" s="215">
        <v>24</v>
      </c>
      <c r="I212" s="216"/>
      <c r="J212" s="217">
        <f>ROUND(I212*H212,2)</f>
        <v>0</v>
      </c>
      <c r="K212" s="213" t="s">
        <v>948</v>
      </c>
      <c r="L212" s="43"/>
      <c r="M212" s="218" t="s">
        <v>19</v>
      </c>
      <c r="N212" s="219" t="s">
        <v>40</v>
      </c>
      <c r="O212" s="83"/>
      <c r="P212" s="220">
        <f>O212*H212</f>
        <v>0</v>
      </c>
      <c r="Q212" s="220">
        <v>0</v>
      </c>
      <c r="R212" s="220">
        <f>Q212*H212</f>
        <v>0</v>
      </c>
      <c r="S212" s="220">
        <v>0</v>
      </c>
      <c r="T212" s="221">
        <f>S212*H212</f>
        <v>0</v>
      </c>
      <c r="U212" s="37"/>
      <c r="V212" s="37"/>
      <c r="W212" s="37"/>
      <c r="X212" s="37"/>
      <c r="Y212" s="37"/>
      <c r="Z212" s="37"/>
      <c r="AA212" s="37"/>
      <c r="AB212" s="37"/>
      <c r="AC212" s="37"/>
      <c r="AD212" s="37"/>
      <c r="AE212" s="37"/>
      <c r="AR212" s="222" t="s">
        <v>203</v>
      </c>
      <c r="AT212" s="222" t="s">
        <v>188</v>
      </c>
      <c r="AU212" s="222" t="s">
        <v>78</v>
      </c>
      <c r="AY212" s="16" t="s">
        <v>185</v>
      </c>
      <c r="BE212" s="223">
        <f>IF(N212="základní",J212,0)</f>
        <v>0</v>
      </c>
      <c r="BF212" s="223">
        <f>IF(N212="snížená",J212,0)</f>
        <v>0</v>
      </c>
      <c r="BG212" s="223">
        <f>IF(N212="zákl. přenesená",J212,0)</f>
        <v>0</v>
      </c>
      <c r="BH212" s="223">
        <f>IF(N212="sníž. přenesená",J212,0)</f>
        <v>0</v>
      </c>
      <c r="BI212" s="223">
        <f>IF(N212="nulová",J212,0)</f>
        <v>0</v>
      </c>
      <c r="BJ212" s="16" t="s">
        <v>76</v>
      </c>
      <c r="BK212" s="223">
        <f>ROUND(I212*H212,2)</f>
        <v>0</v>
      </c>
      <c r="BL212" s="16" t="s">
        <v>203</v>
      </c>
      <c r="BM212" s="222" t="s">
        <v>766</v>
      </c>
    </row>
    <row r="213" s="2" customFormat="1" ht="24.15" customHeight="1">
      <c r="A213" s="37"/>
      <c r="B213" s="38"/>
      <c r="C213" s="211" t="s">
        <v>517</v>
      </c>
      <c r="D213" s="211" t="s">
        <v>188</v>
      </c>
      <c r="E213" s="212" t="s">
        <v>1044</v>
      </c>
      <c r="F213" s="213" t="s">
        <v>1045</v>
      </c>
      <c r="G213" s="214" t="s">
        <v>191</v>
      </c>
      <c r="H213" s="215">
        <v>5</v>
      </c>
      <c r="I213" s="216"/>
      <c r="J213" s="217">
        <f>ROUND(I213*H213,2)</f>
        <v>0</v>
      </c>
      <c r="K213" s="213" t="s">
        <v>192</v>
      </c>
      <c r="L213" s="43"/>
      <c r="M213" s="218" t="s">
        <v>19</v>
      </c>
      <c r="N213" s="219" t="s">
        <v>40</v>
      </c>
      <c r="O213" s="83"/>
      <c r="P213" s="220">
        <f>O213*H213</f>
        <v>0</v>
      </c>
      <c r="Q213" s="220">
        <v>0.00123</v>
      </c>
      <c r="R213" s="220">
        <f>Q213*H213</f>
        <v>0.0061500000000000001</v>
      </c>
      <c r="S213" s="220">
        <v>0</v>
      </c>
      <c r="T213" s="221">
        <f>S213*H213</f>
        <v>0</v>
      </c>
      <c r="U213" s="37"/>
      <c r="V213" s="37"/>
      <c r="W213" s="37"/>
      <c r="X213" s="37"/>
      <c r="Y213" s="37"/>
      <c r="Z213" s="37"/>
      <c r="AA213" s="37"/>
      <c r="AB213" s="37"/>
      <c r="AC213" s="37"/>
      <c r="AD213" s="37"/>
      <c r="AE213" s="37"/>
      <c r="AR213" s="222" t="s">
        <v>203</v>
      </c>
      <c r="AT213" s="222" t="s">
        <v>188</v>
      </c>
      <c r="AU213" s="222" t="s">
        <v>78</v>
      </c>
      <c r="AY213" s="16" t="s">
        <v>185</v>
      </c>
      <c r="BE213" s="223">
        <f>IF(N213="základní",J213,0)</f>
        <v>0</v>
      </c>
      <c r="BF213" s="223">
        <f>IF(N213="snížená",J213,0)</f>
        <v>0</v>
      </c>
      <c r="BG213" s="223">
        <f>IF(N213="zákl. přenesená",J213,0)</f>
        <v>0</v>
      </c>
      <c r="BH213" s="223">
        <f>IF(N213="sníž. přenesená",J213,0)</f>
        <v>0</v>
      </c>
      <c r="BI213" s="223">
        <f>IF(N213="nulová",J213,0)</f>
        <v>0</v>
      </c>
      <c r="BJ213" s="16" t="s">
        <v>76</v>
      </c>
      <c r="BK213" s="223">
        <f>ROUND(I213*H213,2)</f>
        <v>0</v>
      </c>
      <c r="BL213" s="16" t="s">
        <v>203</v>
      </c>
      <c r="BM213" s="222" t="s">
        <v>767</v>
      </c>
    </row>
    <row r="214" s="2" customFormat="1">
      <c r="A214" s="37"/>
      <c r="B214" s="38"/>
      <c r="C214" s="39"/>
      <c r="D214" s="224" t="s">
        <v>193</v>
      </c>
      <c r="E214" s="39"/>
      <c r="F214" s="225" t="s">
        <v>1046</v>
      </c>
      <c r="G214" s="39"/>
      <c r="H214" s="39"/>
      <c r="I214" s="226"/>
      <c r="J214" s="39"/>
      <c r="K214" s="39"/>
      <c r="L214" s="43"/>
      <c r="M214" s="227"/>
      <c r="N214" s="228"/>
      <c r="O214" s="83"/>
      <c r="P214" s="83"/>
      <c r="Q214" s="83"/>
      <c r="R214" s="83"/>
      <c r="S214" s="83"/>
      <c r="T214" s="84"/>
      <c r="U214" s="37"/>
      <c r="V214" s="37"/>
      <c r="W214" s="37"/>
      <c r="X214" s="37"/>
      <c r="Y214" s="37"/>
      <c r="Z214" s="37"/>
      <c r="AA214" s="37"/>
      <c r="AB214" s="37"/>
      <c r="AC214" s="37"/>
      <c r="AD214" s="37"/>
      <c r="AE214" s="37"/>
      <c r="AT214" s="16" t="s">
        <v>193</v>
      </c>
      <c r="AU214" s="16" t="s">
        <v>78</v>
      </c>
    </row>
    <row r="215" s="2" customFormat="1" ht="24.15" customHeight="1">
      <c r="A215" s="37"/>
      <c r="B215" s="38"/>
      <c r="C215" s="229" t="s">
        <v>768</v>
      </c>
      <c r="D215" s="229" t="s">
        <v>207</v>
      </c>
      <c r="E215" s="230" t="s">
        <v>1047</v>
      </c>
      <c r="F215" s="231" t="s">
        <v>1048</v>
      </c>
      <c r="G215" s="232" t="s">
        <v>191</v>
      </c>
      <c r="H215" s="233">
        <v>5.5</v>
      </c>
      <c r="I215" s="234"/>
      <c r="J215" s="235">
        <f>ROUND(I215*H215,2)</f>
        <v>0</v>
      </c>
      <c r="K215" s="231" t="s">
        <v>192</v>
      </c>
      <c r="L215" s="236"/>
      <c r="M215" s="237" t="s">
        <v>19</v>
      </c>
      <c r="N215" s="238" t="s">
        <v>40</v>
      </c>
      <c r="O215" s="83"/>
      <c r="P215" s="220">
        <f>O215*H215</f>
        <v>0</v>
      </c>
      <c r="Q215" s="220">
        <v>0.0074999999999999997</v>
      </c>
      <c r="R215" s="220">
        <f>Q215*H215</f>
        <v>0.041249999999999995</v>
      </c>
      <c r="S215" s="220">
        <v>0</v>
      </c>
      <c r="T215" s="221">
        <f>S215*H215</f>
        <v>0</v>
      </c>
      <c r="U215" s="37"/>
      <c r="V215" s="37"/>
      <c r="W215" s="37"/>
      <c r="X215" s="37"/>
      <c r="Y215" s="37"/>
      <c r="Z215" s="37"/>
      <c r="AA215" s="37"/>
      <c r="AB215" s="37"/>
      <c r="AC215" s="37"/>
      <c r="AD215" s="37"/>
      <c r="AE215" s="37"/>
      <c r="AR215" s="222" t="s">
        <v>210</v>
      </c>
      <c r="AT215" s="222" t="s">
        <v>207</v>
      </c>
      <c r="AU215" s="222" t="s">
        <v>78</v>
      </c>
      <c r="AY215" s="16" t="s">
        <v>185</v>
      </c>
      <c r="BE215" s="223">
        <f>IF(N215="základní",J215,0)</f>
        <v>0</v>
      </c>
      <c r="BF215" s="223">
        <f>IF(N215="snížená",J215,0)</f>
        <v>0</v>
      </c>
      <c r="BG215" s="223">
        <f>IF(N215="zákl. přenesená",J215,0)</f>
        <v>0</v>
      </c>
      <c r="BH215" s="223">
        <f>IF(N215="sníž. přenesená",J215,0)</f>
        <v>0</v>
      </c>
      <c r="BI215" s="223">
        <f>IF(N215="nulová",J215,0)</f>
        <v>0</v>
      </c>
      <c r="BJ215" s="16" t="s">
        <v>76</v>
      </c>
      <c r="BK215" s="223">
        <f>ROUND(I215*H215,2)</f>
        <v>0</v>
      </c>
      <c r="BL215" s="16" t="s">
        <v>203</v>
      </c>
      <c r="BM215" s="222" t="s">
        <v>770</v>
      </c>
    </row>
    <row r="216" s="2" customFormat="1" ht="24.15" customHeight="1">
      <c r="A216" s="37"/>
      <c r="B216" s="38"/>
      <c r="C216" s="211" t="s">
        <v>520</v>
      </c>
      <c r="D216" s="211" t="s">
        <v>188</v>
      </c>
      <c r="E216" s="212" t="s">
        <v>1049</v>
      </c>
      <c r="F216" s="213" t="s">
        <v>1050</v>
      </c>
      <c r="G216" s="214" t="s">
        <v>261</v>
      </c>
      <c r="H216" s="215">
        <v>10.699999999999999</v>
      </c>
      <c r="I216" s="216"/>
      <c r="J216" s="217">
        <f>ROUND(I216*H216,2)</f>
        <v>0</v>
      </c>
      <c r="K216" s="213" t="s">
        <v>948</v>
      </c>
      <c r="L216" s="43"/>
      <c r="M216" s="218" t="s">
        <v>19</v>
      </c>
      <c r="N216" s="219" t="s">
        <v>40</v>
      </c>
      <c r="O216" s="83"/>
      <c r="P216" s="220">
        <f>O216*H216</f>
        <v>0</v>
      </c>
      <c r="Q216" s="220">
        <v>0</v>
      </c>
      <c r="R216" s="220">
        <f>Q216*H216</f>
        <v>0</v>
      </c>
      <c r="S216" s="220">
        <v>0</v>
      </c>
      <c r="T216" s="221">
        <f>S216*H216</f>
        <v>0</v>
      </c>
      <c r="U216" s="37"/>
      <c r="V216" s="37"/>
      <c r="W216" s="37"/>
      <c r="X216" s="37"/>
      <c r="Y216" s="37"/>
      <c r="Z216" s="37"/>
      <c r="AA216" s="37"/>
      <c r="AB216" s="37"/>
      <c r="AC216" s="37"/>
      <c r="AD216" s="37"/>
      <c r="AE216" s="37"/>
      <c r="AR216" s="222" t="s">
        <v>203</v>
      </c>
      <c r="AT216" s="222" t="s">
        <v>188</v>
      </c>
      <c r="AU216" s="222" t="s">
        <v>78</v>
      </c>
      <c r="AY216" s="16" t="s">
        <v>185</v>
      </c>
      <c r="BE216" s="223">
        <f>IF(N216="základní",J216,0)</f>
        <v>0</v>
      </c>
      <c r="BF216" s="223">
        <f>IF(N216="snížená",J216,0)</f>
        <v>0</v>
      </c>
      <c r="BG216" s="223">
        <f>IF(N216="zákl. přenesená",J216,0)</f>
        <v>0</v>
      </c>
      <c r="BH216" s="223">
        <f>IF(N216="sníž. přenesená",J216,0)</f>
        <v>0</v>
      </c>
      <c r="BI216" s="223">
        <f>IF(N216="nulová",J216,0)</f>
        <v>0</v>
      </c>
      <c r="BJ216" s="16" t="s">
        <v>76</v>
      </c>
      <c r="BK216" s="223">
        <f>ROUND(I216*H216,2)</f>
        <v>0</v>
      </c>
      <c r="BL216" s="16" t="s">
        <v>203</v>
      </c>
      <c r="BM216" s="222" t="s">
        <v>772</v>
      </c>
    </row>
    <row r="217" s="2" customFormat="1" ht="16.5" customHeight="1">
      <c r="A217" s="37"/>
      <c r="B217" s="38"/>
      <c r="C217" s="211" t="s">
        <v>773</v>
      </c>
      <c r="D217" s="211" t="s">
        <v>188</v>
      </c>
      <c r="E217" s="212" t="s">
        <v>1051</v>
      </c>
      <c r="F217" s="213" t="s">
        <v>1052</v>
      </c>
      <c r="G217" s="214" t="s">
        <v>191</v>
      </c>
      <c r="H217" s="215">
        <v>57.119999999999997</v>
      </c>
      <c r="I217" s="216"/>
      <c r="J217" s="217">
        <f>ROUND(I217*H217,2)</f>
        <v>0</v>
      </c>
      <c r="K217" s="213" t="s">
        <v>948</v>
      </c>
      <c r="L217" s="43"/>
      <c r="M217" s="218" t="s">
        <v>19</v>
      </c>
      <c r="N217" s="219" t="s">
        <v>40</v>
      </c>
      <c r="O217" s="83"/>
      <c r="P217" s="220">
        <f>O217*H217</f>
        <v>0</v>
      </c>
      <c r="Q217" s="220">
        <v>0</v>
      </c>
      <c r="R217" s="220">
        <f>Q217*H217</f>
        <v>0</v>
      </c>
      <c r="S217" s="220">
        <v>0</v>
      </c>
      <c r="T217" s="221">
        <f>S217*H217</f>
        <v>0</v>
      </c>
      <c r="U217" s="37"/>
      <c r="V217" s="37"/>
      <c r="W217" s="37"/>
      <c r="X217" s="37"/>
      <c r="Y217" s="37"/>
      <c r="Z217" s="37"/>
      <c r="AA217" s="37"/>
      <c r="AB217" s="37"/>
      <c r="AC217" s="37"/>
      <c r="AD217" s="37"/>
      <c r="AE217" s="37"/>
      <c r="AR217" s="222" t="s">
        <v>203</v>
      </c>
      <c r="AT217" s="222" t="s">
        <v>188</v>
      </c>
      <c r="AU217" s="222" t="s">
        <v>78</v>
      </c>
      <c r="AY217" s="16" t="s">
        <v>185</v>
      </c>
      <c r="BE217" s="223">
        <f>IF(N217="základní",J217,0)</f>
        <v>0</v>
      </c>
      <c r="BF217" s="223">
        <f>IF(N217="snížená",J217,0)</f>
        <v>0</v>
      </c>
      <c r="BG217" s="223">
        <f>IF(N217="zákl. přenesená",J217,0)</f>
        <v>0</v>
      </c>
      <c r="BH217" s="223">
        <f>IF(N217="sníž. přenesená",J217,0)</f>
        <v>0</v>
      </c>
      <c r="BI217" s="223">
        <f>IF(N217="nulová",J217,0)</f>
        <v>0</v>
      </c>
      <c r="BJ217" s="16" t="s">
        <v>76</v>
      </c>
      <c r="BK217" s="223">
        <f>ROUND(I217*H217,2)</f>
        <v>0</v>
      </c>
      <c r="BL217" s="16" t="s">
        <v>203</v>
      </c>
      <c r="BM217" s="222" t="s">
        <v>776</v>
      </c>
    </row>
    <row r="218" s="2" customFormat="1" ht="24.15" customHeight="1">
      <c r="A218" s="37"/>
      <c r="B218" s="38"/>
      <c r="C218" s="211" t="s">
        <v>524</v>
      </c>
      <c r="D218" s="211" t="s">
        <v>188</v>
      </c>
      <c r="E218" s="212" t="s">
        <v>1053</v>
      </c>
      <c r="F218" s="213" t="s">
        <v>1054</v>
      </c>
      <c r="G218" s="214" t="s">
        <v>261</v>
      </c>
      <c r="H218" s="215">
        <v>85.5</v>
      </c>
      <c r="I218" s="216"/>
      <c r="J218" s="217">
        <f>ROUND(I218*H218,2)</f>
        <v>0</v>
      </c>
      <c r="K218" s="213" t="s">
        <v>192</v>
      </c>
      <c r="L218" s="43"/>
      <c r="M218" s="218" t="s">
        <v>19</v>
      </c>
      <c r="N218" s="219" t="s">
        <v>40</v>
      </c>
      <c r="O218" s="83"/>
      <c r="P218" s="220">
        <f>O218*H218</f>
        <v>0</v>
      </c>
      <c r="Q218" s="220">
        <v>9.0000000000000006E-05</v>
      </c>
      <c r="R218" s="220">
        <f>Q218*H218</f>
        <v>0.0076950000000000005</v>
      </c>
      <c r="S218" s="220">
        <v>0</v>
      </c>
      <c r="T218" s="221">
        <f>S218*H218</f>
        <v>0</v>
      </c>
      <c r="U218" s="37"/>
      <c r="V218" s="37"/>
      <c r="W218" s="37"/>
      <c r="X218" s="37"/>
      <c r="Y218" s="37"/>
      <c r="Z218" s="37"/>
      <c r="AA218" s="37"/>
      <c r="AB218" s="37"/>
      <c r="AC218" s="37"/>
      <c r="AD218" s="37"/>
      <c r="AE218" s="37"/>
      <c r="AR218" s="222" t="s">
        <v>203</v>
      </c>
      <c r="AT218" s="222" t="s">
        <v>188</v>
      </c>
      <c r="AU218" s="222" t="s">
        <v>78</v>
      </c>
      <c r="AY218" s="16" t="s">
        <v>185</v>
      </c>
      <c r="BE218" s="223">
        <f>IF(N218="základní",J218,0)</f>
        <v>0</v>
      </c>
      <c r="BF218" s="223">
        <f>IF(N218="snížená",J218,0)</f>
        <v>0</v>
      </c>
      <c r="BG218" s="223">
        <f>IF(N218="zákl. přenesená",J218,0)</f>
        <v>0</v>
      </c>
      <c r="BH218" s="223">
        <f>IF(N218="sníž. přenesená",J218,0)</f>
        <v>0</v>
      </c>
      <c r="BI218" s="223">
        <f>IF(N218="nulová",J218,0)</f>
        <v>0</v>
      </c>
      <c r="BJ218" s="16" t="s">
        <v>76</v>
      </c>
      <c r="BK218" s="223">
        <f>ROUND(I218*H218,2)</f>
        <v>0</v>
      </c>
      <c r="BL218" s="16" t="s">
        <v>203</v>
      </c>
      <c r="BM218" s="222" t="s">
        <v>779</v>
      </c>
    </row>
    <row r="219" s="2" customFormat="1">
      <c r="A219" s="37"/>
      <c r="B219" s="38"/>
      <c r="C219" s="39"/>
      <c r="D219" s="224" t="s">
        <v>193</v>
      </c>
      <c r="E219" s="39"/>
      <c r="F219" s="225" t="s">
        <v>1055</v>
      </c>
      <c r="G219" s="39"/>
      <c r="H219" s="39"/>
      <c r="I219" s="226"/>
      <c r="J219" s="39"/>
      <c r="K219" s="39"/>
      <c r="L219" s="43"/>
      <c r="M219" s="227"/>
      <c r="N219" s="228"/>
      <c r="O219" s="83"/>
      <c r="P219" s="83"/>
      <c r="Q219" s="83"/>
      <c r="R219" s="83"/>
      <c r="S219" s="83"/>
      <c r="T219" s="84"/>
      <c r="U219" s="37"/>
      <c r="V219" s="37"/>
      <c r="W219" s="37"/>
      <c r="X219" s="37"/>
      <c r="Y219" s="37"/>
      <c r="Z219" s="37"/>
      <c r="AA219" s="37"/>
      <c r="AB219" s="37"/>
      <c r="AC219" s="37"/>
      <c r="AD219" s="37"/>
      <c r="AE219" s="37"/>
      <c r="AT219" s="16" t="s">
        <v>193</v>
      </c>
      <c r="AU219" s="16" t="s">
        <v>78</v>
      </c>
    </row>
    <row r="220" s="2" customFormat="1" ht="44.25" customHeight="1">
      <c r="A220" s="37"/>
      <c r="B220" s="38"/>
      <c r="C220" s="211" t="s">
        <v>780</v>
      </c>
      <c r="D220" s="211" t="s">
        <v>188</v>
      </c>
      <c r="E220" s="212" t="s">
        <v>1056</v>
      </c>
      <c r="F220" s="213" t="s">
        <v>1057</v>
      </c>
      <c r="G220" s="214" t="s">
        <v>927</v>
      </c>
      <c r="H220" s="247"/>
      <c r="I220" s="216"/>
      <c r="J220" s="217">
        <f>ROUND(I220*H220,2)</f>
        <v>0</v>
      </c>
      <c r="K220" s="213" t="s">
        <v>192</v>
      </c>
      <c r="L220" s="43"/>
      <c r="M220" s="218" t="s">
        <v>19</v>
      </c>
      <c r="N220" s="219" t="s">
        <v>40</v>
      </c>
      <c r="O220" s="83"/>
      <c r="P220" s="220">
        <f>O220*H220</f>
        <v>0</v>
      </c>
      <c r="Q220" s="220">
        <v>0</v>
      </c>
      <c r="R220" s="220">
        <f>Q220*H220</f>
        <v>0</v>
      </c>
      <c r="S220" s="220">
        <v>0</v>
      </c>
      <c r="T220" s="221">
        <f>S220*H220</f>
        <v>0</v>
      </c>
      <c r="U220" s="37"/>
      <c r="V220" s="37"/>
      <c r="W220" s="37"/>
      <c r="X220" s="37"/>
      <c r="Y220" s="37"/>
      <c r="Z220" s="37"/>
      <c r="AA220" s="37"/>
      <c r="AB220" s="37"/>
      <c r="AC220" s="37"/>
      <c r="AD220" s="37"/>
      <c r="AE220" s="37"/>
      <c r="AR220" s="222" t="s">
        <v>203</v>
      </c>
      <c r="AT220" s="222" t="s">
        <v>188</v>
      </c>
      <c r="AU220" s="222" t="s">
        <v>78</v>
      </c>
      <c r="AY220" s="16" t="s">
        <v>185</v>
      </c>
      <c r="BE220" s="223">
        <f>IF(N220="základní",J220,0)</f>
        <v>0</v>
      </c>
      <c r="BF220" s="223">
        <f>IF(N220="snížená",J220,0)</f>
        <v>0</v>
      </c>
      <c r="BG220" s="223">
        <f>IF(N220="zákl. přenesená",J220,0)</f>
        <v>0</v>
      </c>
      <c r="BH220" s="223">
        <f>IF(N220="sníž. přenesená",J220,0)</f>
        <v>0</v>
      </c>
      <c r="BI220" s="223">
        <f>IF(N220="nulová",J220,0)</f>
        <v>0</v>
      </c>
      <c r="BJ220" s="16" t="s">
        <v>76</v>
      </c>
      <c r="BK220" s="223">
        <f>ROUND(I220*H220,2)</f>
        <v>0</v>
      </c>
      <c r="BL220" s="16" t="s">
        <v>203</v>
      </c>
      <c r="BM220" s="222" t="s">
        <v>783</v>
      </c>
    </row>
    <row r="221" s="2" customFormat="1">
      <c r="A221" s="37"/>
      <c r="B221" s="38"/>
      <c r="C221" s="39"/>
      <c r="D221" s="224" t="s">
        <v>193</v>
      </c>
      <c r="E221" s="39"/>
      <c r="F221" s="225" t="s">
        <v>1058</v>
      </c>
      <c r="G221" s="39"/>
      <c r="H221" s="39"/>
      <c r="I221" s="226"/>
      <c r="J221" s="39"/>
      <c r="K221" s="39"/>
      <c r="L221" s="43"/>
      <c r="M221" s="227"/>
      <c r="N221" s="228"/>
      <c r="O221" s="83"/>
      <c r="P221" s="83"/>
      <c r="Q221" s="83"/>
      <c r="R221" s="83"/>
      <c r="S221" s="83"/>
      <c r="T221" s="84"/>
      <c r="U221" s="37"/>
      <c r="V221" s="37"/>
      <c r="W221" s="37"/>
      <c r="X221" s="37"/>
      <c r="Y221" s="37"/>
      <c r="Z221" s="37"/>
      <c r="AA221" s="37"/>
      <c r="AB221" s="37"/>
      <c r="AC221" s="37"/>
      <c r="AD221" s="37"/>
      <c r="AE221" s="37"/>
      <c r="AT221" s="16" t="s">
        <v>193</v>
      </c>
      <c r="AU221" s="16" t="s">
        <v>78</v>
      </c>
    </row>
    <row r="222" s="12" customFormat="1" ht="22.8" customHeight="1">
      <c r="A222" s="12"/>
      <c r="B222" s="195"/>
      <c r="C222" s="196"/>
      <c r="D222" s="197" t="s">
        <v>68</v>
      </c>
      <c r="E222" s="209" t="s">
        <v>362</v>
      </c>
      <c r="F222" s="209" t="s">
        <v>363</v>
      </c>
      <c r="G222" s="196"/>
      <c r="H222" s="196"/>
      <c r="I222" s="199"/>
      <c r="J222" s="210">
        <f>BK222</f>
        <v>0</v>
      </c>
      <c r="K222" s="196"/>
      <c r="L222" s="201"/>
      <c r="M222" s="202"/>
      <c r="N222" s="203"/>
      <c r="O222" s="203"/>
      <c r="P222" s="204">
        <f>SUM(P223:P228)</f>
        <v>0</v>
      </c>
      <c r="Q222" s="203"/>
      <c r="R222" s="204">
        <f>SUM(R223:R228)</f>
        <v>0.001702</v>
      </c>
      <c r="S222" s="203"/>
      <c r="T222" s="205">
        <f>SUM(T223:T228)</f>
        <v>0</v>
      </c>
      <c r="U222" s="12"/>
      <c r="V222" s="12"/>
      <c r="W222" s="12"/>
      <c r="X222" s="12"/>
      <c r="Y222" s="12"/>
      <c r="Z222" s="12"/>
      <c r="AA222" s="12"/>
      <c r="AB222" s="12"/>
      <c r="AC222" s="12"/>
      <c r="AD222" s="12"/>
      <c r="AE222" s="12"/>
      <c r="AR222" s="206" t="s">
        <v>78</v>
      </c>
      <c r="AT222" s="207" t="s">
        <v>68</v>
      </c>
      <c r="AU222" s="207" t="s">
        <v>76</v>
      </c>
      <c r="AY222" s="206" t="s">
        <v>185</v>
      </c>
      <c r="BK222" s="208">
        <f>SUM(BK223:BK228)</f>
        <v>0</v>
      </c>
    </row>
    <row r="223" s="2" customFormat="1" ht="24.15" customHeight="1">
      <c r="A223" s="37"/>
      <c r="B223" s="38"/>
      <c r="C223" s="211" t="s">
        <v>529</v>
      </c>
      <c r="D223" s="211" t="s">
        <v>188</v>
      </c>
      <c r="E223" s="212" t="s">
        <v>1059</v>
      </c>
      <c r="F223" s="213" t="s">
        <v>1060</v>
      </c>
      <c r="G223" s="214" t="s">
        <v>191</v>
      </c>
      <c r="H223" s="215">
        <v>4.5999999999999996</v>
      </c>
      <c r="I223" s="216"/>
      <c r="J223" s="217">
        <f>ROUND(I223*H223,2)</f>
        <v>0</v>
      </c>
      <c r="K223" s="213" t="s">
        <v>192</v>
      </c>
      <c r="L223" s="43"/>
      <c r="M223" s="218" t="s">
        <v>19</v>
      </c>
      <c r="N223" s="219" t="s">
        <v>40</v>
      </c>
      <c r="O223" s="83"/>
      <c r="P223" s="220">
        <f>O223*H223</f>
        <v>0</v>
      </c>
      <c r="Q223" s="220">
        <v>0</v>
      </c>
      <c r="R223" s="220">
        <f>Q223*H223</f>
        <v>0</v>
      </c>
      <c r="S223" s="220">
        <v>0</v>
      </c>
      <c r="T223" s="221">
        <f>S223*H223</f>
        <v>0</v>
      </c>
      <c r="U223" s="37"/>
      <c r="V223" s="37"/>
      <c r="W223" s="37"/>
      <c r="X223" s="37"/>
      <c r="Y223" s="37"/>
      <c r="Z223" s="37"/>
      <c r="AA223" s="37"/>
      <c r="AB223" s="37"/>
      <c r="AC223" s="37"/>
      <c r="AD223" s="37"/>
      <c r="AE223" s="37"/>
      <c r="AR223" s="222" t="s">
        <v>203</v>
      </c>
      <c r="AT223" s="222" t="s">
        <v>188</v>
      </c>
      <c r="AU223" s="222" t="s">
        <v>78</v>
      </c>
      <c r="AY223" s="16" t="s">
        <v>185</v>
      </c>
      <c r="BE223" s="223">
        <f>IF(N223="základní",J223,0)</f>
        <v>0</v>
      </c>
      <c r="BF223" s="223">
        <f>IF(N223="snížená",J223,0)</f>
        <v>0</v>
      </c>
      <c r="BG223" s="223">
        <f>IF(N223="zákl. přenesená",J223,0)</f>
        <v>0</v>
      </c>
      <c r="BH223" s="223">
        <f>IF(N223="sníž. přenesená",J223,0)</f>
        <v>0</v>
      </c>
      <c r="BI223" s="223">
        <f>IF(N223="nulová",J223,0)</f>
        <v>0</v>
      </c>
      <c r="BJ223" s="16" t="s">
        <v>76</v>
      </c>
      <c r="BK223" s="223">
        <f>ROUND(I223*H223,2)</f>
        <v>0</v>
      </c>
      <c r="BL223" s="16" t="s">
        <v>203</v>
      </c>
      <c r="BM223" s="222" t="s">
        <v>786</v>
      </c>
    </row>
    <row r="224" s="2" customFormat="1">
      <c r="A224" s="37"/>
      <c r="B224" s="38"/>
      <c r="C224" s="39"/>
      <c r="D224" s="224" t="s">
        <v>193</v>
      </c>
      <c r="E224" s="39"/>
      <c r="F224" s="225" t="s">
        <v>1061</v>
      </c>
      <c r="G224" s="39"/>
      <c r="H224" s="39"/>
      <c r="I224" s="226"/>
      <c r="J224" s="39"/>
      <c r="K224" s="39"/>
      <c r="L224" s="43"/>
      <c r="M224" s="227"/>
      <c r="N224" s="228"/>
      <c r="O224" s="83"/>
      <c r="P224" s="83"/>
      <c r="Q224" s="83"/>
      <c r="R224" s="83"/>
      <c r="S224" s="83"/>
      <c r="T224" s="84"/>
      <c r="U224" s="37"/>
      <c r="V224" s="37"/>
      <c r="W224" s="37"/>
      <c r="X224" s="37"/>
      <c r="Y224" s="37"/>
      <c r="Z224" s="37"/>
      <c r="AA224" s="37"/>
      <c r="AB224" s="37"/>
      <c r="AC224" s="37"/>
      <c r="AD224" s="37"/>
      <c r="AE224" s="37"/>
      <c r="AT224" s="16" t="s">
        <v>193</v>
      </c>
      <c r="AU224" s="16" t="s">
        <v>78</v>
      </c>
    </row>
    <row r="225" s="2" customFormat="1" ht="24.15" customHeight="1">
      <c r="A225" s="37"/>
      <c r="B225" s="38"/>
      <c r="C225" s="211" t="s">
        <v>787</v>
      </c>
      <c r="D225" s="211" t="s">
        <v>188</v>
      </c>
      <c r="E225" s="212" t="s">
        <v>1062</v>
      </c>
      <c r="F225" s="213" t="s">
        <v>1063</v>
      </c>
      <c r="G225" s="214" t="s">
        <v>191</v>
      </c>
      <c r="H225" s="215">
        <v>4.5999999999999996</v>
      </c>
      <c r="I225" s="216"/>
      <c r="J225" s="217">
        <f>ROUND(I225*H225,2)</f>
        <v>0</v>
      </c>
      <c r="K225" s="213" t="s">
        <v>192</v>
      </c>
      <c r="L225" s="43"/>
      <c r="M225" s="218" t="s">
        <v>19</v>
      </c>
      <c r="N225" s="219" t="s">
        <v>40</v>
      </c>
      <c r="O225" s="83"/>
      <c r="P225" s="220">
        <f>O225*H225</f>
        <v>0</v>
      </c>
      <c r="Q225" s="220">
        <v>0.00013999999999999999</v>
      </c>
      <c r="R225" s="220">
        <f>Q225*H225</f>
        <v>0.00064399999999999993</v>
      </c>
      <c r="S225" s="220">
        <v>0</v>
      </c>
      <c r="T225" s="221">
        <f>S225*H225</f>
        <v>0</v>
      </c>
      <c r="U225" s="37"/>
      <c r="V225" s="37"/>
      <c r="W225" s="37"/>
      <c r="X225" s="37"/>
      <c r="Y225" s="37"/>
      <c r="Z225" s="37"/>
      <c r="AA225" s="37"/>
      <c r="AB225" s="37"/>
      <c r="AC225" s="37"/>
      <c r="AD225" s="37"/>
      <c r="AE225" s="37"/>
      <c r="AR225" s="222" t="s">
        <v>203</v>
      </c>
      <c r="AT225" s="222" t="s">
        <v>188</v>
      </c>
      <c r="AU225" s="222" t="s">
        <v>78</v>
      </c>
      <c r="AY225" s="16" t="s">
        <v>185</v>
      </c>
      <c r="BE225" s="223">
        <f>IF(N225="základní",J225,0)</f>
        <v>0</v>
      </c>
      <c r="BF225" s="223">
        <f>IF(N225="snížená",J225,0)</f>
        <v>0</v>
      </c>
      <c r="BG225" s="223">
        <f>IF(N225="zákl. přenesená",J225,0)</f>
        <v>0</v>
      </c>
      <c r="BH225" s="223">
        <f>IF(N225="sníž. přenesená",J225,0)</f>
        <v>0</v>
      </c>
      <c r="BI225" s="223">
        <f>IF(N225="nulová",J225,0)</f>
        <v>0</v>
      </c>
      <c r="BJ225" s="16" t="s">
        <v>76</v>
      </c>
      <c r="BK225" s="223">
        <f>ROUND(I225*H225,2)</f>
        <v>0</v>
      </c>
      <c r="BL225" s="16" t="s">
        <v>203</v>
      </c>
      <c r="BM225" s="222" t="s">
        <v>789</v>
      </c>
    </row>
    <row r="226" s="2" customFormat="1">
      <c r="A226" s="37"/>
      <c r="B226" s="38"/>
      <c r="C226" s="39"/>
      <c r="D226" s="224" t="s">
        <v>193</v>
      </c>
      <c r="E226" s="39"/>
      <c r="F226" s="225" t="s">
        <v>1064</v>
      </c>
      <c r="G226" s="39"/>
      <c r="H226" s="39"/>
      <c r="I226" s="226"/>
      <c r="J226" s="39"/>
      <c r="K226" s="39"/>
      <c r="L226" s="43"/>
      <c r="M226" s="227"/>
      <c r="N226" s="228"/>
      <c r="O226" s="83"/>
      <c r="P226" s="83"/>
      <c r="Q226" s="83"/>
      <c r="R226" s="83"/>
      <c r="S226" s="83"/>
      <c r="T226" s="84"/>
      <c r="U226" s="37"/>
      <c r="V226" s="37"/>
      <c r="W226" s="37"/>
      <c r="X226" s="37"/>
      <c r="Y226" s="37"/>
      <c r="Z226" s="37"/>
      <c r="AA226" s="37"/>
      <c r="AB226" s="37"/>
      <c r="AC226" s="37"/>
      <c r="AD226" s="37"/>
      <c r="AE226" s="37"/>
      <c r="AT226" s="16" t="s">
        <v>193</v>
      </c>
      <c r="AU226" s="16" t="s">
        <v>78</v>
      </c>
    </row>
    <row r="227" s="2" customFormat="1" ht="24.15" customHeight="1">
      <c r="A227" s="37"/>
      <c r="B227" s="38"/>
      <c r="C227" s="211" t="s">
        <v>533</v>
      </c>
      <c r="D227" s="211" t="s">
        <v>188</v>
      </c>
      <c r="E227" s="212" t="s">
        <v>1065</v>
      </c>
      <c r="F227" s="213" t="s">
        <v>1066</v>
      </c>
      <c r="G227" s="214" t="s">
        <v>191</v>
      </c>
      <c r="H227" s="215">
        <v>4.5999999999999996</v>
      </c>
      <c r="I227" s="216"/>
      <c r="J227" s="217">
        <f>ROUND(I227*H227,2)</f>
        <v>0</v>
      </c>
      <c r="K227" s="213" t="s">
        <v>192</v>
      </c>
      <c r="L227" s="43"/>
      <c r="M227" s="218" t="s">
        <v>19</v>
      </c>
      <c r="N227" s="219" t="s">
        <v>40</v>
      </c>
      <c r="O227" s="83"/>
      <c r="P227" s="220">
        <f>O227*H227</f>
        <v>0</v>
      </c>
      <c r="Q227" s="220">
        <v>0.00023000000000000001</v>
      </c>
      <c r="R227" s="220">
        <f>Q227*H227</f>
        <v>0.0010579999999999999</v>
      </c>
      <c r="S227" s="220">
        <v>0</v>
      </c>
      <c r="T227" s="221">
        <f>S227*H227</f>
        <v>0</v>
      </c>
      <c r="U227" s="37"/>
      <c r="V227" s="37"/>
      <c r="W227" s="37"/>
      <c r="X227" s="37"/>
      <c r="Y227" s="37"/>
      <c r="Z227" s="37"/>
      <c r="AA227" s="37"/>
      <c r="AB227" s="37"/>
      <c r="AC227" s="37"/>
      <c r="AD227" s="37"/>
      <c r="AE227" s="37"/>
      <c r="AR227" s="222" t="s">
        <v>203</v>
      </c>
      <c r="AT227" s="222" t="s">
        <v>188</v>
      </c>
      <c r="AU227" s="222" t="s">
        <v>78</v>
      </c>
      <c r="AY227" s="16" t="s">
        <v>185</v>
      </c>
      <c r="BE227" s="223">
        <f>IF(N227="základní",J227,0)</f>
        <v>0</v>
      </c>
      <c r="BF227" s="223">
        <f>IF(N227="snížená",J227,0)</f>
        <v>0</v>
      </c>
      <c r="BG227" s="223">
        <f>IF(N227="zákl. přenesená",J227,0)</f>
        <v>0</v>
      </c>
      <c r="BH227" s="223">
        <f>IF(N227="sníž. přenesená",J227,0)</f>
        <v>0</v>
      </c>
      <c r="BI227" s="223">
        <f>IF(N227="nulová",J227,0)</f>
        <v>0</v>
      </c>
      <c r="BJ227" s="16" t="s">
        <v>76</v>
      </c>
      <c r="BK227" s="223">
        <f>ROUND(I227*H227,2)</f>
        <v>0</v>
      </c>
      <c r="BL227" s="16" t="s">
        <v>203</v>
      </c>
      <c r="BM227" s="222" t="s">
        <v>791</v>
      </c>
    </row>
    <row r="228" s="2" customFormat="1">
      <c r="A228" s="37"/>
      <c r="B228" s="38"/>
      <c r="C228" s="39"/>
      <c r="D228" s="224" t="s">
        <v>193</v>
      </c>
      <c r="E228" s="39"/>
      <c r="F228" s="225" t="s">
        <v>1067</v>
      </c>
      <c r="G228" s="39"/>
      <c r="H228" s="39"/>
      <c r="I228" s="226"/>
      <c r="J228" s="39"/>
      <c r="K228" s="39"/>
      <c r="L228" s="43"/>
      <c r="M228" s="227"/>
      <c r="N228" s="228"/>
      <c r="O228" s="83"/>
      <c r="P228" s="83"/>
      <c r="Q228" s="83"/>
      <c r="R228" s="83"/>
      <c r="S228" s="83"/>
      <c r="T228" s="84"/>
      <c r="U228" s="37"/>
      <c r="V228" s="37"/>
      <c r="W228" s="37"/>
      <c r="X228" s="37"/>
      <c r="Y228" s="37"/>
      <c r="Z228" s="37"/>
      <c r="AA228" s="37"/>
      <c r="AB228" s="37"/>
      <c r="AC228" s="37"/>
      <c r="AD228" s="37"/>
      <c r="AE228" s="37"/>
      <c r="AT228" s="16" t="s">
        <v>193</v>
      </c>
      <c r="AU228" s="16" t="s">
        <v>78</v>
      </c>
    </row>
    <row r="229" s="12" customFormat="1" ht="22.8" customHeight="1">
      <c r="A229" s="12"/>
      <c r="B229" s="195"/>
      <c r="C229" s="196"/>
      <c r="D229" s="197" t="s">
        <v>68</v>
      </c>
      <c r="E229" s="209" t="s">
        <v>244</v>
      </c>
      <c r="F229" s="209" t="s">
        <v>245</v>
      </c>
      <c r="G229" s="196"/>
      <c r="H229" s="196"/>
      <c r="I229" s="199"/>
      <c r="J229" s="210">
        <f>BK229</f>
        <v>0</v>
      </c>
      <c r="K229" s="196"/>
      <c r="L229" s="201"/>
      <c r="M229" s="202"/>
      <c r="N229" s="203"/>
      <c r="O229" s="203"/>
      <c r="P229" s="204">
        <f>SUM(P230:P233)</f>
        <v>0</v>
      </c>
      <c r="Q229" s="203"/>
      <c r="R229" s="204">
        <f>SUM(R230:R233)</f>
        <v>0.0054999999999999997</v>
      </c>
      <c r="S229" s="203"/>
      <c r="T229" s="205">
        <f>SUM(T230:T233)</f>
        <v>0</v>
      </c>
      <c r="U229" s="12"/>
      <c r="V229" s="12"/>
      <c r="W229" s="12"/>
      <c r="X229" s="12"/>
      <c r="Y229" s="12"/>
      <c r="Z229" s="12"/>
      <c r="AA229" s="12"/>
      <c r="AB229" s="12"/>
      <c r="AC229" s="12"/>
      <c r="AD229" s="12"/>
      <c r="AE229" s="12"/>
      <c r="AR229" s="206" t="s">
        <v>78</v>
      </c>
      <c r="AT229" s="207" t="s">
        <v>68</v>
      </c>
      <c r="AU229" s="207" t="s">
        <v>76</v>
      </c>
      <c r="AY229" s="206" t="s">
        <v>185</v>
      </c>
      <c r="BK229" s="208">
        <f>SUM(BK230:BK233)</f>
        <v>0</v>
      </c>
    </row>
    <row r="230" s="2" customFormat="1" ht="33" customHeight="1">
      <c r="A230" s="37"/>
      <c r="B230" s="38"/>
      <c r="C230" s="211" t="s">
        <v>792</v>
      </c>
      <c r="D230" s="211" t="s">
        <v>188</v>
      </c>
      <c r="E230" s="212" t="s">
        <v>250</v>
      </c>
      <c r="F230" s="213" t="s">
        <v>251</v>
      </c>
      <c r="G230" s="214" t="s">
        <v>191</v>
      </c>
      <c r="H230" s="215">
        <v>11</v>
      </c>
      <c r="I230" s="216"/>
      <c r="J230" s="217">
        <f>ROUND(I230*H230,2)</f>
        <v>0</v>
      </c>
      <c r="K230" s="213" t="s">
        <v>192</v>
      </c>
      <c r="L230" s="43"/>
      <c r="M230" s="218" t="s">
        <v>19</v>
      </c>
      <c r="N230" s="219" t="s">
        <v>40</v>
      </c>
      <c r="O230" s="83"/>
      <c r="P230" s="220">
        <f>O230*H230</f>
        <v>0</v>
      </c>
      <c r="Q230" s="220">
        <v>0.00021000000000000001</v>
      </c>
      <c r="R230" s="220">
        <f>Q230*H230</f>
        <v>0.00231</v>
      </c>
      <c r="S230" s="220">
        <v>0</v>
      </c>
      <c r="T230" s="221">
        <f>S230*H230</f>
        <v>0</v>
      </c>
      <c r="U230" s="37"/>
      <c r="V230" s="37"/>
      <c r="W230" s="37"/>
      <c r="X230" s="37"/>
      <c r="Y230" s="37"/>
      <c r="Z230" s="37"/>
      <c r="AA230" s="37"/>
      <c r="AB230" s="37"/>
      <c r="AC230" s="37"/>
      <c r="AD230" s="37"/>
      <c r="AE230" s="37"/>
      <c r="AR230" s="222" t="s">
        <v>203</v>
      </c>
      <c r="AT230" s="222" t="s">
        <v>188</v>
      </c>
      <c r="AU230" s="222" t="s">
        <v>78</v>
      </c>
      <c r="AY230" s="16" t="s">
        <v>185</v>
      </c>
      <c r="BE230" s="223">
        <f>IF(N230="základní",J230,0)</f>
        <v>0</v>
      </c>
      <c r="BF230" s="223">
        <f>IF(N230="snížená",J230,0)</f>
        <v>0</v>
      </c>
      <c r="BG230" s="223">
        <f>IF(N230="zákl. přenesená",J230,0)</f>
        <v>0</v>
      </c>
      <c r="BH230" s="223">
        <f>IF(N230="sníž. přenesená",J230,0)</f>
        <v>0</v>
      </c>
      <c r="BI230" s="223">
        <f>IF(N230="nulová",J230,0)</f>
        <v>0</v>
      </c>
      <c r="BJ230" s="16" t="s">
        <v>76</v>
      </c>
      <c r="BK230" s="223">
        <f>ROUND(I230*H230,2)</f>
        <v>0</v>
      </c>
      <c r="BL230" s="16" t="s">
        <v>203</v>
      </c>
      <c r="BM230" s="222" t="s">
        <v>794</v>
      </c>
    </row>
    <row r="231" s="2" customFormat="1">
      <c r="A231" s="37"/>
      <c r="B231" s="38"/>
      <c r="C231" s="39"/>
      <c r="D231" s="224" t="s">
        <v>193</v>
      </c>
      <c r="E231" s="39"/>
      <c r="F231" s="225" t="s">
        <v>252</v>
      </c>
      <c r="G231" s="39"/>
      <c r="H231" s="39"/>
      <c r="I231" s="226"/>
      <c r="J231" s="39"/>
      <c r="K231" s="39"/>
      <c r="L231" s="43"/>
      <c r="M231" s="227"/>
      <c r="N231" s="228"/>
      <c r="O231" s="83"/>
      <c r="P231" s="83"/>
      <c r="Q231" s="83"/>
      <c r="R231" s="83"/>
      <c r="S231" s="83"/>
      <c r="T231" s="84"/>
      <c r="U231" s="37"/>
      <c r="V231" s="37"/>
      <c r="W231" s="37"/>
      <c r="X231" s="37"/>
      <c r="Y231" s="37"/>
      <c r="Z231" s="37"/>
      <c r="AA231" s="37"/>
      <c r="AB231" s="37"/>
      <c r="AC231" s="37"/>
      <c r="AD231" s="37"/>
      <c r="AE231" s="37"/>
      <c r="AT231" s="16" t="s">
        <v>193</v>
      </c>
      <c r="AU231" s="16" t="s">
        <v>78</v>
      </c>
    </row>
    <row r="232" s="2" customFormat="1" ht="37.8" customHeight="1">
      <c r="A232" s="37"/>
      <c r="B232" s="38"/>
      <c r="C232" s="211" t="s">
        <v>536</v>
      </c>
      <c r="D232" s="211" t="s">
        <v>188</v>
      </c>
      <c r="E232" s="212" t="s">
        <v>253</v>
      </c>
      <c r="F232" s="213" t="s">
        <v>254</v>
      </c>
      <c r="G232" s="214" t="s">
        <v>191</v>
      </c>
      <c r="H232" s="215">
        <v>11</v>
      </c>
      <c r="I232" s="216"/>
      <c r="J232" s="217">
        <f>ROUND(I232*H232,2)</f>
        <v>0</v>
      </c>
      <c r="K232" s="213" t="s">
        <v>192</v>
      </c>
      <c r="L232" s="43"/>
      <c r="M232" s="218" t="s">
        <v>19</v>
      </c>
      <c r="N232" s="219" t="s">
        <v>40</v>
      </c>
      <c r="O232" s="83"/>
      <c r="P232" s="220">
        <f>O232*H232</f>
        <v>0</v>
      </c>
      <c r="Q232" s="220">
        <v>0.00029</v>
      </c>
      <c r="R232" s="220">
        <f>Q232*H232</f>
        <v>0.0031900000000000001</v>
      </c>
      <c r="S232" s="220">
        <v>0</v>
      </c>
      <c r="T232" s="221">
        <f>S232*H232</f>
        <v>0</v>
      </c>
      <c r="U232" s="37"/>
      <c r="V232" s="37"/>
      <c r="W232" s="37"/>
      <c r="X232" s="37"/>
      <c r="Y232" s="37"/>
      <c r="Z232" s="37"/>
      <c r="AA232" s="37"/>
      <c r="AB232" s="37"/>
      <c r="AC232" s="37"/>
      <c r="AD232" s="37"/>
      <c r="AE232" s="37"/>
      <c r="AR232" s="222" t="s">
        <v>203</v>
      </c>
      <c r="AT232" s="222" t="s">
        <v>188</v>
      </c>
      <c r="AU232" s="222" t="s">
        <v>78</v>
      </c>
      <c r="AY232" s="16" t="s">
        <v>185</v>
      </c>
      <c r="BE232" s="223">
        <f>IF(N232="základní",J232,0)</f>
        <v>0</v>
      </c>
      <c r="BF232" s="223">
        <f>IF(N232="snížená",J232,0)</f>
        <v>0</v>
      </c>
      <c r="BG232" s="223">
        <f>IF(N232="zákl. přenesená",J232,0)</f>
        <v>0</v>
      </c>
      <c r="BH232" s="223">
        <f>IF(N232="sníž. přenesená",J232,0)</f>
        <v>0</v>
      </c>
      <c r="BI232" s="223">
        <f>IF(N232="nulová",J232,0)</f>
        <v>0</v>
      </c>
      <c r="BJ232" s="16" t="s">
        <v>76</v>
      </c>
      <c r="BK232" s="223">
        <f>ROUND(I232*H232,2)</f>
        <v>0</v>
      </c>
      <c r="BL232" s="16" t="s">
        <v>203</v>
      </c>
      <c r="BM232" s="222" t="s">
        <v>797</v>
      </c>
    </row>
    <row r="233" s="2" customFormat="1">
      <c r="A233" s="37"/>
      <c r="B233" s="38"/>
      <c r="C233" s="39"/>
      <c r="D233" s="224" t="s">
        <v>193</v>
      </c>
      <c r="E233" s="39"/>
      <c r="F233" s="225" t="s">
        <v>256</v>
      </c>
      <c r="G233" s="39"/>
      <c r="H233" s="39"/>
      <c r="I233" s="226"/>
      <c r="J233" s="39"/>
      <c r="K233" s="39"/>
      <c r="L233" s="43"/>
      <c r="M233" s="239"/>
      <c r="N233" s="240"/>
      <c r="O233" s="241"/>
      <c r="P233" s="241"/>
      <c r="Q233" s="241"/>
      <c r="R233" s="241"/>
      <c r="S233" s="241"/>
      <c r="T233" s="242"/>
      <c r="U233" s="37"/>
      <c r="V233" s="37"/>
      <c r="W233" s="37"/>
      <c r="X233" s="37"/>
      <c r="Y233" s="37"/>
      <c r="Z233" s="37"/>
      <c r="AA233" s="37"/>
      <c r="AB233" s="37"/>
      <c r="AC233" s="37"/>
      <c r="AD233" s="37"/>
      <c r="AE233" s="37"/>
      <c r="AT233" s="16" t="s">
        <v>193</v>
      </c>
      <c r="AU233" s="16" t="s">
        <v>78</v>
      </c>
    </row>
    <row r="234" s="2" customFormat="1" ht="6.96" customHeight="1">
      <c r="A234" s="37"/>
      <c r="B234" s="58"/>
      <c r="C234" s="59"/>
      <c r="D234" s="59"/>
      <c r="E234" s="59"/>
      <c r="F234" s="59"/>
      <c r="G234" s="59"/>
      <c r="H234" s="59"/>
      <c r="I234" s="59"/>
      <c r="J234" s="59"/>
      <c r="K234" s="59"/>
      <c r="L234" s="43"/>
      <c r="M234" s="37"/>
      <c r="O234" s="37"/>
      <c r="P234" s="37"/>
      <c r="Q234" s="37"/>
      <c r="R234" s="37"/>
      <c r="S234" s="37"/>
      <c r="T234" s="37"/>
      <c r="U234" s="37"/>
      <c r="V234" s="37"/>
      <c r="W234" s="37"/>
      <c r="X234" s="37"/>
      <c r="Y234" s="37"/>
      <c r="Z234" s="37"/>
      <c r="AA234" s="37"/>
      <c r="AB234" s="37"/>
      <c r="AC234" s="37"/>
      <c r="AD234" s="37"/>
      <c r="AE234" s="37"/>
    </row>
  </sheetData>
  <sheetProtection sheet="1" autoFilter="0" formatColumns="0" formatRows="0" objects="1" scenarios="1" spinCount="100000" saltValue="7ZIb2gkQiTf3D+kVMJXNdURW7RGqIl30iwK0YQ3YZc8I0F7gWZdysFhXYXrsYrWwvt2ZRBgHvXTW2DwiExl0PA==" hashValue="mP49PzCk8W3zEBvWleNzEwhPS3AX/FCa3os/GDuWe6xjePM3MnLdgH3lbrqFItTc6oXxIB92Czj20C8qQNmjJg==" algorithmName="SHA-512" password="CC35"/>
  <autoFilter ref="C101:K233"/>
  <mergeCells count="12">
    <mergeCell ref="E7:H7"/>
    <mergeCell ref="E9:H9"/>
    <mergeCell ref="E11:H11"/>
    <mergeCell ref="E20:H20"/>
    <mergeCell ref="E29:H29"/>
    <mergeCell ref="E50:H50"/>
    <mergeCell ref="E52:H52"/>
    <mergeCell ref="E54:H54"/>
    <mergeCell ref="E90:H90"/>
    <mergeCell ref="E92:H92"/>
    <mergeCell ref="E94:H94"/>
    <mergeCell ref="L2:V2"/>
  </mergeCells>
  <hyperlinks>
    <hyperlink ref="F106" r:id="rId1" display="https://podminky.urs.cz/item/CS_URS_2024_02/342272225"/>
    <hyperlink ref="F108" r:id="rId2" display="https://podminky.urs.cz/item/CS_URS_2024_02/Pol2"/>
    <hyperlink ref="F110" r:id="rId3" display="https://podminky.urs.cz/item/CS_URS_2024_02/346272256"/>
    <hyperlink ref="F113" r:id="rId4" display="https://podminky.urs.cz/item/CS_URS_2024_02/612321111"/>
    <hyperlink ref="F115" r:id="rId5" display="https://podminky.urs.cz/item/CS_URS_2024_02/619991001"/>
    <hyperlink ref="F117" r:id="rId6" display="https://podminky.urs.cz/item/CS_URS_2024_02/619991011"/>
    <hyperlink ref="F120" r:id="rId7" display="https://podminky.urs.cz/item/CS_URS_2024_02/968072455"/>
    <hyperlink ref="F122" r:id="rId8" display="https://podminky.urs.cz/item/CS_URS_2022_02/Pol3"/>
    <hyperlink ref="F124" r:id="rId9" display="https://podminky.urs.cz/item/CS_URS_2024_02/766695213"/>
    <hyperlink ref="F130" r:id="rId10" display="https://podminky.urs.cz/item/CS_URS_2024_02/998766202"/>
    <hyperlink ref="F133" r:id="rId11" display="https://podminky.urs.cz/item/CS_URS_2024_02/952901111"/>
    <hyperlink ref="F136" r:id="rId12" display="https://podminky.urs.cz/item/CS_URS_2024_02/962031132"/>
    <hyperlink ref="F138" r:id="rId13" display="https://podminky.urs.cz/item/CS_URS_2024_02/962031133"/>
    <hyperlink ref="F140" r:id="rId14" display="https://podminky.urs.cz/item/CS_URS_2024_02/978011191"/>
    <hyperlink ref="F142" r:id="rId15" display="https://podminky.urs.cz/item/CS_URS_2024_02/978013191"/>
    <hyperlink ref="F145" r:id="rId16" display="https://podminky.urs.cz/item/CS_URS_2024_02/997013211"/>
    <hyperlink ref="F147" r:id="rId17" display="https://podminky.urs.cz/item/CS_URS_2024_02/997013501"/>
    <hyperlink ref="F149" r:id="rId18" display="https://podminky.urs.cz/item/CS_URS_2024_02/997013509"/>
    <hyperlink ref="F153" r:id="rId19" display="https://podminky.urs.cz/item/CS_URS_2024_02/998011001"/>
    <hyperlink ref="F157" r:id="rId20" display="https://podminky.urs.cz/item/CS_URS_2024_02/711113117"/>
    <hyperlink ref="F159" r:id="rId21" display="https://podminky.urs.cz/item/CS_URS_2024_02/711113127"/>
    <hyperlink ref="F161" r:id="rId22" display="https://podminky.urs.cz/item/CS_URS_2024_02/998711201"/>
    <hyperlink ref="F165" r:id="rId23" display="https://podminky.urs.cz/item/CS_URS_2024_02/998725201"/>
    <hyperlink ref="F176" r:id="rId24" display="https://podminky.urs.cz/item/CS_URS_2024_02/763131821"/>
    <hyperlink ref="F180" r:id="rId25" display="https://podminky.urs.cz/item/CS_URS_2024_02/998763401"/>
    <hyperlink ref="F183" r:id="rId26" display="https://podminky.urs.cz/item/CS_URS_2024_02/766691914"/>
    <hyperlink ref="F185" r:id="rId27" display="https://podminky.urs.cz/item/CS_URS_2025_01/766694112-1"/>
    <hyperlink ref="F188" r:id="rId28" display="https://podminky.urs.cz/item/CS_URS_2024_02/998766201"/>
    <hyperlink ref="F191" r:id="rId29" display="https://podminky.urs.cz/item/CS_URS_2024_02/771571810"/>
    <hyperlink ref="F193" r:id="rId30" display="https://podminky.urs.cz/item/CS_URS_2024_02/771574113"/>
    <hyperlink ref="F198" r:id="rId31" display="https://podminky.urs.cz/item/CS_URS_2024_02/775429121"/>
    <hyperlink ref="F205" r:id="rId32" display="https://podminky.urs.cz/item/CS_URS_2024_02/998771201"/>
    <hyperlink ref="F208" r:id="rId33" display="https://podminky.urs.cz/item/CS_URS_2024_02/781471810"/>
    <hyperlink ref="F210" r:id="rId34" display="https://podminky.urs.cz/item/CS_URS_2024_02/781474112"/>
    <hyperlink ref="F214" r:id="rId35" display="https://podminky.urs.cz/item/CS_URS_2024_02/781491022"/>
    <hyperlink ref="F219" r:id="rId36" display="https://podminky.urs.cz/item/CS_URS_2024_02/781495115"/>
    <hyperlink ref="F221" r:id="rId37" display="https://podminky.urs.cz/item/CS_URS_2024_02/998781201"/>
    <hyperlink ref="F224" r:id="rId38" display="https://podminky.urs.cz/item/CS_URS_2024_02/783306811"/>
    <hyperlink ref="F226" r:id="rId39" display="https://podminky.urs.cz/item/CS_URS_2024_02/783334201"/>
    <hyperlink ref="F228" r:id="rId40" display="https://podminky.urs.cz/item/CS_URS_2024_02/783337101"/>
    <hyperlink ref="F231" r:id="rId41" display="https://podminky.urs.cz/item/CS_URS_2024_02/784181101"/>
    <hyperlink ref="F233" r:id="rId42" display="https://podminky.urs.cz/item/CS_URS_2024_02/784221101"/>
  </hyperlinks>
  <pageMargins left="0.39375" right="0.39375" top="0.39375" bottom="0.39375" header="0" footer="0"/>
  <pageSetup paperSize="9" orientation="portrait" blackAndWhite="1" fitToHeight="100"/>
  <headerFooter>
    <oddFooter>&amp;CStrana &amp;P z &amp;N</oddFooter>
  </headerFooter>
  <drawing r:id="rId43"/>
</worksheet>
</file>

<file path=xl/worksheets/sheet1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131</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1068</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ROUND(J97,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ROUND((SUM(BE97:BE162)),  2)</f>
        <v>0</v>
      </c>
      <c r="G35" s="37"/>
      <c r="H35" s="37"/>
      <c r="I35" s="156">
        <v>0.20999999999999999</v>
      </c>
      <c r="J35" s="155">
        <f>ROUND(((SUM(BE97:BE162))*I35),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ROUND((SUM(BF97:BF162)),  2)</f>
        <v>0</v>
      </c>
      <c r="G36" s="37"/>
      <c r="H36" s="37"/>
      <c r="I36" s="156">
        <v>0.12</v>
      </c>
      <c r="J36" s="155">
        <f>ROUND(((SUM(BF97:BF162))*I36),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ROUND((SUM(BG97:BG162)),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ROUND((SUM(BH97:BH162)),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ROUND((SUM(BI97:BI162)),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2 (2) - Kuchyňka</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J97</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J98</f>
        <v>0</v>
      </c>
      <c r="K64" s="174"/>
      <c r="L64" s="178"/>
      <c r="S64" s="9"/>
      <c r="T64" s="9"/>
      <c r="U64" s="9"/>
      <c r="V64" s="9"/>
      <c r="W64" s="9"/>
      <c r="X64" s="9"/>
      <c r="Y64" s="9"/>
      <c r="Z64" s="9"/>
      <c r="AA64" s="9"/>
      <c r="AB64" s="9"/>
      <c r="AC64" s="9"/>
      <c r="AD64" s="9"/>
      <c r="AE64" s="9"/>
    </row>
    <row r="65" s="10" customFormat="1" ht="19.92" customHeight="1">
      <c r="A65" s="10"/>
      <c r="B65" s="179"/>
      <c r="C65" s="124"/>
      <c r="D65" s="180" t="s">
        <v>217</v>
      </c>
      <c r="E65" s="181"/>
      <c r="F65" s="181"/>
      <c r="G65" s="181"/>
      <c r="H65" s="181"/>
      <c r="I65" s="181"/>
      <c r="J65" s="182">
        <f>J99</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166</v>
      </c>
      <c r="E66" s="181"/>
      <c r="F66" s="181"/>
      <c r="G66" s="181"/>
      <c r="H66" s="181"/>
      <c r="I66" s="181"/>
      <c r="J66" s="182">
        <f>J106</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887</v>
      </c>
      <c r="E67" s="181"/>
      <c r="F67" s="181"/>
      <c r="G67" s="181"/>
      <c r="H67" s="181"/>
      <c r="I67" s="181"/>
      <c r="J67" s="182">
        <f>J107</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888</v>
      </c>
      <c r="E68" s="181"/>
      <c r="F68" s="181"/>
      <c r="G68" s="181"/>
      <c r="H68" s="181"/>
      <c r="I68" s="181"/>
      <c r="J68" s="182">
        <f>J110</f>
        <v>0</v>
      </c>
      <c r="K68" s="124"/>
      <c r="L68" s="183"/>
      <c r="S68" s="10"/>
      <c r="T68" s="10"/>
      <c r="U68" s="10"/>
      <c r="V68" s="10"/>
      <c r="W68" s="10"/>
      <c r="X68" s="10"/>
      <c r="Y68" s="10"/>
      <c r="Z68" s="10"/>
      <c r="AA68" s="10"/>
      <c r="AB68" s="10"/>
      <c r="AC68" s="10"/>
      <c r="AD68" s="10"/>
      <c r="AE68" s="10"/>
    </row>
    <row r="69" s="10" customFormat="1" ht="19.92" customHeight="1">
      <c r="A69" s="10"/>
      <c r="B69" s="179"/>
      <c r="C69" s="124"/>
      <c r="D69" s="180" t="s">
        <v>218</v>
      </c>
      <c r="E69" s="181"/>
      <c r="F69" s="181"/>
      <c r="G69" s="181"/>
      <c r="H69" s="181"/>
      <c r="I69" s="181"/>
      <c r="J69" s="182">
        <f>J113</f>
        <v>0</v>
      </c>
      <c r="K69" s="124"/>
      <c r="L69" s="183"/>
      <c r="S69" s="10"/>
      <c r="T69" s="10"/>
      <c r="U69" s="10"/>
      <c r="V69" s="10"/>
      <c r="W69" s="10"/>
      <c r="X69" s="10"/>
      <c r="Y69" s="10"/>
      <c r="Z69" s="10"/>
      <c r="AA69" s="10"/>
      <c r="AB69" s="10"/>
      <c r="AC69" s="10"/>
      <c r="AD69" s="10"/>
      <c r="AE69" s="10"/>
    </row>
    <row r="70" s="10" customFormat="1" ht="19.92" customHeight="1">
      <c r="A70" s="10"/>
      <c r="B70" s="179"/>
      <c r="C70" s="124"/>
      <c r="D70" s="180" t="s">
        <v>167</v>
      </c>
      <c r="E70" s="181"/>
      <c r="F70" s="181"/>
      <c r="G70" s="181"/>
      <c r="H70" s="181"/>
      <c r="I70" s="181"/>
      <c r="J70" s="182">
        <f>J121</f>
        <v>0</v>
      </c>
      <c r="K70" s="124"/>
      <c r="L70" s="183"/>
      <c r="S70" s="10"/>
      <c r="T70" s="10"/>
      <c r="U70" s="10"/>
      <c r="V70" s="10"/>
      <c r="W70" s="10"/>
      <c r="X70" s="10"/>
      <c r="Y70" s="10"/>
      <c r="Z70" s="10"/>
      <c r="AA70" s="10"/>
      <c r="AB70" s="10"/>
      <c r="AC70" s="10"/>
      <c r="AD70" s="10"/>
      <c r="AE70" s="10"/>
    </row>
    <row r="71" s="9" customFormat="1" ht="24.96" customHeight="1">
      <c r="A71" s="9"/>
      <c r="B71" s="173"/>
      <c r="C71" s="174"/>
      <c r="D71" s="175" t="s">
        <v>168</v>
      </c>
      <c r="E71" s="176"/>
      <c r="F71" s="176"/>
      <c r="G71" s="176"/>
      <c r="H71" s="176"/>
      <c r="I71" s="176"/>
      <c r="J71" s="177">
        <f>J124</f>
        <v>0</v>
      </c>
      <c r="K71" s="174"/>
      <c r="L71" s="178"/>
      <c r="S71" s="9"/>
      <c r="T71" s="9"/>
      <c r="U71" s="9"/>
      <c r="V71" s="9"/>
      <c r="W71" s="9"/>
      <c r="X71" s="9"/>
      <c r="Y71" s="9"/>
      <c r="Z71" s="9"/>
      <c r="AA71" s="9"/>
      <c r="AB71" s="9"/>
      <c r="AC71" s="9"/>
      <c r="AD71" s="9"/>
      <c r="AE71" s="9"/>
    </row>
    <row r="72" s="10" customFormat="1" ht="19.92" customHeight="1">
      <c r="A72" s="10"/>
      <c r="B72" s="179"/>
      <c r="C72" s="124"/>
      <c r="D72" s="180" t="s">
        <v>169</v>
      </c>
      <c r="E72" s="181"/>
      <c r="F72" s="181"/>
      <c r="G72" s="181"/>
      <c r="H72" s="181"/>
      <c r="I72" s="181"/>
      <c r="J72" s="182">
        <f>J125</f>
        <v>0</v>
      </c>
      <c r="K72" s="124"/>
      <c r="L72" s="183"/>
      <c r="S72" s="10"/>
      <c r="T72" s="10"/>
      <c r="U72" s="10"/>
      <c r="V72" s="10"/>
      <c r="W72" s="10"/>
      <c r="X72" s="10"/>
      <c r="Y72" s="10"/>
      <c r="Z72" s="10"/>
      <c r="AA72" s="10"/>
      <c r="AB72" s="10"/>
      <c r="AC72" s="10"/>
      <c r="AD72" s="10"/>
      <c r="AE72" s="10"/>
    </row>
    <row r="73" s="10" customFormat="1" ht="19.92" customHeight="1">
      <c r="A73" s="10"/>
      <c r="B73" s="179"/>
      <c r="C73" s="124"/>
      <c r="D73" s="180" t="s">
        <v>886</v>
      </c>
      <c r="E73" s="181"/>
      <c r="F73" s="181"/>
      <c r="G73" s="181"/>
      <c r="H73" s="181"/>
      <c r="I73" s="181"/>
      <c r="J73" s="182">
        <f>J135</f>
        <v>0</v>
      </c>
      <c r="K73" s="124"/>
      <c r="L73" s="183"/>
      <c r="S73" s="10"/>
      <c r="T73" s="10"/>
      <c r="U73" s="10"/>
      <c r="V73" s="10"/>
      <c r="W73" s="10"/>
      <c r="X73" s="10"/>
      <c r="Y73" s="10"/>
      <c r="Z73" s="10"/>
      <c r="AA73" s="10"/>
      <c r="AB73" s="10"/>
      <c r="AC73" s="10"/>
      <c r="AD73" s="10"/>
      <c r="AE73" s="10"/>
    </row>
    <row r="74" s="10" customFormat="1" ht="19.92" customHeight="1">
      <c r="A74" s="10"/>
      <c r="B74" s="179"/>
      <c r="C74" s="124"/>
      <c r="D74" s="180" t="s">
        <v>890</v>
      </c>
      <c r="E74" s="181"/>
      <c r="F74" s="181"/>
      <c r="G74" s="181"/>
      <c r="H74" s="181"/>
      <c r="I74" s="181"/>
      <c r="J74" s="182">
        <f>J144</f>
        <v>0</v>
      </c>
      <c r="K74" s="124"/>
      <c r="L74" s="183"/>
      <c r="S74" s="10"/>
      <c r="T74" s="10"/>
      <c r="U74" s="10"/>
      <c r="V74" s="10"/>
      <c r="W74" s="10"/>
      <c r="X74" s="10"/>
      <c r="Y74" s="10"/>
      <c r="Z74" s="10"/>
      <c r="AA74" s="10"/>
      <c r="AB74" s="10"/>
      <c r="AC74" s="10"/>
      <c r="AD74" s="10"/>
      <c r="AE74" s="10"/>
    </row>
    <row r="75" s="10" customFormat="1" ht="19.92" customHeight="1">
      <c r="A75" s="10"/>
      <c r="B75" s="179"/>
      <c r="C75" s="124"/>
      <c r="D75" s="180" t="s">
        <v>219</v>
      </c>
      <c r="E75" s="181"/>
      <c r="F75" s="181"/>
      <c r="G75" s="181"/>
      <c r="H75" s="181"/>
      <c r="I75" s="181"/>
      <c r="J75" s="182">
        <f>J156</f>
        <v>0</v>
      </c>
      <c r="K75" s="124"/>
      <c r="L75" s="183"/>
      <c r="S75" s="10"/>
      <c r="T75" s="10"/>
      <c r="U75" s="10"/>
      <c r="V75" s="10"/>
      <c r="W75" s="10"/>
      <c r="X75" s="10"/>
      <c r="Y75" s="10"/>
      <c r="Z75" s="10"/>
      <c r="AA75" s="10"/>
      <c r="AB75" s="10"/>
      <c r="AC75" s="10"/>
      <c r="AD75" s="10"/>
      <c r="AE75" s="10"/>
    </row>
    <row r="76" s="2" customFormat="1" ht="21.84"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58"/>
      <c r="C77" s="59"/>
      <c r="D77" s="59"/>
      <c r="E77" s="59"/>
      <c r="F77" s="59"/>
      <c r="G77" s="59"/>
      <c r="H77" s="59"/>
      <c r="I77" s="59"/>
      <c r="J77" s="59"/>
      <c r="K77" s="59"/>
      <c r="L77" s="143"/>
      <c r="S77" s="37"/>
      <c r="T77" s="37"/>
      <c r="U77" s="37"/>
      <c r="V77" s="37"/>
      <c r="W77" s="37"/>
      <c r="X77" s="37"/>
      <c r="Y77" s="37"/>
      <c r="Z77" s="37"/>
      <c r="AA77" s="37"/>
      <c r="AB77" s="37"/>
      <c r="AC77" s="37"/>
      <c r="AD77" s="37"/>
      <c r="AE77" s="37"/>
    </row>
    <row r="81" s="2" customFormat="1" ht="6.96" customHeight="1">
      <c r="A81" s="37"/>
      <c r="B81" s="60"/>
      <c r="C81" s="61"/>
      <c r="D81" s="61"/>
      <c r="E81" s="61"/>
      <c r="F81" s="61"/>
      <c r="G81" s="61"/>
      <c r="H81" s="61"/>
      <c r="I81" s="61"/>
      <c r="J81" s="61"/>
      <c r="K81" s="61"/>
      <c r="L81" s="143"/>
      <c r="S81" s="37"/>
      <c r="T81" s="37"/>
      <c r="U81" s="37"/>
      <c r="V81" s="37"/>
      <c r="W81" s="37"/>
      <c r="X81" s="37"/>
      <c r="Y81" s="37"/>
      <c r="Z81" s="37"/>
      <c r="AA81" s="37"/>
      <c r="AB81" s="37"/>
      <c r="AC81" s="37"/>
      <c r="AD81" s="37"/>
      <c r="AE81" s="37"/>
    </row>
    <row r="82" s="2" customFormat="1" ht="24.96" customHeight="1">
      <c r="A82" s="37"/>
      <c r="B82" s="38"/>
      <c r="C82" s="22" t="s">
        <v>170</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6.5" customHeight="1">
      <c r="A85" s="37"/>
      <c r="B85" s="38"/>
      <c r="C85" s="39"/>
      <c r="D85" s="39"/>
      <c r="E85" s="168" t="str">
        <f>E7</f>
        <v>objekt Koleje Jarov- Blok F</v>
      </c>
      <c r="F85" s="31"/>
      <c r="G85" s="31"/>
      <c r="H85" s="31"/>
      <c r="I85" s="39"/>
      <c r="J85" s="39"/>
      <c r="K85" s="39"/>
      <c r="L85" s="143"/>
      <c r="S85" s="37"/>
      <c r="T85" s="37"/>
      <c r="U85" s="37"/>
      <c r="V85" s="37"/>
      <c r="W85" s="37"/>
      <c r="X85" s="37"/>
      <c r="Y85" s="37"/>
      <c r="Z85" s="37"/>
      <c r="AA85" s="37"/>
      <c r="AB85" s="37"/>
      <c r="AC85" s="37"/>
      <c r="AD85" s="37"/>
      <c r="AE85" s="37"/>
    </row>
    <row r="86" s="1" customFormat="1" ht="12" customHeight="1">
      <c r="B86" s="20"/>
      <c r="C86" s="31" t="s">
        <v>157</v>
      </c>
      <c r="D86" s="21"/>
      <c r="E86" s="21"/>
      <c r="F86" s="21"/>
      <c r="G86" s="21"/>
      <c r="H86" s="21"/>
      <c r="I86" s="21"/>
      <c r="J86" s="21"/>
      <c r="K86" s="21"/>
      <c r="L86" s="19"/>
    </row>
    <row r="87" s="2" customFormat="1" ht="16.5" customHeight="1">
      <c r="A87" s="37"/>
      <c r="B87" s="38"/>
      <c r="C87" s="39"/>
      <c r="D87" s="39"/>
      <c r="E87" s="168" t="s">
        <v>883</v>
      </c>
      <c r="F87" s="39"/>
      <c r="G87" s="39"/>
      <c r="H87" s="39"/>
      <c r="I87" s="39"/>
      <c r="J87" s="39"/>
      <c r="K87" s="39"/>
      <c r="L87" s="143"/>
      <c r="S87" s="37"/>
      <c r="T87" s="37"/>
      <c r="U87" s="37"/>
      <c r="V87" s="37"/>
      <c r="W87" s="37"/>
      <c r="X87" s="37"/>
      <c r="Y87" s="37"/>
      <c r="Z87" s="37"/>
      <c r="AA87" s="37"/>
      <c r="AB87" s="37"/>
      <c r="AC87" s="37"/>
      <c r="AD87" s="37"/>
      <c r="AE87" s="37"/>
    </row>
    <row r="88" s="2" customFormat="1" ht="12" customHeight="1">
      <c r="A88" s="37"/>
      <c r="B88" s="38"/>
      <c r="C88" s="31" t="s">
        <v>159</v>
      </c>
      <c r="D88" s="39"/>
      <c r="E88" s="39"/>
      <c r="F88" s="39"/>
      <c r="G88" s="39"/>
      <c r="H88" s="39"/>
      <c r="I88" s="39"/>
      <c r="J88" s="39"/>
      <c r="K88" s="39"/>
      <c r="L88" s="143"/>
      <c r="S88" s="37"/>
      <c r="T88" s="37"/>
      <c r="U88" s="37"/>
      <c r="V88" s="37"/>
      <c r="W88" s="37"/>
      <c r="X88" s="37"/>
      <c r="Y88" s="37"/>
      <c r="Z88" s="37"/>
      <c r="AA88" s="37"/>
      <c r="AB88" s="37"/>
      <c r="AC88" s="37"/>
      <c r="AD88" s="37"/>
      <c r="AE88" s="37"/>
    </row>
    <row r="89" s="2" customFormat="1" ht="16.5" customHeight="1">
      <c r="A89" s="37"/>
      <c r="B89" s="38"/>
      <c r="C89" s="39"/>
      <c r="D89" s="39"/>
      <c r="E89" s="68" t="str">
        <f>E11</f>
        <v>2 (2) - Kuchyňka</v>
      </c>
      <c r="F89" s="39"/>
      <c r="G89" s="39"/>
      <c r="H89" s="39"/>
      <c r="I89" s="39"/>
      <c r="J89" s="39"/>
      <c r="K89" s="39"/>
      <c r="L89" s="143"/>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143"/>
      <c r="S90" s="37"/>
      <c r="T90" s="37"/>
      <c r="U90" s="37"/>
      <c r="V90" s="37"/>
      <c r="W90" s="37"/>
      <c r="X90" s="37"/>
      <c r="Y90" s="37"/>
      <c r="Z90" s="37"/>
      <c r="AA90" s="37"/>
      <c r="AB90" s="37"/>
      <c r="AC90" s="37"/>
      <c r="AD90" s="37"/>
      <c r="AE90" s="37"/>
    </row>
    <row r="91" s="2" customFormat="1" ht="12" customHeight="1">
      <c r="A91" s="37"/>
      <c r="B91" s="38"/>
      <c r="C91" s="31" t="s">
        <v>21</v>
      </c>
      <c r="D91" s="39"/>
      <c r="E91" s="39"/>
      <c r="F91" s="26" t="str">
        <f>F14</f>
        <v xml:space="preserve"> </v>
      </c>
      <c r="G91" s="39"/>
      <c r="H91" s="39"/>
      <c r="I91" s="31" t="s">
        <v>23</v>
      </c>
      <c r="J91" s="71" t="str">
        <f>IF(J14="","",J14)</f>
        <v>10. 2. 2025</v>
      </c>
      <c r="K91" s="39"/>
      <c r="L91" s="143"/>
      <c r="S91" s="37"/>
      <c r="T91" s="37"/>
      <c r="U91" s="37"/>
      <c r="V91" s="37"/>
      <c r="W91" s="37"/>
      <c r="X91" s="37"/>
      <c r="Y91" s="37"/>
      <c r="Z91" s="37"/>
      <c r="AA91" s="37"/>
      <c r="AB91" s="37"/>
      <c r="AC91" s="37"/>
      <c r="AD91" s="37"/>
      <c r="AE91" s="37"/>
    </row>
    <row r="92" s="2" customFormat="1" ht="6.96" customHeight="1">
      <c r="A92" s="37"/>
      <c r="B92" s="38"/>
      <c r="C92" s="39"/>
      <c r="D92" s="39"/>
      <c r="E92" s="39"/>
      <c r="F92" s="39"/>
      <c r="G92" s="39"/>
      <c r="H92" s="39"/>
      <c r="I92" s="39"/>
      <c r="J92" s="39"/>
      <c r="K92" s="39"/>
      <c r="L92" s="143"/>
      <c r="S92" s="37"/>
      <c r="T92" s="37"/>
      <c r="U92" s="37"/>
      <c r="V92" s="37"/>
      <c r="W92" s="37"/>
      <c r="X92" s="37"/>
      <c r="Y92" s="37"/>
      <c r="Z92" s="37"/>
      <c r="AA92" s="37"/>
      <c r="AB92" s="37"/>
      <c r="AC92" s="37"/>
      <c r="AD92" s="37"/>
      <c r="AE92" s="37"/>
    </row>
    <row r="93" s="2" customFormat="1" ht="15.15" customHeight="1">
      <c r="A93" s="37"/>
      <c r="B93" s="38"/>
      <c r="C93" s="31" t="s">
        <v>25</v>
      </c>
      <c r="D93" s="39"/>
      <c r="E93" s="39"/>
      <c r="F93" s="26" t="str">
        <f>E17</f>
        <v xml:space="preserve"> </v>
      </c>
      <c r="G93" s="39"/>
      <c r="H93" s="39"/>
      <c r="I93" s="31" t="s">
        <v>30</v>
      </c>
      <c r="J93" s="35" t="str">
        <f>E23</f>
        <v xml:space="preserve"> </v>
      </c>
      <c r="K93" s="39"/>
      <c r="L93" s="143"/>
      <c r="S93" s="37"/>
      <c r="T93" s="37"/>
      <c r="U93" s="37"/>
      <c r="V93" s="37"/>
      <c r="W93" s="37"/>
      <c r="X93" s="37"/>
      <c r="Y93" s="37"/>
      <c r="Z93" s="37"/>
      <c r="AA93" s="37"/>
      <c r="AB93" s="37"/>
      <c r="AC93" s="37"/>
      <c r="AD93" s="37"/>
      <c r="AE93" s="37"/>
    </row>
    <row r="94" s="2" customFormat="1" ht="15.15" customHeight="1">
      <c r="A94" s="37"/>
      <c r="B94" s="38"/>
      <c r="C94" s="31" t="s">
        <v>28</v>
      </c>
      <c r="D94" s="39"/>
      <c r="E94" s="39"/>
      <c r="F94" s="26" t="str">
        <f>IF(E20="","",E20)</f>
        <v>Vyplň údaj</v>
      </c>
      <c r="G94" s="39"/>
      <c r="H94" s="39"/>
      <c r="I94" s="31" t="s">
        <v>32</v>
      </c>
      <c r="J94" s="35" t="str">
        <f>E26</f>
        <v xml:space="preserve"> </v>
      </c>
      <c r="K94" s="39"/>
      <c r="L94" s="143"/>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143"/>
      <c r="S95" s="37"/>
      <c r="T95" s="37"/>
      <c r="U95" s="37"/>
      <c r="V95" s="37"/>
      <c r="W95" s="37"/>
      <c r="X95" s="37"/>
      <c r="Y95" s="37"/>
      <c r="Z95" s="37"/>
      <c r="AA95" s="37"/>
      <c r="AB95" s="37"/>
      <c r="AC95" s="37"/>
      <c r="AD95" s="37"/>
      <c r="AE95" s="37"/>
    </row>
    <row r="96" s="11" customFormat="1" ht="29.28" customHeight="1">
      <c r="A96" s="184"/>
      <c r="B96" s="185"/>
      <c r="C96" s="186" t="s">
        <v>171</v>
      </c>
      <c r="D96" s="187" t="s">
        <v>54</v>
      </c>
      <c r="E96" s="187" t="s">
        <v>50</v>
      </c>
      <c r="F96" s="187" t="s">
        <v>51</v>
      </c>
      <c r="G96" s="187" t="s">
        <v>172</v>
      </c>
      <c r="H96" s="187" t="s">
        <v>173</v>
      </c>
      <c r="I96" s="187" t="s">
        <v>174</v>
      </c>
      <c r="J96" s="187" t="s">
        <v>163</v>
      </c>
      <c r="K96" s="188" t="s">
        <v>175</v>
      </c>
      <c r="L96" s="189"/>
      <c r="M96" s="91" t="s">
        <v>19</v>
      </c>
      <c r="N96" s="92" t="s">
        <v>39</v>
      </c>
      <c r="O96" s="92" t="s">
        <v>176</v>
      </c>
      <c r="P96" s="92" t="s">
        <v>177</v>
      </c>
      <c r="Q96" s="92" t="s">
        <v>178</v>
      </c>
      <c r="R96" s="92" t="s">
        <v>179</v>
      </c>
      <c r="S96" s="92" t="s">
        <v>180</v>
      </c>
      <c r="T96" s="93" t="s">
        <v>181</v>
      </c>
      <c r="U96" s="184"/>
      <c r="V96" s="184"/>
      <c r="W96" s="184"/>
      <c r="X96" s="184"/>
      <c r="Y96" s="184"/>
      <c r="Z96" s="184"/>
      <c r="AA96" s="184"/>
      <c r="AB96" s="184"/>
      <c r="AC96" s="184"/>
      <c r="AD96" s="184"/>
      <c r="AE96" s="184"/>
    </row>
    <row r="97" s="2" customFormat="1" ht="22.8" customHeight="1">
      <c r="A97" s="37"/>
      <c r="B97" s="38"/>
      <c r="C97" s="98" t="s">
        <v>182</v>
      </c>
      <c r="D97" s="39"/>
      <c r="E97" s="39"/>
      <c r="F97" s="39"/>
      <c r="G97" s="39"/>
      <c r="H97" s="39"/>
      <c r="I97" s="39"/>
      <c r="J97" s="190">
        <f>BK97</f>
        <v>0</v>
      </c>
      <c r="K97" s="39"/>
      <c r="L97" s="43"/>
      <c r="M97" s="94"/>
      <c r="N97" s="191"/>
      <c r="O97" s="95"/>
      <c r="P97" s="192">
        <f>P98+P124</f>
        <v>0</v>
      </c>
      <c r="Q97" s="95"/>
      <c r="R97" s="192">
        <f>R98+R124</f>
        <v>1.201743</v>
      </c>
      <c r="S97" s="95"/>
      <c r="T97" s="193">
        <f>T98+T124</f>
        <v>3.5174718</v>
      </c>
      <c r="U97" s="37"/>
      <c r="V97" s="37"/>
      <c r="W97" s="37"/>
      <c r="X97" s="37"/>
      <c r="Y97" s="37"/>
      <c r="Z97" s="37"/>
      <c r="AA97" s="37"/>
      <c r="AB97" s="37"/>
      <c r="AC97" s="37"/>
      <c r="AD97" s="37"/>
      <c r="AE97" s="37"/>
      <c r="AT97" s="16" t="s">
        <v>68</v>
      </c>
      <c r="AU97" s="16" t="s">
        <v>164</v>
      </c>
      <c r="BK97" s="194">
        <f>BK98+BK124</f>
        <v>0</v>
      </c>
    </row>
    <row r="98" s="12" customFormat="1" ht="25.92" customHeight="1">
      <c r="A98" s="12"/>
      <c r="B98" s="195"/>
      <c r="C98" s="196"/>
      <c r="D98" s="197" t="s">
        <v>68</v>
      </c>
      <c r="E98" s="198" t="s">
        <v>183</v>
      </c>
      <c r="F98" s="198" t="s">
        <v>184</v>
      </c>
      <c r="G98" s="196"/>
      <c r="H98" s="196"/>
      <c r="I98" s="199"/>
      <c r="J98" s="200">
        <f>BK98</f>
        <v>0</v>
      </c>
      <c r="K98" s="196"/>
      <c r="L98" s="201"/>
      <c r="M98" s="202"/>
      <c r="N98" s="203"/>
      <c r="O98" s="203"/>
      <c r="P98" s="204">
        <f>P99+P106+P107+P110+P113+P121</f>
        <v>0</v>
      </c>
      <c r="Q98" s="203"/>
      <c r="R98" s="204">
        <f>R99+R106+R107+R110+R113+R121</f>
        <v>0.56663999999999992</v>
      </c>
      <c r="S98" s="203"/>
      <c r="T98" s="205">
        <f>T99+T106+T107+T110+T113+T121</f>
        <v>0.96272999999999997</v>
      </c>
      <c r="U98" s="12"/>
      <c r="V98" s="12"/>
      <c r="W98" s="12"/>
      <c r="X98" s="12"/>
      <c r="Y98" s="12"/>
      <c r="Z98" s="12"/>
      <c r="AA98" s="12"/>
      <c r="AB98" s="12"/>
      <c r="AC98" s="12"/>
      <c r="AD98" s="12"/>
      <c r="AE98" s="12"/>
      <c r="AR98" s="206" t="s">
        <v>76</v>
      </c>
      <c r="AT98" s="207" t="s">
        <v>68</v>
      </c>
      <c r="AU98" s="207" t="s">
        <v>69</v>
      </c>
      <c r="AY98" s="206" t="s">
        <v>185</v>
      </c>
      <c r="BK98" s="208">
        <f>BK99+BK106+BK107+BK110+BK113+BK121</f>
        <v>0</v>
      </c>
    </row>
    <row r="99" s="12" customFormat="1" ht="22.8" customHeight="1">
      <c r="A99" s="12"/>
      <c r="B99" s="195"/>
      <c r="C99" s="196"/>
      <c r="D99" s="197" t="s">
        <v>68</v>
      </c>
      <c r="E99" s="209" t="s">
        <v>88</v>
      </c>
      <c r="F99" s="209" t="s">
        <v>220</v>
      </c>
      <c r="G99" s="196"/>
      <c r="H99" s="196"/>
      <c r="I99" s="199"/>
      <c r="J99" s="210">
        <f>BK99</f>
        <v>0</v>
      </c>
      <c r="K99" s="196"/>
      <c r="L99" s="201"/>
      <c r="M99" s="202"/>
      <c r="N99" s="203"/>
      <c r="O99" s="203"/>
      <c r="P99" s="204">
        <f>SUM(P100:P105)</f>
        <v>0</v>
      </c>
      <c r="Q99" s="203"/>
      <c r="R99" s="204">
        <f>SUM(R100:R105)</f>
        <v>0.56213999999999997</v>
      </c>
      <c r="S99" s="203"/>
      <c r="T99" s="205">
        <f>SUM(T100:T105)</f>
        <v>0.010529999999999999</v>
      </c>
      <c r="U99" s="12"/>
      <c r="V99" s="12"/>
      <c r="W99" s="12"/>
      <c r="X99" s="12"/>
      <c r="Y99" s="12"/>
      <c r="Z99" s="12"/>
      <c r="AA99" s="12"/>
      <c r="AB99" s="12"/>
      <c r="AC99" s="12"/>
      <c r="AD99" s="12"/>
      <c r="AE99" s="12"/>
      <c r="AR99" s="206" t="s">
        <v>76</v>
      </c>
      <c r="AT99" s="207" t="s">
        <v>68</v>
      </c>
      <c r="AU99" s="207" t="s">
        <v>76</v>
      </c>
      <c r="AY99" s="206" t="s">
        <v>185</v>
      </c>
      <c r="BK99" s="208">
        <f>SUM(BK100:BK105)</f>
        <v>0</v>
      </c>
    </row>
    <row r="100" s="2" customFormat="1" ht="37.8" customHeight="1">
      <c r="A100" s="37"/>
      <c r="B100" s="38"/>
      <c r="C100" s="211" t="s">
        <v>76</v>
      </c>
      <c r="D100" s="211" t="s">
        <v>188</v>
      </c>
      <c r="E100" s="212" t="s">
        <v>901</v>
      </c>
      <c r="F100" s="213" t="s">
        <v>902</v>
      </c>
      <c r="G100" s="214" t="s">
        <v>191</v>
      </c>
      <c r="H100" s="215">
        <v>20.699999999999999</v>
      </c>
      <c r="I100" s="216"/>
      <c r="J100" s="217">
        <f>ROUND(I100*H100,2)</f>
        <v>0</v>
      </c>
      <c r="K100" s="213" t="s">
        <v>192</v>
      </c>
      <c r="L100" s="43"/>
      <c r="M100" s="218" t="s">
        <v>19</v>
      </c>
      <c r="N100" s="219" t="s">
        <v>40</v>
      </c>
      <c r="O100" s="83"/>
      <c r="P100" s="220">
        <f>O100*H100</f>
        <v>0</v>
      </c>
      <c r="Q100" s="220">
        <v>0.01575</v>
      </c>
      <c r="R100" s="220">
        <f>Q100*H100</f>
        <v>0.32602500000000001</v>
      </c>
      <c r="S100" s="220">
        <v>0</v>
      </c>
      <c r="T100" s="221">
        <f>S100*H100</f>
        <v>0</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78</v>
      </c>
    </row>
    <row r="101" s="2" customFormat="1">
      <c r="A101" s="37"/>
      <c r="B101" s="38"/>
      <c r="C101" s="39"/>
      <c r="D101" s="224" t="s">
        <v>193</v>
      </c>
      <c r="E101" s="39"/>
      <c r="F101" s="225" t="s">
        <v>903</v>
      </c>
      <c r="G101" s="39"/>
      <c r="H101" s="39"/>
      <c r="I101" s="226"/>
      <c r="J101" s="39"/>
      <c r="K101" s="39"/>
      <c r="L101" s="43"/>
      <c r="M101" s="227"/>
      <c r="N101" s="228"/>
      <c r="O101" s="83"/>
      <c r="P101" s="83"/>
      <c r="Q101" s="83"/>
      <c r="R101" s="83"/>
      <c r="S101" s="83"/>
      <c r="T101" s="84"/>
      <c r="U101" s="37"/>
      <c r="V101" s="37"/>
      <c r="W101" s="37"/>
      <c r="X101" s="37"/>
      <c r="Y101" s="37"/>
      <c r="Z101" s="37"/>
      <c r="AA101" s="37"/>
      <c r="AB101" s="37"/>
      <c r="AC101" s="37"/>
      <c r="AD101" s="37"/>
      <c r="AE101" s="37"/>
      <c r="AT101" s="16" t="s">
        <v>193</v>
      </c>
      <c r="AU101" s="16" t="s">
        <v>78</v>
      </c>
    </row>
    <row r="102" s="2" customFormat="1" ht="24.15" customHeight="1">
      <c r="A102" s="37"/>
      <c r="B102" s="38"/>
      <c r="C102" s="211" t="s">
        <v>78</v>
      </c>
      <c r="D102" s="211" t="s">
        <v>188</v>
      </c>
      <c r="E102" s="212" t="s">
        <v>221</v>
      </c>
      <c r="F102" s="213" t="s">
        <v>222</v>
      </c>
      <c r="G102" s="214" t="s">
        <v>191</v>
      </c>
      <c r="H102" s="215">
        <v>112.5</v>
      </c>
      <c r="I102" s="216"/>
      <c r="J102" s="217">
        <f>ROUND(I102*H102,2)</f>
        <v>0</v>
      </c>
      <c r="K102" s="213" t="s">
        <v>192</v>
      </c>
      <c r="L102" s="43"/>
      <c r="M102" s="218" t="s">
        <v>19</v>
      </c>
      <c r="N102" s="219" t="s">
        <v>40</v>
      </c>
      <c r="O102" s="83"/>
      <c r="P102" s="220">
        <f>O102*H102</f>
        <v>0</v>
      </c>
      <c r="Q102" s="220">
        <v>0.00098999999999999999</v>
      </c>
      <c r="R102" s="220">
        <f>Q102*H102</f>
        <v>0.111375</v>
      </c>
      <c r="S102" s="220">
        <v>6.0000000000000002E-05</v>
      </c>
      <c r="T102" s="221">
        <f>S102*H102</f>
        <v>0.0067499999999999999</v>
      </c>
      <c r="U102" s="37"/>
      <c r="V102" s="37"/>
      <c r="W102" s="37"/>
      <c r="X102" s="37"/>
      <c r="Y102" s="37"/>
      <c r="Z102" s="37"/>
      <c r="AA102" s="37"/>
      <c r="AB102" s="37"/>
      <c r="AC102" s="37"/>
      <c r="AD102" s="37"/>
      <c r="AE102" s="37"/>
      <c r="AR102" s="222" t="s">
        <v>99</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99</v>
      </c>
      <c r="BM102" s="222" t="s">
        <v>99</v>
      </c>
    </row>
    <row r="103" s="2" customFormat="1">
      <c r="A103" s="37"/>
      <c r="B103" s="38"/>
      <c r="C103" s="39"/>
      <c r="D103" s="224" t="s">
        <v>193</v>
      </c>
      <c r="E103" s="39"/>
      <c r="F103" s="225" t="s">
        <v>223</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33" customHeight="1">
      <c r="A104" s="37"/>
      <c r="B104" s="38"/>
      <c r="C104" s="211" t="s">
        <v>85</v>
      </c>
      <c r="D104" s="211" t="s">
        <v>188</v>
      </c>
      <c r="E104" s="212" t="s">
        <v>356</v>
      </c>
      <c r="F104" s="213" t="s">
        <v>357</v>
      </c>
      <c r="G104" s="214" t="s">
        <v>191</v>
      </c>
      <c r="H104" s="215">
        <v>63</v>
      </c>
      <c r="I104" s="216"/>
      <c r="J104" s="217">
        <f>ROUND(I104*H104,2)</f>
        <v>0</v>
      </c>
      <c r="K104" s="213" t="s">
        <v>192</v>
      </c>
      <c r="L104" s="43"/>
      <c r="M104" s="218" t="s">
        <v>19</v>
      </c>
      <c r="N104" s="219" t="s">
        <v>40</v>
      </c>
      <c r="O104" s="83"/>
      <c r="P104" s="220">
        <f>O104*H104</f>
        <v>0</v>
      </c>
      <c r="Q104" s="220">
        <v>0.00198</v>
      </c>
      <c r="R104" s="220">
        <f>Q104*H104</f>
        <v>0.12474</v>
      </c>
      <c r="S104" s="220">
        <v>6.0000000000000002E-05</v>
      </c>
      <c r="T104" s="221">
        <f>S104*H104</f>
        <v>0.0037799999999999999</v>
      </c>
      <c r="U104" s="37"/>
      <c r="V104" s="37"/>
      <c r="W104" s="37"/>
      <c r="X104" s="37"/>
      <c r="Y104" s="37"/>
      <c r="Z104" s="37"/>
      <c r="AA104" s="37"/>
      <c r="AB104" s="37"/>
      <c r="AC104" s="37"/>
      <c r="AD104" s="37"/>
      <c r="AE104" s="37"/>
      <c r="AR104" s="222" t="s">
        <v>99</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99</v>
      </c>
      <c r="BM104" s="222" t="s">
        <v>88</v>
      </c>
    </row>
    <row r="105" s="2" customFormat="1">
      <c r="A105" s="37"/>
      <c r="B105" s="38"/>
      <c r="C105" s="39"/>
      <c r="D105" s="224" t="s">
        <v>193</v>
      </c>
      <c r="E105" s="39"/>
      <c r="F105" s="225" t="s">
        <v>358</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12" customFormat="1" ht="22.8" customHeight="1">
      <c r="A106" s="12"/>
      <c r="B106" s="195"/>
      <c r="C106" s="196"/>
      <c r="D106" s="197" t="s">
        <v>68</v>
      </c>
      <c r="E106" s="209" t="s">
        <v>186</v>
      </c>
      <c r="F106" s="209" t="s">
        <v>187</v>
      </c>
      <c r="G106" s="196"/>
      <c r="H106" s="196"/>
      <c r="I106" s="199"/>
      <c r="J106" s="210">
        <f>BK106</f>
        <v>0</v>
      </c>
      <c r="K106" s="196"/>
      <c r="L106" s="201"/>
      <c r="M106" s="202"/>
      <c r="N106" s="203"/>
      <c r="O106" s="203"/>
      <c r="P106" s="204">
        <v>0</v>
      </c>
      <c r="Q106" s="203"/>
      <c r="R106" s="204">
        <v>0</v>
      </c>
      <c r="S106" s="203"/>
      <c r="T106" s="205">
        <v>0</v>
      </c>
      <c r="U106" s="12"/>
      <c r="V106" s="12"/>
      <c r="W106" s="12"/>
      <c r="X106" s="12"/>
      <c r="Y106" s="12"/>
      <c r="Z106" s="12"/>
      <c r="AA106" s="12"/>
      <c r="AB106" s="12"/>
      <c r="AC106" s="12"/>
      <c r="AD106" s="12"/>
      <c r="AE106" s="12"/>
      <c r="AR106" s="206" t="s">
        <v>76</v>
      </c>
      <c r="AT106" s="207" t="s">
        <v>68</v>
      </c>
      <c r="AU106" s="207" t="s">
        <v>76</v>
      </c>
      <c r="AY106" s="206" t="s">
        <v>185</v>
      </c>
      <c r="BK106" s="208">
        <v>0</v>
      </c>
    </row>
    <row r="107" s="12" customFormat="1" ht="22.8" customHeight="1">
      <c r="A107" s="12"/>
      <c r="B107" s="195"/>
      <c r="C107" s="196"/>
      <c r="D107" s="197" t="s">
        <v>68</v>
      </c>
      <c r="E107" s="209" t="s">
        <v>808</v>
      </c>
      <c r="F107" s="209" t="s">
        <v>929</v>
      </c>
      <c r="G107" s="196"/>
      <c r="H107" s="196"/>
      <c r="I107" s="199"/>
      <c r="J107" s="210">
        <f>BK107</f>
        <v>0</v>
      </c>
      <c r="K107" s="196"/>
      <c r="L107" s="201"/>
      <c r="M107" s="202"/>
      <c r="N107" s="203"/>
      <c r="O107" s="203"/>
      <c r="P107" s="204">
        <f>SUM(P108:P109)</f>
        <v>0</v>
      </c>
      <c r="Q107" s="203"/>
      <c r="R107" s="204">
        <f>SUM(R108:R109)</f>
        <v>0.0045000000000000005</v>
      </c>
      <c r="S107" s="203"/>
      <c r="T107" s="205">
        <f>SUM(T108:T109)</f>
        <v>0</v>
      </c>
      <c r="U107" s="12"/>
      <c r="V107" s="12"/>
      <c r="W107" s="12"/>
      <c r="X107" s="12"/>
      <c r="Y107" s="12"/>
      <c r="Z107" s="12"/>
      <c r="AA107" s="12"/>
      <c r="AB107" s="12"/>
      <c r="AC107" s="12"/>
      <c r="AD107" s="12"/>
      <c r="AE107" s="12"/>
      <c r="AR107" s="206" t="s">
        <v>76</v>
      </c>
      <c r="AT107" s="207" t="s">
        <v>68</v>
      </c>
      <c r="AU107" s="207" t="s">
        <v>76</v>
      </c>
      <c r="AY107" s="206" t="s">
        <v>185</v>
      </c>
      <c r="BK107" s="208">
        <f>SUM(BK108:BK109)</f>
        <v>0</v>
      </c>
    </row>
    <row r="108" s="2" customFormat="1" ht="37.8" customHeight="1">
      <c r="A108" s="37"/>
      <c r="B108" s="38"/>
      <c r="C108" s="211" t="s">
        <v>99</v>
      </c>
      <c r="D108" s="211" t="s">
        <v>188</v>
      </c>
      <c r="E108" s="212" t="s">
        <v>351</v>
      </c>
      <c r="F108" s="213" t="s">
        <v>352</v>
      </c>
      <c r="G108" s="214" t="s">
        <v>191</v>
      </c>
      <c r="H108" s="215">
        <v>112.5</v>
      </c>
      <c r="I108" s="216"/>
      <c r="J108" s="217">
        <f>ROUND(I108*H108,2)</f>
        <v>0</v>
      </c>
      <c r="K108" s="213" t="s">
        <v>192</v>
      </c>
      <c r="L108" s="43"/>
      <c r="M108" s="218" t="s">
        <v>19</v>
      </c>
      <c r="N108" s="219" t="s">
        <v>40</v>
      </c>
      <c r="O108" s="83"/>
      <c r="P108" s="220">
        <f>O108*H108</f>
        <v>0</v>
      </c>
      <c r="Q108" s="220">
        <v>4.0000000000000003E-05</v>
      </c>
      <c r="R108" s="220">
        <f>Q108*H108</f>
        <v>0.0045000000000000005</v>
      </c>
      <c r="S108" s="220">
        <v>0</v>
      </c>
      <c r="T108" s="221">
        <f>S108*H108</f>
        <v>0</v>
      </c>
      <c r="U108" s="37"/>
      <c r="V108" s="37"/>
      <c r="W108" s="37"/>
      <c r="X108" s="37"/>
      <c r="Y108" s="37"/>
      <c r="Z108" s="37"/>
      <c r="AA108" s="37"/>
      <c r="AB108" s="37"/>
      <c r="AC108" s="37"/>
      <c r="AD108" s="37"/>
      <c r="AE108" s="37"/>
      <c r="AR108" s="222" t="s">
        <v>99</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99</v>
      </c>
      <c r="BM108" s="222" t="s">
        <v>147</v>
      </c>
    </row>
    <row r="109" s="2" customFormat="1">
      <c r="A109" s="37"/>
      <c r="B109" s="38"/>
      <c r="C109" s="39"/>
      <c r="D109" s="224" t="s">
        <v>193</v>
      </c>
      <c r="E109" s="39"/>
      <c r="F109" s="225" t="s">
        <v>353</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12" customFormat="1" ht="22.8" customHeight="1">
      <c r="A110" s="12"/>
      <c r="B110" s="195"/>
      <c r="C110" s="196"/>
      <c r="D110" s="197" t="s">
        <v>68</v>
      </c>
      <c r="E110" s="209" t="s">
        <v>720</v>
      </c>
      <c r="F110" s="209" t="s">
        <v>930</v>
      </c>
      <c r="G110" s="196"/>
      <c r="H110" s="196"/>
      <c r="I110" s="199"/>
      <c r="J110" s="210">
        <f>BK110</f>
        <v>0</v>
      </c>
      <c r="K110" s="196"/>
      <c r="L110" s="201"/>
      <c r="M110" s="202"/>
      <c r="N110" s="203"/>
      <c r="O110" s="203"/>
      <c r="P110" s="204">
        <f>SUM(P111:P112)</f>
        <v>0</v>
      </c>
      <c r="Q110" s="203"/>
      <c r="R110" s="204">
        <f>SUM(R111:R112)</f>
        <v>0</v>
      </c>
      <c r="S110" s="203"/>
      <c r="T110" s="205">
        <f>SUM(T111:T112)</f>
        <v>0.95219999999999994</v>
      </c>
      <c r="U110" s="12"/>
      <c r="V110" s="12"/>
      <c r="W110" s="12"/>
      <c r="X110" s="12"/>
      <c r="Y110" s="12"/>
      <c r="Z110" s="12"/>
      <c r="AA110" s="12"/>
      <c r="AB110" s="12"/>
      <c r="AC110" s="12"/>
      <c r="AD110" s="12"/>
      <c r="AE110" s="12"/>
      <c r="AR110" s="206" t="s">
        <v>76</v>
      </c>
      <c r="AT110" s="207" t="s">
        <v>68</v>
      </c>
      <c r="AU110" s="207" t="s">
        <v>76</v>
      </c>
      <c r="AY110" s="206" t="s">
        <v>185</v>
      </c>
      <c r="BK110" s="208">
        <f>SUM(BK111:BK112)</f>
        <v>0</v>
      </c>
    </row>
    <row r="111" s="2" customFormat="1" ht="44.25" customHeight="1">
      <c r="A111" s="37"/>
      <c r="B111" s="38"/>
      <c r="C111" s="211" t="s">
        <v>120</v>
      </c>
      <c r="D111" s="211" t="s">
        <v>188</v>
      </c>
      <c r="E111" s="212" t="s">
        <v>940</v>
      </c>
      <c r="F111" s="213" t="s">
        <v>941</v>
      </c>
      <c r="G111" s="214" t="s">
        <v>191</v>
      </c>
      <c r="H111" s="215">
        <v>20.699999999999999</v>
      </c>
      <c r="I111" s="216"/>
      <c r="J111" s="217">
        <f>ROUND(I111*H111,2)</f>
        <v>0</v>
      </c>
      <c r="K111" s="213" t="s">
        <v>192</v>
      </c>
      <c r="L111" s="43"/>
      <c r="M111" s="218" t="s">
        <v>19</v>
      </c>
      <c r="N111" s="219" t="s">
        <v>40</v>
      </c>
      <c r="O111" s="83"/>
      <c r="P111" s="220">
        <f>O111*H111</f>
        <v>0</v>
      </c>
      <c r="Q111" s="220">
        <v>0</v>
      </c>
      <c r="R111" s="220">
        <f>Q111*H111</f>
        <v>0</v>
      </c>
      <c r="S111" s="220">
        <v>0.045999999999999999</v>
      </c>
      <c r="T111" s="221">
        <f>S111*H111</f>
        <v>0.95219999999999994</v>
      </c>
      <c r="U111" s="37"/>
      <c r="V111" s="37"/>
      <c r="W111" s="37"/>
      <c r="X111" s="37"/>
      <c r="Y111" s="37"/>
      <c r="Z111" s="37"/>
      <c r="AA111" s="37"/>
      <c r="AB111" s="37"/>
      <c r="AC111" s="37"/>
      <c r="AD111" s="37"/>
      <c r="AE111" s="37"/>
      <c r="AR111" s="222" t="s">
        <v>99</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99</v>
      </c>
      <c r="BM111" s="222" t="s">
        <v>239</v>
      </c>
    </row>
    <row r="112" s="2" customFormat="1">
      <c r="A112" s="37"/>
      <c r="B112" s="38"/>
      <c r="C112" s="39"/>
      <c r="D112" s="224" t="s">
        <v>193</v>
      </c>
      <c r="E112" s="39"/>
      <c r="F112" s="225" t="s">
        <v>942</v>
      </c>
      <c r="G112" s="39"/>
      <c r="H112" s="39"/>
      <c r="I112" s="226"/>
      <c r="J112" s="39"/>
      <c r="K112" s="39"/>
      <c r="L112" s="43"/>
      <c r="M112" s="227"/>
      <c r="N112" s="228"/>
      <c r="O112" s="83"/>
      <c r="P112" s="83"/>
      <c r="Q112" s="83"/>
      <c r="R112" s="83"/>
      <c r="S112" s="83"/>
      <c r="T112" s="84"/>
      <c r="U112" s="37"/>
      <c r="V112" s="37"/>
      <c r="W112" s="37"/>
      <c r="X112" s="37"/>
      <c r="Y112" s="37"/>
      <c r="Z112" s="37"/>
      <c r="AA112" s="37"/>
      <c r="AB112" s="37"/>
      <c r="AC112" s="37"/>
      <c r="AD112" s="37"/>
      <c r="AE112" s="37"/>
      <c r="AT112" s="16" t="s">
        <v>193</v>
      </c>
      <c r="AU112" s="16" t="s">
        <v>78</v>
      </c>
    </row>
    <row r="113" s="12" customFormat="1" ht="22.8" customHeight="1">
      <c r="A113" s="12"/>
      <c r="B113" s="195"/>
      <c r="C113" s="196"/>
      <c r="D113" s="197" t="s">
        <v>68</v>
      </c>
      <c r="E113" s="209" t="s">
        <v>227</v>
      </c>
      <c r="F113" s="209" t="s">
        <v>228</v>
      </c>
      <c r="G113" s="196"/>
      <c r="H113" s="196"/>
      <c r="I113" s="199"/>
      <c r="J113" s="210">
        <f>BK113</f>
        <v>0</v>
      </c>
      <c r="K113" s="196"/>
      <c r="L113" s="201"/>
      <c r="M113" s="202"/>
      <c r="N113" s="203"/>
      <c r="O113" s="203"/>
      <c r="P113" s="204">
        <f>SUM(P114:P120)</f>
        <v>0</v>
      </c>
      <c r="Q113" s="203"/>
      <c r="R113" s="204">
        <f>SUM(R114:R120)</f>
        <v>0</v>
      </c>
      <c r="S113" s="203"/>
      <c r="T113" s="205">
        <f>SUM(T114:T120)</f>
        <v>0</v>
      </c>
      <c r="U113" s="12"/>
      <c r="V113" s="12"/>
      <c r="W113" s="12"/>
      <c r="X113" s="12"/>
      <c r="Y113" s="12"/>
      <c r="Z113" s="12"/>
      <c r="AA113" s="12"/>
      <c r="AB113" s="12"/>
      <c r="AC113" s="12"/>
      <c r="AD113" s="12"/>
      <c r="AE113" s="12"/>
      <c r="AR113" s="206" t="s">
        <v>76</v>
      </c>
      <c r="AT113" s="207" t="s">
        <v>68</v>
      </c>
      <c r="AU113" s="207" t="s">
        <v>76</v>
      </c>
      <c r="AY113" s="206" t="s">
        <v>185</v>
      </c>
      <c r="BK113" s="208">
        <f>SUM(BK114:BK120)</f>
        <v>0</v>
      </c>
    </row>
    <row r="114" s="2" customFormat="1" ht="37.8" customHeight="1">
      <c r="A114" s="37"/>
      <c r="B114" s="38"/>
      <c r="C114" s="211" t="s">
        <v>88</v>
      </c>
      <c r="D114" s="211" t="s">
        <v>188</v>
      </c>
      <c r="E114" s="212" t="s">
        <v>943</v>
      </c>
      <c r="F114" s="213" t="s">
        <v>944</v>
      </c>
      <c r="G114" s="214" t="s">
        <v>213</v>
      </c>
      <c r="H114" s="215">
        <v>12.294000000000001</v>
      </c>
      <c r="I114" s="216"/>
      <c r="J114" s="217">
        <f>ROUND(I114*H114,2)</f>
        <v>0</v>
      </c>
      <c r="K114" s="213" t="s">
        <v>192</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99</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99</v>
      </c>
      <c r="BM114" s="222" t="s">
        <v>8</v>
      </c>
    </row>
    <row r="115" s="2" customFormat="1">
      <c r="A115" s="37"/>
      <c r="B115" s="38"/>
      <c r="C115" s="39"/>
      <c r="D115" s="224" t="s">
        <v>193</v>
      </c>
      <c r="E115" s="39"/>
      <c r="F115" s="225" t="s">
        <v>945</v>
      </c>
      <c r="G115" s="39"/>
      <c r="H115" s="39"/>
      <c r="I115" s="226"/>
      <c r="J115" s="39"/>
      <c r="K115" s="39"/>
      <c r="L115" s="43"/>
      <c r="M115" s="227"/>
      <c r="N115" s="228"/>
      <c r="O115" s="83"/>
      <c r="P115" s="83"/>
      <c r="Q115" s="83"/>
      <c r="R115" s="83"/>
      <c r="S115" s="83"/>
      <c r="T115" s="84"/>
      <c r="U115" s="37"/>
      <c r="V115" s="37"/>
      <c r="W115" s="37"/>
      <c r="X115" s="37"/>
      <c r="Y115" s="37"/>
      <c r="Z115" s="37"/>
      <c r="AA115" s="37"/>
      <c r="AB115" s="37"/>
      <c r="AC115" s="37"/>
      <c r="AD115" s="37"/>
      <c r="AE115" s="37"/>
      <c r="AT115" s="16" t="s">
        <v>193</v>
      </c>
      <c r="AU115" s="16" t="s">
        <v>78</v>
      </c>
    </row>
    <row r="116" s="2" customFormat="1" ht="33" customHeight="1">
      <c r="A116" s="37"/>
      <c r="B116" s="38"/>
      <c r="C116" s="211" t="s">
        <v>144</v>
      </c>
      <c r="D116" s="211" t="s">
        <v>188</v>
      </c>
      <c r="E116" s="212" t="s">
        <v>234</v>
      </c>
      <c r="F116" s="213" t="s">
        <v>235</v>
      </c>
      <c r="G116" s="214" t="s">
        <v>213</v>
      </c>
      <c r="H116" s="215">
        <v>12.294000000000001</v>
      </c>
      <c r="I116" s="216"/>
      <c r="J116" s="217">
        <f>ROUND(I116*H116,2)</f>
        <v>0</v>
      </c>
      <c r="K116" s="213" t="s">
        <v>192</v>
      </c>
      <c r="L116" s="43"/>
      <c r="M116" s="218" t="s">
        <v>19</v>
      </c>
      <c r="N116" s="219" t="s">
        <v>40</v>
      </c>
      <c r="O116" s="83"/>
      <c r="P116" s="220">
        <f>O116*H116</f>
        <v>0</v>
      </c>
      <c r="Q116" s="220">
        <v>0</v>
      </c>
      <c r="R116" s="220">
        <f>Q116*H116</f>
        <v>0</v>
      </c>
      <c r="S116" s="220">
        <v>0</v>
      </c>
      <c r="T116" s="221">
        <f>S116*H116</f>
        <v>0</v>
      </c>
      <c r="U116" s="37"/>
      <c r="V116" s="37"/>
      <c r="W116" s="37"/>
      <c r="X116" s="37"/>
      <c r="Y116" s="37"/>
      <c r="Z116" s="37"/>
      <c r="AA116" s="37"/>
      <c r="AB116" s="37"/>
      <c r="AC116" s="37"/>
      <c r="AD116" s="37"/>
      <c r="AE116" s="37"/>
      <c r="AR116" s="222" t="s">
        <v>99</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99</v>
      </c>
      <c r="BM116" s="222" t="s">
        <v>248</v>
      </c>
    </row>
    <row r="117" s="2" customFormat="1">
      <c r="A117" s="37"/>
      <c r="B117" s="38"/>
      <c r="C117" s="39"/>
      <c r="D117" s="224" t="s">
        <v>193</v>
      </c>
      <c r="E117" s="39"/>
      <c r="F117" s="225" t="s">
        <v>236</v>
      </c>
      <c r="G117" s="39"/>
      <c r="H117" s="39"/>
      <c r="I117" s="226"/>
      <c r="J117" s="39"/>
      <c r="K117" s="39"/>
      <c r="L117" s="43"/>
      <c r="M117" s="227"/>
      <c r="N117" s="228"/>
      <c r="O117" s="83"/>
      <c r="P117" s="83"/>
      <c r="Q117" s="83"/>
      <c r="R117" s="83"/>
      <c r="S117" s="83"/>
      <c r="T117" s="84"/>
      <c r="U117" s="37"/>
      <c r="V117" s="37"/>
      <c r="W117" s="37"/>
      <c r="X117" s="37"/>
      <c r="Y117" s="37"/>
      <c r="Z117" s="37"/>
      <c r="AA117" s="37"/>
      <c r="AB117" s="37"/>
      <c r="AC117" s="37"/>
      <c r="AD117" s="37"/>
      <c r="AE117" s="37"/>
      <c r="AT117" s="16" t="s">
        <v>193</v>
      </c>
      <c r="AU117" s="16" t="s">
        <v>78</v>
      </c>
    </row>
    <row r="118" s="2" customFormat="1" ht="44.25" customHeight="1">
      <c r="A118" s="37"/>
      <c r="B118" s="38"/>
      <c r="C118" s="211" t="s">
        <v>147</v>
      </c>
      <c r="D118" s="211" t="s">
        <v>188</v>
      </c>
      <c r="E118" s="212" t="s">
        <v>237</v>
      </c>
      <c r="F118" s="213" t="s">
        <v>238</v>
      </c>
      <c r="G118" s="214" t="s">
        <v>213</v>
      </c>
      <c r="H118" s="215">
        <v>122.94</v>
      </c>
      <c r="I118" s="216"/>
      <c r="J118" s="217">
        <f>ROUND(I118*H118,2)</f>
        <v>0</v>
      </c>
      <c r="K118" s="213" t="s">
        <v>192</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99</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99</v>
      </c>
      <c r="BM118" s="222" t="s">
        <v>203</v>
      </c>
    </row>
    <row r="119" s="2" customFormat="1">
      <c r="A119" s="37"/>
      <c r="B119" s="38"/>
      <c r="C119" s="39"/>
      <c r="D119" s="224" t="s">
        <v>193</v>
      </c>
      <c r="E119" s="39"/>
      <c r="F119" s="225" t="s">
        <v>240</v>
      </c>
      <c r="G119" s="39"/>
      <c r="H119" s="39"/>
      <c r="I119" s="226"/>
      <c r="J119" s="39"/>
      <c r="K119" s="39"/>
      <c r="L119" s="43"/>
      <c r="M119" s="227"/>
      <c r="N119" s="228"/>
      <c r="O119" s="83"/>
      <c r="P119" s="83"/>
      <c r="Q119" s="83"/>
      <c r="R119" s="83"/>
      <c r="S119" s="83"/>
      <c r="T119" s="84"/>
      <c r="U119" s="37"/>
      <c r="V119" s="37"/>
      <c r="W119" s="37"/>
      <c r="X119" s="37"/>
      <c r="Y119" s="37"/>
      <c r="Z119" s="37"/>
      <c r="AA119" s="37"/>
      <c r="AB119" s="37"/>
      <c r="AC119" s="37"/>
      <c r="AD119" s="37"/>
      <c r="AE119" s="37"/>
      <c r="AT119" s="16" t="s">
        <v>193</v>
      </c>
      <c r="AU119" s="16" t="s">
        <v>78</v>
      </c>
    </row>
    <row r="120" s="2" customFormat="1" ht="44.25" customHeight="1">
      <c r="A120" s="37"/>
      <c r="B120" s="38"/>
      <c r="C120" s="211" t="s">
        <v>186</v>
      </c>
      <c r="D120" s="211" t="s">
        <v>188</v>
      </c>
      <c r="E120" s="212" t="s">
        <v>946</v>
      </c>
      <c r="F120" s="213" t="s">
        <v>947</v>
      </c>
      <c r="G120" s="214" t="s">
        <v>213</v>
      </c>
      <c r="H120" s="215">
        <v>12.294000000000001</v>
      </c>
      <c r="I120" s="216"/>
      <c r="J120" s="217">
        <f>ROUND(I120*H120,2)</f>
        <v>0</v>
      </c>
      <c r="K120" s="213" t="s">
        <v>948</v>
      </c>
      <c r="L120" s="43"/>
      <c r="M120" s="218" t="s">
        <v>19</v>
      </c>
      <c r="N120" s="219"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99</v>
      </c>
      <c r="AT120" s="222" t="s">
        <v>188</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99</v>
      </c>
      <c r="BM120" s="222" t="s">
        <v>255</v>
      </c>
    </row>
    <row r="121" s="12" customFormat="1" ht="22.8" customHeight="1">
      <c r="A121" s="12"/>
      <c r="B121" s="195"/>
      <c r="C121" s="196"/>
      <c r="D121" s="197" t="s">
        <v>68</v>
      </c>
      <c r="E121" s="209" t="s">
        <v>195</v>
      </c>
      <c r="F121" s="209" t="s">
        <v>196</v>
      </c>
      <c r="G121" s="196"/>
      <c r="H121" s="196"/>
      <c r="I121" s="199"/>
      <c r="J121" s="210">
        <f>BK121</f>
        <v>0</v>
      </c>
      <c r="K121" s="196"/>
      <c r="L121" s="201"/>
      <c r="M121" s="202"/>
      <c r="N121" s="203"/>
      <c r="O121" s="203"/>
      <c r="P121" s="204">
        <f>SUM(P122:P123)</f>
        <v>0</v>
      </c>
      <c r="Q121" s="203"/>
      <c r="R121" s="204">
        <f>SUM(R122:R123)</f>
        <v>0</v>
      </c>
      <c r="S121" s="203"/>
      <c r="T121" s="205">
        <f>SUM(T122:T123)</f>
        <v>0</v>
      </c>
      <c r="U121" s="12"/>
      <c r="V121" s="12"/>
      <c r="W121" s="12"/>
      <c r="X121" s="12"/>
      <c r="Y121" s="12"/>
      <c r="Z121" s="12"/>
      <c r="AA121" s="12"/>
      <c r="AB121" s="12"/>
      <c r="AC121" s="12"/>
      <c r="AD121" s="12"/>
      <c r="AE121" s="12"/>
      <c r="AR121" s="206" t="s">
        <v>76</v>
      </c>
      <c r="AT121" s="207" t="s">
        <v>68</v>
      </c>
      <c r="AU121" s="207" t="s">
        <v>76</v>
      </c>
      <c r="AY121" s="206" t="s">
        <v>185</v>
      </c>
      <c r="BK121" s="208">
        <f>SUM(BK122:BK123)</f>
        <v>0</v>
      </c>
    </row>
    <row r="122" s="2" customFormat="1" ht="55.5" customHeight="1">
      <c r="A122" s="37"/>
      <c r="B122" s="38"/>
      <c r="C122" s="211" t="s">
        <v>239</v>
      </c>
      <c r="D122" s="211" t="s">
        <v>188</v>
      </c>
      <c r="E122" s="212" t="s">
        <v>1069</v>
      </c>
      <c r="F122" s="213" t="s">
        <v>1070</v>
      </c>
      <c r="G122" s="214" t="s">
        <v>213</v>
      </c>
      <c r="H122" s="215">
        <v>0.33300000000000002</v>
      </c>
      <c r="I122" s="216"/>
      <c r="J122" s="217">
        <f>ROUND(I122*H122,2)</f>
        <v>0</v>
      </c>
      <c r="K122" s="213" t="s">
        <v>192</v>
      </c>
      <c r="L122" s="43"/>
      <c r="M122" s="218" t="s">
        <v>19</v>
      </c>
      <c r="N122" s="219" t="s">
        <v>40</v>
      </c>
      <c r="O122" s="83"/>
      <c r="P122" s="220">
        <f>O122*H122</f>
        <v>0</v>
      </c>
      <c r="Q122" s="220">
        <v>0</v>
      </c>
      <c r="R122" s="220">
        <f>Q122*H122</f>
        <v>0</v>
      </c>
      <c r="S122" s="220">
        <v>0</v>
      </c>
      <c r="T122" s="221">
        <f>S122*H122</f>
        <v>0</v>
      </c>
      <c r="U122" s="37"/>
      <c r="V122" s="37"/>
      <c r="W122" s="37"/>
      <c r="X122" s="37"/>
      <c r="Y122" s="37"/>
      <c r="Z122" s="37"/>
      <c r="AA122" s="37"/>
      <c r="AB122" s="37"/>
      <c r="AC122" s="37"/>
      <c r="AD122" s="37"/>
      <c r="AE122" s="37"/>
      <c r="AR122" s="222" t="s">
        <v>99</v>
      </c>
      <c r="AT122" s="222" t="s">
        <v>188</v>
      </c>
      <c r="AU122" s="222" t="s">
        <v>78</v>
      </c>
      <c r="AY122" s="16" t="s">
        <v>185</v>
      </c>
      <c r="BE122" s="223">
        <f>IF(N122="základní",J122,0)</f>
        <v>0</v>
      </c>
      <c r="BF122" s="223">
        <f>IF(N122="snížená",J122,0)</f>
        <v>0</v>
      </c>
      <c r="BG122" s="223">
        <f>IF(N122="zákl. přenesená",J122,0)</f>
        <v>0</v>
      </c>
      <c r="BH122" s="223">
        <f>IF(N122="sníž. přenesená",J122,0)</f>
        <v>0</v>
      </c>
      <c r="BI122" s="223">
        <f>IF(N122="nulová",J122,0)</f>
        <v>0</v>
      </c>
      <c r="BJ122" s="16" t="s">
        <v>76</v>
      </c>
      <c r="BK122" s="223">
        <f>ROUND(I122*H122,2)</f>
        <v>0</v>
      </c>
      <c r="BL122" s="16" t="s">
        <v>99</v>
      </c>
      <c r="BM122" s="222" t="s">
        <v>280</v>
      </c>
    </row>
    <row r="123" s="2" customFormat="1">
      <c r="A123" s="37"/>
      <c r="B123" s="38"/>
      <c r="C123" s="39"/>
      <c r="D123" s="224" t="s">
        <v>193</v>
      </c>
      <c r="E123" s="39"/>
      <c r="F123" s="225" t="s">
        <v>1071</v>
      </c>
      <c r="G123" s="39"/>
      <c r="H123" s="39"/>
      <c r="I123" s="226"/>
      <c r="J123" s="39"/>
      <c r="K123" s="39"/>
      <c r="L123" s="43"/>
      <c r="M123" s="227"/>
      <c r="N123" s="228"/>
      <c r="O123" s="83"/>
      <c r="P123" s="83"/>
      <c r="Q123" s="83"/>
      <c r="R123" s="83"/>
      <c r="S123" s="83"/>
      <c r="T123" s="84"/>
      <c r="U123" s="37"/>
      <c r="V123" s="37"/>
      <c r="W123" s="37"/>
      <c r="X123" s="37"/>
      <c r="Y123" s="37"/>
      <c r="Z123" s="37"/>
      <c r="AA123" s="37"/>
      <c r="AB123" s="37"/>
      <c r="AC123" s="37"/>
      <c r="AD123" s="37"/>
      <c r="AE123" s="37"/>
      <c r="AT123" s="16" t="s">
        <v>193</v>
      </c>
      <c r="AU123" s="16" t="s">
        <v>78</v>
      </c>
    </row>
    <row r="124" s="12" customFormat="1" ht="25.92" customHeight="1">
      <c r="A124" s="12"/>
      <c r="B124" s="195"/>
      <c r="C124" s="196"/>
      <c r="D124" s="197" t="s">
        <v>68</v>
      </c>
      <c r="E124" s="198" t="s">
        <v>197</v>
      </c>
      <c r="F124" s="198" t="s">
        <v>198</v>
      </c>
      <c r="G124" s="196"/>
      <c r="H124" s="196"/>
      <c r="I124" s="199"/>
      <c r="J124" s="200">
        <f>BK124</f>
        <v>0</v>
      </c>
      <c r="K124" s="196"/>
      <c r="L124" s="201"/>
      <c r="M124" s="202"/>
      <c r="N124" s="203"/>
      <c r="O124" s="203"/>
      <c r="P124" s="204">
        <f>P125+P135+P144+P156</f>
        <v>0</v>
      </c>
      <c r="Q124" s="203"/>
      <c r="R124" s="204">
        <f>R125+R135+R144+R156</f>
        <v>0.63510299999999997</v>
      </c>
      <c r="S124" s="203"/>
      <c r="T124" s="205">
        <f>T125+T135+T144+T156</f>
        <v>2.5547418</v>
      </c>
      <c r="U124" s="12"/>
      <c r="V124" s="12"/>
      <c r="W124" s="12"/>
      <c r="X124" s="12"/>
      <c r="Y124" s="12"/>
      <c r="Z124" s="12"/>
      <c r="AA124" s="12"/>
      <c r="AB124" s="12"/>
      <c r="AC124" s="12"/>
      <c r="AD124" s="12"/>
      <c r="AE124" s="12"/>
      <c r="AR124" s="206" t="s">
        <v>78</v>
      </c>
      <c r="AT124" s="207" t="s">
        <v>68</v>
      </c>
      <c r="AU124" s="207" t="s">
        <v>69</v>
      </c>
      <c r="AY124" s="206" t="s">
        <v>185</v>
      </c>
      <c r="BK124" s="208">
        <f>BK125+BK135+BK144+BK156</f>
        <v>0</v>
      </c>
    </row>
    <row r="125" s="12" customFormat="1" ht="22.8" customHeight="1">
      <c r="A125" s="12"/>
      <c r="B125" s="195"/>
      <c r="C125" s="196"/>
      <c r="D125" s="197" t="s">
        <v>68</v>
      </c>
      <c r="E125" s="209" t="s">
        <v>199</v>
      </c>
      <c r="F125" s="209" t="s">
        <v>200</v>
      </c>
      <c r="G125" s="196"/>
      <c r="H125" s="196"/>
      <c r="I125" s="199"/>
      <c r="J125" s="210">
        <f>BK125</f>
        <v>0</v>
      </c>
      <c r="K125" s="196"/>
      <c r="L125" s="201"/>
      <c r="M125" s="202"/>
      <c r="N125" s="203"/>
      <c r="O125" s="203"/>
      <c r="P125" s="204">
        <f>SUM(P126:P134)</f>
        <v>0</v>
      </c>
      <c r="Q125" s="203"/>
      <c r="R125" s="204">
        <f>SUM(R126:R134)</f>
        <v>0</v>
      </c>
      <c r="S125" s="203"/>
      <c r="T125" s="205">
        <f>SUM(T126:T134)</f>
        <v>0.77444999999999997</v>
      </c>
      <c r="U125" s="12"/>
      <c r="V125" s="12"/>
      <c r="W125" s="12"/>
      <c r="X125" s="12"/>
      <c r="Y125" s="12"/>
      <c r="Z125" s="12"/>
      <c r="AA125" s="12"/>
      <c r="AB125" s="12"/>
      <c r="AC125" s="12"/>
      <c r="AD125" s="12"/>
      <c r="AE125" s="12"/>
      <c r="AR125" s="206" t="s">
        <v>78</v>
      </c>
      <c r="AT125" s="207" t="s">
        <v>68</v>
      </c>
      <c r="AU125" s="207" t="s">
        <v>76</v>
      </c>
      <c r="AY125" s="206" t="s">
        <v>185</v>
      </c>
      <c r="BK125" s="208">
        <f>SUM(BK126:BK134)</f>
        <v>0</v>
      </c>
    </row>
    <row r="126" s="2" customFormat="1" ht="49.05" customHeight="1">
      <c r="A126" s="37"/>
      <c r="B126" s="38"/>
      <c r="C126" s="211" t="s">
        <v>229</v>
      </c>
      <c r="D126" s="211" t="s">
        <v>188</v>
      </c>
      <c r="E126" s="212" t="s">
        <v>981</v>
      </c>
      <c r="F126" s="213" t="s">
        <v>982</v>
      </c>
      <c r="G126" s="214" t="s">
        <v>191</v>
      </c>
      <c r="H126" s="215">
        <v>72</v>
      </c>
      <c r="I126" s="216"/>
      <c r="J126" s="217">
        <f>ROUND(I126*H126,2)</f>
        <v>0</v>
      </c>
      <c r="K126" s="213" t="s">
        <v>19</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284</v>
      </c>
    </row>
    <row r="127" s="2" customFormat="1" ht="49.05" customHeight="1">
      <c r="A127" s="37"/>
      <c r="B127" s="38"/>
      <c r="C127" s="211" t="s">
        <v>8</v>
      </c>
      <c r="D127" s="211" t="s">
        <v>188</v>
      </c>
      <c r="E127" s="212" t="s">
        <v>983</v>
      </c>
      <c r="F127" s="213" t="s">
        <v>984</v>
      </c>
      <c r="G127" s="214" t="s">
        <v>191</v>
      </c>
      <c r="H127" s="215">
        <v>45</v>
      </c>
      <c r="I127" s="216"/>
      <c r="J127" s="217">
        <f>ROUND(I127*H127,2)</f>
        <v>0</v>
      </c>
      <c r="K127" s="213" t="s">
        <v>192</v>
      </c>
      <c r="L127" s="43"/>
      <c r="M127" s="218" t="s">
        <v>19</v>
      </c>
      <c r="N127" s="219" t="s">
        <v>40</v>
      </c>
      <c r="O127" s="83"/>
      <c r="P127" s="220">
        <f>O127*H127</f>
        <v>0</v>
      </c>
      <c r="Q127" s="220">
        <v>0</v>
      </c>
      <c r="R127" s="220">
        <f>Q127*H127</f>
        <v>0</v>
      </c>
      <c r="S127" s="220">
        <v>0.01721</v>
      </c>
      <c r="T127" s="221">
        <f>S127*H127</f>
        <v>0.77444999999999997</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288</v>
      </c>
    </row>
    <row r="128" s="2" customFormat="1">
      <c r="A128" s="37"/>
      <c r="B128" s="38"/>
      <c r="C128" s="39"/>
      <c r="D128" s="224" t="s">
        <v>193</v>
      </c>
      <c r="E128" s="39"/>
      <c r="F128" s="225" t="s">
        <v>985</v>
      </c>
      <c r="G128" s="39"/>
      <c r="H128" s="39"/>
      <c r="I128" s="226"/>
      <c r="J128" s="39"/>
      <c r="K128" s="39"/>
      <c r="L128" s="43"/>
      <c r="M128" s="227"/>
      <c r="N128" s="228"/>
      <c r="O128" s="83"/>
      <c r="P128" s="83"/>
      <c r="Q128" s="83"/>
      <c r="R128" s="83"/>
      <c r="S128" s="83"/>
      <c r="T128" s="84"/>
      <c r="U128" s="37"/>
      <c r="V128" s="37"/>
      <c r="W128" s="37"/>
      <c r="X128" s="37"/>
      <c r="Y128" s="37"/>
      <c r="Z128" s="37"/>
      <c r="AA128" s="37"/>
      <c r="AB128" s="37"/>
      <c r="AC128" s="37"/>
      <c r="AD128" s="37"/>
      <c r="AE128" s="37"/>
      <c r="AT128" s="16" t="s">
        <v>193</v>
      </c>
      <c r="AU128" s="16" t="s">
        <v>78</v>
      </c>
    </row>
    <row r="129" s="2" customFormat="1" ht="49.05" customHeight="1">
      <c r="A129" s="37"/>
      <c r="B129" s="38"/>
      <c r="C129" s="211" t="s">
        <v>248</v>
      </c>
      <c r="D129" s="211" t="s">
        <v>188</v>
      </c>
      <c r="E129" s="212" t="s">
        <v>1072</v>
      </c>
      <c r="F129" s="213" t="s">
        <v>1073</v>
      </c>
      <c r="G129" s="214" t="s">
        <v>261</v>
      </c>
      <c r="H129" s="215">
        <v>36</v>
      </c>
      <c r="I129" s="216"/>
      <c r="J129" s="217">
        <f>ROUND(I129*H129,2)</f>
        <v>0</v>
      </c>
      <c r="K129" s="213" t="s">
        <v>19</v>
      </c>
      <c r="L129" s="43"/>
      <c r="M129" s="218" t="s">
        <v>19</v>
      </c>
      <c r="N129" s="219" t="s">
        <v>40</v>
      </c>
      <c r="O129" s="83"/>
      <c r="P129" s="220">
        <f>O129*H129</f>
        <v>0</v>
      </c>
      <c r="Q129" s="220">
        <v>0</v>
      </c>
      <c r="R129" s="220">
        <f>Q129*H129</f>
        <v>0</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293</v>
      </c>
    </row>
    <row r="130" s="2" customFormat="1" ht="33" customHeight="1">
      <c r="A130" s="37"/>
      <c r="B130" s="38"/>
      <c r="C130" s="211" t="s">
        <v>298</v>
      </c>
      <c r="D130" s="211" t="s">
        <v>188</v>
      </c>
      <c r="E130" s="212" t="s">
        <v>986</v>
      </c>
      <c r="F130" s="213" t="s">
        <v>987</v>
      </c>
      <c r="G130" s="214" t="s">
        <v>911</v>
      </c>
      <c r="H130" s="215">
        <v>9</v>
      </c>
      <c r="I130" s="216"/>
      <c r="J130" s="217">
        <f>ROUND(I130*H130,2)</f>
        <v>0</v>
      </c>
      <c r="K130" s="213" t="s">
        <v>19</v>
      </c>
      <c r="L130" s="43"/>
      <c r="M130" s="218" t="s">
        <v>19</v>
      </c>
      <c r="N130" s="219" t="s">
        <v>40</v>
      </c>
      <c r="O130" s="83"/>
      <c r="P130" s="220">
        <f>O130*H130</f>
        <v>0</v>
      </c>
      <c r="Q130" s="220">
        <v>0</v>
      </c>
      <c r="R130" s="220">
        <f>Q130*H130</f>
        <v>0</v>
      </c>
      <c r="S130" s="220">
        <v>0</v>
      </c>
      <c r="T130" s="221">
        <f>S130*H130</f>
        <v>0</v>
      </c>
      <c r="U130" s="37"/>
      <c r="V130" s="37"/>
      <c r="W130" s="37"/>
      <c r="X130" s="37"/>
      <c r="Y130" s="37"/>
      <c r="Z130" s="37"/>
      <c r="AA130" s="37"/>
      <c r="AB130" s="37"/>
      <c r="AC130" s="37"/>
      <c r="AD130" s="37"/>
      <c r="AE130" s="37"/>
      <c r="AR130" s="222" t="s">
        <v>203</v>
      </c>
      <c r="AT130" s="222" t="s">
        <v>188</v>
      </c>
      <c r="AU130" s="222" t="s">
        <v>78</v>
      </c>
      <c r="AY130" s="16" t="s">
        <v>185</v>
      </c>
      <c r="BE130" s="223">
        <f>IF(N130="základní",J130,0)</f>
        <v>0</v>
      </c>
      <c r="BF130" s="223">
        <f>IF(N130="snížená",J130,0)</f>
        <v>0</v>
      </c>
      <c r="BG130" s="223">
        <f>IF(N130="zákl. přenesená",J130,0)</f>
        <v>0</v>
      </c>
      <c r="BH130" s="223">
        <f>IF(N130="sníž. přenesená",J130,0)</f>
        <v>0</v>
      </c>
      <c r="BI130" s="223">
        <f>IF(N130="nulová",J130,0)</f>
        <v>0</v>
      </c>
      <c r="BJ130" s="16" t="s">
        <v>76</v>
      </c>
      <c r="BK130" s="223">
        <f>ROUND(I130*H130,2)</f>
        <v>0</v>
      </c>
      <c r="BL130" s="16" t="s">
        <v>203</v>
      </c>
      <c r="BM130" s="222" t="s">
        <v>263</v>
      </c>
    </row>
    <row r="131" s="2" customFormat="1" ht="21.75" customHeight="1">
      <c r="A131" s="37"/>
      <c r="B131" s="38"/>
      <c r="C131" s="229" t="s">
        <v>203</v>
      </c>
      <c r="D131" s="229" t="s">
        <v>207</v>
      </c>
      <c r="E131" s="230" t="s">
        <v>988</v>
      </c>
      <c r="F131" s="231" t="s">
        <v>989</v>
      </c>
      <c r="G131" s="232" t="s">
        <v>911</v>
      </c>
      <c r="H131" s="233">
        <v>18</v>
      </c>
      <c r="I131" s="234"/>
      <c r="J131" s="235">
        <f>ROUND(I131*H131,2)</f>
        <v>0</v>
      </c>
      <c r="K131" s="231" t="s">
        <v>19</v>
      </c>
      <c r="L131" s="236"/>
      <c r="M131" s="237" t="s">
        <v>19</v>
      </c>
      <c r="N131" s="238" t="s">
        <v>40</v>
      </c>
      <c r="O131" s="83"/>
      <c r="P131" s="220">
        <f>O131*H131</f>
        <v>0</v>
      </c>
      <c r="Q131" s="220">
        <v>0</v>
      </c>
      <c r="R131" s="220">
        <f>Q131*H131</f>
        <v>0</v>
      </c>
      <c r="S131" s="220">
        <v>0</v>
      </c>
      <c r="T131" s="221">
        <f>S131*H131</f>
        <v>0</v>
      </c>
      <c r="U131" s="37"/>
      <c r="V131" s="37"/>
      <c r="W131" s="37"/>
      <c r="X131" s="37"/>
      <c r="Y131" s="37"/>
      <c r="Z131" s="37"/>
      <c r="AA131" s="37"/>
      <c r="AB131" s="37"/>
      <c r="AC131" s="37"/>
      <c r="AD131" s="37"/>
      <c r="AE131" s="37"/>
      <c r="AR131" s="222" t="s">
        <v>210</v>
      </c>
      <c r="AT131" s="222" t="s">
        <v>207</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301</v>
      </c>
    </row>
    <row r="132" s="2" customFormat="1" ht="16.5" customHeight="1">
      <c r="A132" s="37"/>
      <c r="B132" s="38"/>
      <c r="C132" s="211" t="s">
        <v>290</v>
      </c>
      <c r="D132" s="211" t="s">
        <v>188</v>
      </c>
      <c r="E132" s="212" t="s">
        <v>1074</v>
      </c>
      <c r="F132" s="213" t="s">
        <v>1075</v>
      </c>
      <c r="G132" s="214" t="s">
        <v>261</v>
      </c>
      <c r="H132" s="215">
        <v>22.5</v>
      </c>
      <c r="I132" s="216"/>
      <c r="J132" s="217">
        <f>ROUND(I132*H132,2)</f>
        <v>0</v>
      </c>
      <c r="K132" s="213" t="s">
        <v>19</v>
      </c>
      <c r="L132" s="43"/>
      <c r="M132" s="218" t="s">
        <v>19</v>
      </c>
      <c r="N132" s="219" t="s">
        <v>40</v>
      </c>
      <c r="O132" s="83"/>
      <c r="P132" s="220">
        <f>O132*H132</f>
        <v>0</v>
      </c>
      <c r="Q132" s="220">
        <v>0</v>
      </c>
      <c r="R132" s="220">
        <f>Q132*H132</f>
        <v>0</v>
      </c>
      <c r="S132" s="220">
        <v>0</v>
      </c>
      <c r="T132" s="221">
        <f>S132*H132</f>
        <v>0</v>
      </c>
      <c r="U132" s="37"/>
      <c r="V132" s="37"/>
      <c r="W132" s="37"/>
      <c r="X132" s="37"/>
      <c r="Y132" s="37"/>
      <c r="Z132" s="37"/>
      <c r="AA132" s="37"/>
      <c r="AB132" s="37"/>
      <c r="AC132" s="37"/>
      <c r="AD132" s="37"/>
      <c r="AE132" s="37"/>
      <c r="AR132" s="222" t="s">
        <v>203</v>
      </c>
      <c r="AT132" s="222" t="s">
        <v>188</v>
      </c>
      <c r="AU132" s="222" t="s">
        <v>78</v>
      </c>
      <c r="AY132" s="16" t="s">
        <v>185</v>
      </c>
      <c r="BE132" s="223">
        <f>IF(N132="základní",J132,0)</f>
        <v>0</v>
      </c>
      <c r="BF132" s="223">
        <f>IF(N132="snížená",J132,0)</f>
        <v>0</v>
      </c>
      <c r="BG132" s="223">
        <f>IF(N132="zákl. přenesená",J132,0)</f>
        <v>0</v>
      </c>
      <c r="BH132" s="223">
        <f>IF(N132="sníž. přenesená",J132,0)</f>
        <v>0</v>
      </c>
      <c r="BI132" s="223">
        <f>IF(N132="nulová",J132,0)</f>
        <v>0</v>
      </c>
      <c r="BJ132" s="16" t="s">
        <v>76</v>
      </c>
      <c r="BK132" s="223">
        <f>ROUND(I132*H132,2)</f>
        <v>0</v>
      </c>
      <c r="BL132" s="16" t="s">
        <v>203</v>
      </c>
      <c r="BM132" s="222" t="s">
        <v>210</v>
      </c>
    </row>
    <row r="133" s="2" customFormat="1" ht="66.75" customHeight="1">
      <c r="A133" s="37"/>
      <c r="B133" s="38"/>
      <c r="C133" s="211" t="s">
        <v>305</v>
      </c>
      <c r="D133" s="211" t="s">
        <v>188</v>
      </c>
      <c r="E133" s="212" t="s">
        <v>990</v>
      </c>
      <c r="F133" s="213" t="s">
        <v>991</v>
      </c>
      <c r="G133" s="214" t="s">
        <v>927</v>
      </c>
      <c r="H133" s="247"/>
      <c r="I133" s="216"/>
      <c r="J133" s="217">
        <f>ROUND(I133*H133,2)</f>
        <v>0</v>
      </c>
      <c r="K133" s="213" t="s">
        <v>192</v>
      </c>
      <c r="L133" s="43"/>
      <c r="M133" s="218" t="s">
        <v>19</v>
      </c>
      <c r="N133" s="219" t="s">
        <v>40</v>
      </c>
      <c r="O133" s="83"/>
      <c r="P133" s="220">
        <f>O133*H133</f>
        <v>0</v>
      </c>
      <c r="Q133" s="220">
        <v>0</v>
      </c>
      <c r="R133" s="220">
        <f>Q133*H133</f>
        <v>0</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308</v>
      </c>
    </row>
    <row r="134" s="2" customFormat="1">
      <c r="A134" s="37"/>
      <c r="B134" s="38"/>
      <c r="C134" s="39"/>
      <c r="D134" s="224" t="s">
        <v>193</v>
      </c>
      <c r="E134" s="39"/>
      <c r="F134" s="225" t="s">
        <v>992</v>
      </c>
      <c r="G134" s="39"/>
      <c r="H134" s="39"/>
      <c r="I134" s="226"/>
      <c r="J134" s="39"/>
      <c r="K134" s="39"/>
      <c r="L134" s="43"/>
      <c r="M134" s="227"/>
      <c r="N134" s="228"/>
      <c r="O134" s="83"/>
      <c r="P134" s="83"/>
      <c r="Q134" s="83"/>
      <c r="R134" s="83"/>
      <c r="S134" s="83"/>
      <c r="T134" s="84"/>
      <c r="U134" s="37"/>
      <c r="V134" s="37"/>
      <c r="W134" s="37"/>
      <c r="X134" s="37"/>
      <c r="Y134" s="37"/>
      <c r="Z134" s="37"/>
      <c r="AA134" s="37"/>
      <c r="AB134" s="37"/>
      <c r="AC134" s="37"/>
      <c r="AD134" s="37"/>
      <c r="AE134" s="37"/>
      <c r="AT134" s="16" t="s">
        <v>193</v>
      </c>
      <c r="AU134" s="16" t="s">
        <v>78</v>
      </c>
    </row>
    <row r="135" s="12" customFormat="1" ht="22.8" customHeight="1">
      <c r="A135" s="12"/>
      <c r="B135" s="195"/>
      <c r="C135" s="196"/>
      <c r="D135" s="197" t="s">
        <v>68</v>
      </c>
      <c r="E135" s="209" t="s">
        <v>904</v>
      </c>
      <c r="F135" s="209" t="s">
        <v>905</v>
      </c>
      <c r="G135" s="196"/>
      <c r="H135" s="196"/>
      <c r="I135" s="199"/>
      <c r="J135" s="210">
        <f>BK135</f>
        <v>0</v>
      </c>
      <c r="K135" s="196"/>
      <c r="L135" s="201"/>
      <c r="M135" s="202"/>
      <c r="N135" s="203"/>
      <c r="O135" s="203"/>
      <c r="P135" s="204">
        <f>SUM(P136:P143)</f>
        <v>0</v>
      </c>
      <c r="Q135" s="203"/>
      <c r="R135" s="204">
        <f>SUM(R136:R143)</f>
        <v>0</v>
      </c>
      <c r="S135" s="203"/>
      <c r="T135" s="205">
        <f>SUM(T136:T143)</f>
        <v>0</v>
      </c>
      <c r="U135" s="12"/>
      <c r="V135" s="12"/>
      <c r="W135" s="12"/>
      <c r="X135" s="12"/>
      <c r="Y135" s="12"/>
      <c r="Z135" s="12"/>
      <c r="AA135" s="12"/>
      <c r="AB135" s="12"/>
      <c r="AC135" s="12"/>
      <c r="AD135" s="12"/>
      <c r="AE135" s="12"/>
      <c r="AR135" s="206" t="s">
        <v>78</v>
      </c>
      <c r="AT135" s="207" t="s">
        <v>68</v>
      </c>
      <c r="AU135" s="207" t="s">
        <v>76</v>
      </c>
      <c r="AY135" s="206" t="s">
        <v>185</v>
      </c>
      <c r="BK135" s="208">
        <f>SUM(BK136:BK143)</f>
        <v>0</v>
      </c>
    </row>
    <row r="136" s="2" customFormat="1" ht="44.25" customHeight="1">
      <c r="A136" s="37"/>
      <c r="B136" s="38"/>
      <c r="C136" s="211" t="s">
        <v>255</v>
      </c>
      <c r="D136" s="211" t="s">
        <v>188</v>
      </c>
      <c r="E136" s="212" t="s">
        <v>1001</v>
      </c>
      <c r="F136" s="213" t="s">
        <v>1002</v>
      </c>
      <c r="G136" s="214" t="s">
        <v>927</v>
      </c>
      <c r="H136" s="247"/>
      <c r="I136" s="216"/>
      <c r="J136" s="217">
        <f>ROUND(I136*H136,2)</f>
        <v>0</v>
      </c>
      <c r="K136" s="213" t="s">
        <v>192</v>
      </c>
      <c r="L136" s="43"/>
      <c r="M136" s="218" t="s">
        <v>19</v>
      </c>
      <c r="N136" s="219" t="s">
        <v>40</v>
      </c>
      <c r="O136" s="83"/>
      <c r="P136" s="220">
        <f>O136*H136</f>
        <v>0</v>
      </c>
      <c r="Q136" s="220">
        <v>0</v>
      </c>
      <c r="R136" s="220">
        <f>Q136*H136</f>
        <v>0</v>
      </c>
      <c r="S136" s="220">
        <v>0</v>
      </c>
      <c r="T136" s="221">
        <f>S136*H136</f>
        <v>0</v>
      </c>
      <c r="U136" s="37"/>
      <c r="V136" s="37"/>
      <c r="W136" s="37"/>
      <c r="X136" s="37"/>
      <c r="Y136" s="37"/>
      <c r="Z136" s="37"/>
      <c r="AA136" s="37"/>
      <c r="AB136" s="37"/>
      <c r="AC136" s="37"/>
      <c r="AD136" s="37"/>
      <c r="AE136" s="37"/>
      <c r="AR136" s="222" t="s">
        <v>203</v>
      </c>
      <c r="AT136" s="222" t="s">
        <v>188</v>
      </c>
      <c r="AU136" s="222" t="s">
        <v>78</v>
      </c>
      <c r="AY136" s="16" t="s">
        <v>185</v>
      </c>
      <c r="BE136" s="223">
        <f>IF(N136="základní",J136,0)</f>
        <v>0</v>
      </c>
      <c r="BF136" s="223">
        <f>IF(N136="snížená",J136,0)</f>
        <v>0</v>
      </c>
      <c r="BG136" s="223">
        <f>IF(N136="zákl. přenesená",J136,0)</f>
        <v>0</v>
      </c>
      <c r="BH136" s="223">
        <f>IF(N136="sníž. přenesená",J136,0)</f>
        <v>0</v>
      </c>
      <c r="BI136" s="223">
        <f>IF(N136="nulová",J136,0)</f>
        <v>0</v>
      </c>
      <c r="BJ136" s="16" t="s">
        <v>76</v>
      </c>
      <c r="BK136" s="223">
        <f>ROUND(I136*H136,2)</f>
        <v>0</v>
      </c>
      <c r="BL136" s="16" t="s">
        <v>203</v>
      </c>
      <c r="BM136" s="222" t="s">
        <v>312</v>
      </c>
    </row>
    <row r="137" s="2" customFormat="1">
      <c r="A137" s="37"/>
      <c r="B137" s="38"/>
      <c r="C137" s="39"/>
      <c r="D137" s="224" t="s">
        <v>193</v>
      </c>
      <c r="E137" s="39"/>
      <c r="F137" s="225" t="s">
        <v>1003</v>
      </c>
      <c r="G137" s="39"/>
      <c r="H137" s="39"/>
      <c r="I137" s="226"/>
      <c r="J137" s="39"/>
      <c r="K137" s="39"/>
      <c r="L137" s="43"/>
      <c r="M137" s="227"/>
      <c r="N137" s="228"/>
      <c r="O137" s="83"/>
      <c r="P137" s="83"/>
      <c r="Q137" s="83"/>
      <c r="R137" s="83"/>
      <c r="S137" s="83"/>
      <c r="T137" s="84"/>
      <c r="U137" s="37"/>
      <c r="V137" s="37"/>
      <c r="W137" s="37"/>
      <c r="X137" s="37"/>
      <c r="Y137" s="37"/>
      <c r="Z137" s="37"/>
      <c r="AA137" s="37"/>
      <c r="AB137" s="37"/>
      <c r="AC137" s="37"/>
      <c r="AD137" s="37"/>
      <c r="AE137" s="37"/>
      <c r="AT137" s="16" t="s">
        <v>193</v>
      </c>
      <c r="AU137" s="16" t="s">
        <v>78</v>
      </c>
    </row>
    <row r="138" s="2" customFormat="1" ht="24.15" customHeight="1">
      <c r="A138" s="37"/>
      <c r="B138" s="38"/>
      <c r="C138" s="211" t="s">
        <v>313</v>
      </c>
      <c r="D138" s="211" t="s">
        <v>188</v>
      </c>
      <c r="E138" s="212" t="s">
        <v>847</v>
      </c>
      <c r="F138" s="213" t="s">
        <v>1076</v>
      </c>
      <c r="G138" s="214" t="s">
        <v>460</v>
      </c>
      <c r="H138" s="215">
        <v>9</v>
      </c>
      <c r="I138" s="216"/>
      <c r="J138" s="217">
        <f>ROUND(I138*H138,2)</f>
        <v>0</v>
      </c>
      <c r="K138" s="213" t="s">
        <v>19</v>
      </c>
      <c r="L138" s="43"/>
      <c r="M138" s="218" t="s">
        <v>19</v>
      </c>
      <c r="N138" s="219" t="s">
        <v>40</v>
      </c>
      <c r="O138" s="83"/>
      <c r="P138" s="220">
        <f>O138*H138</f>
        <v>0</v>
      </c>
      <c r="Q138" s="220">
        <v>0</v>
      </c>
      <c r="R138" s="220">
        <f>Q138*H138</f>
        <v>0</v>
      </c>
      <c r="S138" s="220">
        <v>0</v>
      </c>
      <c r="T138" s="221">
        <f>S138*H138</f>
        <v>0</v>
      </c>
      <c r="U138" s="37"/>
      <c r="V138" s="37"/>
      <c r="W138" s="37"/>
      <c r="X138" s="37"/>
      <c r="Y138" s="37"/>
      <c r="Z138" s="37"/>
      <c r="AA138" s="37"/>
      <c r="AB138" s="37"/>
      <c r="AC138" s="37"/>
      <c r="AD138" s="37"/>
      <c r="AE138" s="37"/>
      <c r="AR138" s="222" t="s">
        <v>203</v>
      </c>
      <c r="AT138" s="222" t="s">
        <v>188</v>
      </c>
      <c r="AU138" s="222" t="s">
        <v>78</v>
      </c>
      <c r="AY138" s="16" t="s">
        <v>185</v>
      </c>
      <c r="BE138" s="223">
        <f>IF(N138="základní",J138,0)</f>
        <v>0</v>
      </c>
      <c r="BF138" s="223">
        <f>IF(N138="snížená",J138,0)</f>
        <v>0</v>
      </c>
      <c r="BG138" s="223">
        <f>IF(N138="zákl. přenesená",J138,0)</f>
        <v>0</v>
      </c>
      <c r="BH138" s="223">
        <f>IF(N138="sníž. přenesená",J138,0)</f>
        <v>0</v>
      </c>
      <c r="BI138" s="223">
        <f>IF(N138="nulová",J138,0)</f>
        <v>0</v>
      </c>
      <c r="BJ138" s="16" t="s">
        <v>76</v>
      </c>
      <c r="BK138" s="223">
        <f>ROUND(I138*H138,2)</f>
        <v>0</v>
      </c>
      <c r="BL138" s="16" t="s">
        <v>203</v>
      </c>
      <c r="BM138" s="222" t="s">
        <v>316</v>
      </c>
    </row>
    <row r="139" s="2" customFormat="1" ht="16.5" customHeight="1">
      <c r="A139" s="37"/>
      <c r="B139" s="38"/>
      <c r="C139" s="211" t="s">
        <v>313</v>
      </c>
      <c r="D139" s="211" t="s">
        <v>188</v>
      </c>
      <c r="E139" s="212" t="s">
        <v>207</v>
      </c>
      <c r="F139" s="213" t="s">
        <v>1077</v>
      </c>
      <c r="G139" s="214" t="s">
        <v>460</v>
      </c>
      <c r="H139" s="215">
        <v>9</v>
      </c>
      <c r="I139" s="216"/>
      <c r="J139" s="217">
        <f>ROUND(I139*H139,2)</f>
        <v>0</v>
      </c>
      <c r="K139" s="213" t="s">
        <v>19</v>
      </c>
      <c r="L139" s="43"/>
      <c r="M139" s="218" t="s">
        <v>19</v>
      </c>
      <c r="N139" s="219" t="s">
        <v>40</v>
      </c>
      <c r="O139" s="83"/>
      <c r="P139" s="220">
        <f>O139*H139</f>
        <v>0</v>
      </c>
      <c r="Q139" s="220">
        <v>0</v>
      </c>
      <c r="R139" s="220">
        <f>Q139*H139</f>
        <v>0</v>
      </c>
      <c r="S139" s="220">
        <v>0</v>
      </c>
      <c r="T139" s="221">
        <f>S139*H139</f>
        <v>0</v>
      </c>
      <c r="U139" s="37"/>
      <c r="V139" s="37"/>
      <c r="W139" s="37"/>
      <c r="X139" s="37"/>
      <c r="Y139" s="37"/>
      <c r="Z139" s="37"/>
      <c r="AA139" s="37"/>
      <c r="AB139" s="37"/>
      <c r="AC139" s="37"/>
      <c r="AD139" s="37"/>
      <c r="AE139" s="37"/>
      <c r="AR139" s="222" t="s">
        <v>203</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203</v>
      </c>
      <c r="BM139" s="222" t="s">
        <v>320</v>
      </c>
    </row>
    <row r="140" s="2" customFormat="1" ht="24.15" customHeight="1">
      <c r="A140" s="37"/>
      <c r="B140" s="38"/>
      <c r="C140" s="211" t="s">
        <v>313</v>
      </c>
      <c r="D140" s="211" t="s">
        <v>188</v>
      </c>
      <c r="E140" s="212" t="s">
        <v>1078</v>
      </c>
      <c r="F140" s="213" t="s">
        <v>1079</v>
      </c>
      <c r="G140" s="214" t="s">
        <v>460</v>
      </c>
      <c r="H140" s="215">
        <v>9</v>
      </c>
      <c r="I140" s="216"/>
      <c r="J140" s="217">
        <f>ROUND(I140*H140,2)</f>
        <v>0</v>
      </c>
      <c r="K140" s="213" t="s">
        <v>19</v>
      </c>
      <c r="L140" s="43"/>
      <c r="M140" s="218" t="s">
        <v>19</v>
      </c>
      <c r="N140" s="219" t="s">
        <v>40</v>
      </c>
      <c r="O140" s="83"/>
      <c r="P140" s="220">
        <f>O140*H140</f>
        <v>0</v>
      </c>
      <c r="Q140" s="220">
        <v>0</v>
      </c>
      <c r="R140" s="220">
        <f>Q140*H140</f>
        <v>0</v>
      </c>
      <c r="S140" s="220">
        <v>0</v>
      </c>
      <c r="T140" s="221">
        <f>S140*H140</f>
        <v>0</v>
      </c>
      <c r="U140" s="37"/>
      <c r="V140" s="37"/>
      <c r="W140" s="37"/>
      <c r="X140" s="37"/>
      <c r="Y140" s="37"/>
      <c r="Z140" s="37"/>
      <c r="AA140" s="37"/>
      <c r="AB140" s="37"/>
      <c r="AC140" s="37"/>
      <c r="AD140" s="37"/>
      <c r="AE140" s="37"/>
      <c r="AR140" s="222" t="s">
        <v>203</v>
      </c>
      <c r="AT140" s="222" t="s">
        <v>188</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324</v>
      </c>
    </row>
    <row r="141" s="2" customFormat="1" ht="16.5" customHeight="1">
      <c r="A141" s="37"/>
      <c r="B141" s="38"/>
      <c r="C141" s="211" t="s">
        <v>313</v>
      </c>
      <c r="D141" s="211" t="s">
        <v>188</v>
      </c>
      <c r="E141" s="212" t="s">
        <v>1080</v>
      </c>
      <c r="F141" s="213" t="s">
        <v>1081</v>
      </c>
      <c r="G141" s="214" t="s">
        <v>460</v>
      </c>
      <c r="H141" s="215">
        <v>9</v>
      </c>
      <c r="I141" s="216"/>
      <c r="J141" s="217">
        <f>ROUND(I141*H141,2)</f>
        <v>0</v>
      </c>
      <c r="K141" s="213" t="s">
        <v>19</v>
      </c>
      <c r="L141" s="43"/>
      <c r="M141" s="218" t="s">
        <v>19</v>
      </c>
      <c r="N141" s="219" t="s">
        <v>40</v>
      </c>
      <c r="O141" s="83"/>
      <c r="P141" s="220">
        <f>O141*H141</f>
        <v>0</v>
      </c>
      <c r="Q141" s="220">
        <v>0</v>
      </c>
      <c r="R141" s="220">
        <f>Q141*H141</f>
        <v>0</v>
      </c>
      <c r="S141" s="220">
        <v>0</v>
      </c>
      <c r="T141" s="221">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328</v>
      </c>
    </row>
    <row r="142" s="2" customFormat="1" ht="16.5" customHeight="1">
      <c r="A142" s="37"/>
      <c r="B142" s="38"/>
      <c r="C142" s="211" t="s">
        <v>313</v>
      </c>
      <c r="D142" s="211" t="s">
        <v>188</v>
      </c>
      <c r="E142" s="212" t="s">
        <v>1082</v>
      </c>
      <c r="F142" s="213" t="s">
        <v>1083</v>
      </c>
      <c r="G142" s="214" t="s">
        <v>460</v>
      </c>
      <c r="H142" s="215">
        <v>9</v>
      </c>
      <c r="I142" s="216"/>
      <c r="J142" s="217">
        <f>ROUND(I142*H142,2)</f>
        <v>0</v>
      </c>
      <c r="K142" s="213" t="s">
        <v>19</v>
      </c>
      <c r="L142" s="43"/>
      <c r="M142" s="218" t="s">
        <v>19</v>
      </c>
      <c r="N142" s="219" t="s">
        <v>40</v>
      </c>
      <c r="O142" s="83"/>
      <c r="P142" s="220">
        <f>O142*H142</f>
        <v>0</v>
      </c>
      <c r="Q142" s="220">
        <v>0</v>
      </c>
      <c r="R142" s="220">
        <f>Q142*H142</f>
        <v>0</v>
      </c>
      <c r="S142" s="220">
        <v>0</v>
      </c>
      <c r="T142" s="221">
        <f>S142*H142</f>
        <v>0</v>
      </c>
      <c r="U142" s="37"/>
      <c r="V142" s="37"/>
      <c r="W142" s="37"/>
      <c r="X142" s="37"/>
      <c r="Y142" s="37"/>
      <c r="Z142" s="37"/>
      <c r="AA142" s="37"/>
      <c r="AB142" s="37"/>
      <c r="AC142" s="37"/>
      <c r="AD142" s="37"/>
      <c r="AE142" s="37"/>
      <c r="AR142" s="222" t="s">
        <v>203</v>
      </c>
      <c r="AT142" s="222" t="s">
        <v>188</v>
      </c>
      <c r="AU142" s="222" t="s">
        <v>78</v>
      </c>
      <c r="AY142" s="16" t="s">
        <v>185</v>
      </c>
      <c r="BE142" s="223">
        <f>IF(N142="základní",J142,0)</f>
        <v>0</v>
      </c>
      <c r="BF142" s="223">
        <f>IF(N142="snížená",J142,0)</f>
        <v>0</v>
      </c>
      <c r="BG142" s="223">
        <f>IF(N142="zákl. přenesená",J142,0)</f>
        <v>0</v>
      </c>
      <c r="BH142" s="223">
        <f>IF(N142="sníž. přenesená",J142,0)</f>
        <v>0</v>
      </c>
      <c r="BI142" s="223">
        <f>IF(N142="nulová",J142,0)</f>
        <v>0</v>
      </c>
      <c r="BJ142" s="16" t="s">
        <v>76</v>
      </c>
      <c r="BK142" s="223">
        <f>ROUND(I142*H142,2)</f>
        <v>0</v>
      </c>
      <c r="BL142" s="16" t="s">
        <v>203</v>
      </c>
      <c r="BM142" s="222" t="s">
        <v>333</v>
      </c>
    </row>
    <row r="143" s="2" customFormat="1" ht="16.5" customHeight="1">
      <c r="A143" s="37"/>
      <c r="B143" s="38"/>
      <c r="C143" s="211" t="s">
        <v>313</v>
      </c>
      <c r="D143" s="211" t="s">
        <v>188</v>
      </c>
      <c r="E143" s="212" t="s">
        <v>1084</v>
      </c>
      <c r="F143" s="213" t="s">
        <v>1085</v>
      </c>
      <c r="G143" s="214" t="s">
        <v>460</v>
      </c>
      <c r="H143" s="215">
        <v>9</v>
      </c>
      <c r="I143" s="216"/>
      <c r="J143" s="217">
        <f>ROUND(I143*H143,2)</f>
        <v>0</v>
      </c>
      <c r="K143" s="213" t="s">
        <v>19</v>
      </c>
      <c r="L143" s="43"/>
      <c r="M143" s="218" t="s">
        <v>19</v>
      </c>
      <c r="N143" s="219" t="s">
        <v>40</v>
      </c>
      <c r="O143" s="83"/>
      <c r="P143" s="220">
        <f>O143*H143</f>
        <v>0</v>
      </c>
      <c r="Q143" s="220">
        <v>0</v>
      </c>
      <c r="R143" s="220">
        <f>Q143*H143</f>
        <v>0</v>
      </c>
      <c r="S143" s="220">
        <v>0</v>
      </c>
      <c r="T143" s="221">
        <f>S143*H143</f>
        <v>0</v>
      </c>
      <c r="U143" s="37"/>
      <c r="V143" s="37"/>
      <c r="W143" s="37"/>
      <c r="X143" s="37"/>
      <c r="Y143" s="37"/>
      <c r="Z143" s="37"/>
      <c r="AA143" s="37"/>
      <c r="AB143" s="37"/>
      <c r="AC143" s="37"/>
      <c r="AD143" s="37"/>
      <c r="AE143" s="37"/>
      <c r="AR143" s="222" t="s">
        <v>203</v>
      </c>
      <c r="AT143" s="222" t="s">
        <v>188</v>
      </c>
      <c r="AU143" s="222" t="s">
        <v>78</v>
      </c>
      <c r="AY143" s="16" t="s">
        <v>185</v>
      </c>
      <c r="BE143" s="223">
        <f>IF(N143="základní",J143,0)</f>
        <v>0</v>
      </c>
      <c r="BF143" s="223">
        <f>IF(N143="snížená",J143,0)</f>
        <v>0</v>
      </c>
      <c r="BG143" s="223">
        <f>IF(N143="zákl. přenesená",J143,0)</f>
        <v>0</v>
      </c>
      <c r="BH143" s="223">
        <f>IF(N143="sníž. přenesená",J143,0)</f>
        <v>0</v>
      </c>
      <c r="BI143" s="223">
        <f>IF(N143="nulová",J143,0)</f>
        <v>0</v>
      </c>
      <c r="BJ143" s="16" t="s">
        <v>76</v>
      </c>
      <c r="BK143" s="223">
        <f>ROUND(I143*H143,2)</f>
        <v>0</v>
      </c>
      <c r="BL143" s="16" t="s">
        <v>203</v>
      </c>
      <c r="BM143" s="222" t="s">
        <v>336</v>
      </c>
    </row>
    <row r="144" s="12" customFormat="1" ht="22.8" customHeight="1">
      <c r="A144" s="12"/>
      <c r="B144" s="195"/>
      <c r="C144" s="196"/>
      <c r="D144" s="197" t="s">
        <v>68</v>
      </c>
      <c r="E144" s="209" t="s">
        <v>1032</v>
      </c>
      <c r="F144" s="209" t="s">
        <v>1033</v>
      </c>
      <c r="G144" s="196"/>
      <c r="H144" s="196"/>
      <c r="I144" s="199"/>
      <c r="J144" s="210">
        <f>BK144</f>
        <v>0</v>
      </c>
      <c r="K144" s="196"/>
      <c r="L144" s="201"/>
      <c r="M144" s="202"/>
      <c r="N144" s="203"/>
      <c r="O144" s="203"/>
      <c r="P144" s="204">
        <f>SUM(P145:P155)</f>
        <v>0</v>
      </c>
      <c r="Q144" s="203"/>
      <c r="R144" s="204">
        <f>SUM(R145:R155)</f>
        <v>0.12768300000000002</v>
      </c>
      <c r="S144" s="203"/>
      <c r="T144" s="205">
        <f>SUM(T145:T155)</f>
        <v>1.6870499999999999</v>
      </c>
      <c r="U144" s="12"/>
      <c r="V144" s="12"/>
      <c r="W144" s="12"/>
      <c r="X144" s="12"/>
      <c r="Y144" s="12"/>
      <c r="Z144" s="12"/>
      <c r="AA144" s="12"/>
      <c r="AB144" s="12"/>
      <c r="AC144" s="12"/>
      <c r="AD144" s="12"/>
      <c r="AE144" s="12"/>
      <c r="AR144" s="206" t="s">
        <v>78</v>
      </c>
      <c r="AT144" s="207" t="s">
        <v>68</v>
      </c>
      <c r="AU144" s="207" t="s">
        <v>76</v>
      </c>
      <c r="AY144" s="206" t="s">
        <v>185</v>
      </c>
      <c r="BK144" s="208">
        <f>SUM(BK145:BK155)</f>
        <v>0</v>
      </c>
    </row>
    <row r="145" s="2" customFormat="1" ht="24.15" customHeight="1">
      <c r="A145" s="37"/>
      <c r="B145" s="38"/>
      <c r="C145" s="211" t="s">
        <v>338</v>
      </c>
      <c r="D145" s="211" t="s">
        <v>188</v>
      </c>
      <c r="E145" s="212" t="s">
        <v>1034</v>
      </c>
      <c r="F145" s="213" t="s">
        <v>1035</v>
      </c>
      <c r="G145" s="214" t="s">
        <v>191</v>
      </c>
      <c r="H145" s="215">
        <v>20.699999999999999</v>
      </c>
      <c r="I145" s="216"/>
      <c r="J145" s="217">
        <f>ROUND(I145*H145,2)</f>
        <v>0</v>
      </c>
      <c r="K145" s="213" t="s">
        <v>192</v>
      </c>
      <c r="L145" s="43"/>
      <c r="M145" s="218" t="s">
        <v>19</v>
      </c>
      <c r="N145" s="219" t="s">
        <v>40</v>
      </c>
      <c r="O145" s="83"/>
      <c r="P145" s="220">
        <f>O145*H145</f>
        <v>0</v>
      </c>
      <c r="Q145" s="220">
        <v>0</v>
      </c>
      <c r="R145" s="220">
        <f>Q145*H145</f>
        <v>0</v>
      </c>
      <c r="S145" s="220">
        <v>0.081500000000000003</v>
      </c>
      <c r="T145" s="221">
        <f>S145*H145</f>
        <v>1.6870499999999999</v>
      </c>
      <c r="U145" s="37"/>
      <c r="V145" s="37"/>
      <c r="W145" s="37"/>
      <c r="X145" s="37"/>
      <c r="Y145" s="37"/>
      <c r="Z145" s="37"/>
      <c r="AA145" s="37"/>
      <c r="AB145" s="37"/>
      <c r="AC145" s="37"/>
      <c r="AD145" s="37"/>
      <c r="AE145" s="37"/>
      <c r="AR145" s="222" t="s">
        <v>203</v>
      </c>
      <c r="AT145" s="222" t="s">
        <v>188</v>
      </c>
      <c r="AU145" s="222" t="s">
        <v>78</v>
      </c>
      <c r="AY145" s="16" t="s">
        <v>185</v>
      </c>
      <c r="BE145" s="223">
        <f>IF(N145="základní",J145,0)</f>
        <v>0</v>
      </c>
      <c r="BF145" s="223">
        <f>IF(N145="snížená",J145,0)</f>
        <v>0</v>
      </c>
      <c r="BG145" s="223">
        <f>IF(N145="zákl. přenesená",J145,0)</f>
        <v>0</v>
      </c>
      <c r="BH145" s="223">
        <f>IF(N145="sníž. přenesená",J145,0)</f>
        <v>0</v>
      </c>
      <c r="BI145" s="223">
        <f>IF(N145="nulová",J145,0)</f>
        <v>0</v>
      </c>
      <c r="BJ145" s="16" t="s">
        <v>76</v>
      </c>
      <c r="BK145" s="223">
        <f>ROUND(I145*H145,2)</f>
        <v>0</v>
      </c>
      <c r="BL145" s="16" t="s">
        <v>203</v>
      </c>
      <c r="BM145" s="222" t="s">
        <v>341</v>
      </c>
    </row>
    <row r="146" s="2" customFormat="1">
      <c r="A146" s="37"/>
      <c r="B146" s="38"/>
      <c r="C146" s="39"/>
      <c r="D146" s="224" t="s">
        <v>193</v>
      </c>
      <c r="E146" s="39"/>
      <c r="F146" s="225" t="s">
        <v>1036</v>
      </c>
      <c r="G146" s="39"/>
      <c r="H146" s="39"/>
      <c r="I146" s="226"/>
      <c r="J146" s="39"/>
      <c r="K146" s="39"/>
      <c r="L146" s="43"/>
      <c r="M146" s="227"/>
      <c r="N146" s="228"/>
      <c r="O146" s="83"/>
      <c r="P146" s="83"/>
      <c r="Q146" s="83"/>
      <c r="R146" s="83"/>
      <c r="S146" s="83"/>
      <c r="T146" s="84"/>
      <c r="U146" s="37"/>
      <c r="V146" s="37"/>
      <c r="W146" s="37"/>
      <c r="X146" s="37"/>
      <c r="Y146" s="37"/>
      <c r="Z146" s="37"/>
      <c r="AA146" s="37"/>
      <c r="AB146" s="37"/>
      <c r="AC146" s="37"/>
      <c r="AD146" s="37"/>
      <c r="AE146" s="37"/>
      <c r="AT146" s="16" t="s">
        <v>193</v>
      </c>
      <c r="AU146" s="16" t="s">
        <v>78</v>
      </c>
    </row>
    <row r="147" s="2" customFormat="1" ht="37.8" customHeight="1">
      <c r="A147" s="37"/>
      <c r="B147" s="38"/>
      <c r="C147" s="211" t="s">
        <v>263</v>
      </c>
      <c r="D147" s="211" t="s">
        <v>188</v>
      </c>
      <c r="E147" s="212" t="s">
        <v>1037</v>
      </c>
      <c r="F147" s="213" t="s">
        <v>1038</v>
      </c>
      <c r="G147" s="214" t="s">
        <v>191</v>
      </c>
      <c r="H147" s="215">
        <v>20.699999999999999</v>
      </c>
      <c r="I147" s="216"/>
      <c r="J147" s="217">
        <f>ROUND(I147*H147,2)</f>
        <v>0</v>
      </c>
      <c r="K147" s="213" t="s">
        <v>192</v>
      </c>
      <c r="L147" s="43"/>
      <c r="M147" s="218" t="s">
        <v>19</v>
      </c>
      <c r="N147" s="219" t="s">
        <v>40</v>
      </c>
      <c r="O147" s="83"/>
      <c r="P147" s="220">
        <f>O147*H147</f>
        <v>0</v>
      </c>
      <c r="Q147" s="220">
        <v>0.0060000000000000001</v>
      </c>
      <c r="R147" s="220">
        <f>Q147*H147</f>
        <v>0.12420000000000001</v>
      </c>
      <c r="S147" s="220">
        <v>0</v>
      </c>
      <c r="T147" s="221">
        <f>S147*H147</f>
        <v>0</v>
      </c>
      <c r="U147" s="37"/>
      <c r="V147" s="37"/>
      <c r="W147" s="37"/>
      <c r="X147" s="37"/>
      <c r="Y147" s="37"/>
      <c r="Z147" s="37"/>
      <c r="AA147" s="37"/>
      <c r="AB147" s="37"/>
      <c r="AC147" s="37"/>
      <c r="AD147" s="37"/>
      <c r="AE147" s="37"/>
      <c r="AR147" s="222" t="s">
        <v>203</v>
      </c>
      <c r="AT147" s="222" t="s">
        <v>188</v>
      </c>
      <c r="AU147" s="222" t="s">
        <v>78</v>
      </c>
      <c r="AY147" s="16" t="s">
        <v>185</v>
      </c>
      <c r="BE147" s="223">
        <f>IF(N147="základní",J147,0)</f>
        <v>0</v>
      </c>
      <c r="BF147" s="223">
        <f>IF(N147="snížená",J147,0)</f>
        <v>0</v>
      </c>
      <c r="BG147" s="223">
        <f>IF(N147="zákl. přenesená",J147,0)</f>
        <v>0</v>
      </c>
      <c r="BH147" s="223">
        <f>IF(N147="sníž. přenesená",J147,0)</f>
        <v>0</v>
      </c>
      <c r="BI147" s="223">
        <f>IF(N147="nulová",J147,0)</f>
        <v>0</v>
      </c>
      <c r="BJ147" s="16" t="s">
        <v>76</v>
      </c>
      <c r="BK147" s="223">
        <f>ROUND(I147*H147,2)</f>
        <v>0</v>
      </c>
      <c r="BL147" s="16" t="s">
        <v>203</v>
      </c>
      <c r="BM147" s="222" t="s">
        <v>344</v>
      </c>
    </row>
    <row r="148" s="2" customFormat="1">
      <c r="A148" s="37"/>
      <c r="B148" s="38"/>
      <c r="C148" s="39"/>
      <c r="D148" s="224" t="s">
        <v>193</v>
      </c>
      <c r="E148" s="39"/>
      <c r="F148" s="225" t="s">
        <v>1039</v>
      </c>
      <c r="G148" s="39"/>
      <c r="H148" s="39"/>
      <c r="I148" s="226"/>
      <c r="J148" s="39"/>
      <c r="K148" s="39"/>
      <c r="L148" s="43"/>
      <c r="M148" s="227"/>
      <c r="N148" s="228"/>
      <c r="O148" s="83"/>
      <c r="P148" s="83"/>
      <c r="Q148" s="83"/>
      <c r="R148" s="83"/>
      <c r="S148" s="83"/>
      <c r="T148" s="84"/>
      <c r="U148" s="37"/>
      <c r="V148" s="37"/>
      <c r="W148" s="37"/>
      <c r="X148" s="37"/>
      <c r="Y148" s="37"/>
      <c r="Z148" s="37"/>
      <c r="AA148" s="37"/>
      <c r="AB148" s="37"/>
      <c r="AC148" s="37"/>
      <c r="AD148" s="37"/>
      <c r="AE148" s="37"/>
      <c r="AT148" s="16" t="s">
        <v>193</v>
      </c>
      <c r="AU148" s="16" t="s">
        <v>78</v>
      </c>
    </row>
    <row r="149" s="2" customFormat="1" ht="24.15" customHeight="1">
      <c r="A149" s="37"/>
      <c r="B149" s="38"/>
      <c r="C149" s="229" t="s">
        <v>507</v>
      </c>
      <c r="D149" s="229" t="s">
        <v>207</v>
      </c>
      <c r="E149" s="230" t="s">
        <v>1040</v>
      </c>
      <c r="F149" s="231" t="s">
        <v>1041</v>
      </c>
      <c r="G149" s="232" t="s">
        <v>191</v>
      </c>
      <c r="H149" s="233">
        <v>22.77</v>
      </c>
      <c r="I149" s="234"/>
      <c r="J149" s="235">
        <f>ROUND(I149*H149,2)</f>
        <v>0</v>
      </c>
      <c r="K149" s="231" t="s">
        <v>19</v>
      </c>
      <c r="L149" s="236"/>
      <c r="M149" s="237" t="s">
        <v>19</v>
      </c>
      <c r="N149" s="238" t="s">
        <v>40</v>
      </c>
      <c r="O149" s="83"/>
      <c r="P149" s="220">
        <f>O149*H149</f>
        <v>0</v>
      </c>
      <c r="Q149" s="220">
        <v>0</v>
      </c>
      <c r="R149" s="220">
        <f>Q149*H149</f>
        <v>0</v>
      </c>
      <c r="S149" s="220">
        <v>0</v>
      </c>
      <c r="T149" s="221">
        <f>S149*H149</f>
        <v>0</v>
      </c>
      <c r="U149" s="37"/>
      <c r="V149" s="37"/>
      <c r="W149" s="37"/>
      <c r="X149" s="37"/>
      <c r="Y149" s="37"/>
      <c r="Z149" s="37"/>
      <c r="AA149" s="37"/>
      <c r="AB149" s="37"/>
      <c r="AC149" s="37"/>
      <c r="AD149" s="37"/>
      <c r="AE149" s="37"/>
      <c r="AR149" s="222" t="s">
        <v>210</v>
      </c>
      <c r="AT149" s="222" t="s">
        <v>207</v>
      </c>
      <c r="AU149" s="222" t="s">
        <v>78</v>
      </c>
      <c r="AY149" s="16" t="s">
        <v>185</v>
      </c>
      <c r="BE149" s="223">
        <f>IF(N149="základní",J149,0)</f>
        <v>0</v>
      </c>
      <c r="BF149" s="223">
        <f>IF(N149="snížená",J149,0)</f>
        <v>0</v>
      </c>
      <c r="BG149" s="223">
        <f>IF(N149="zákl. přenesená",J149,0)</f>
        <v>0</v>
      </c>
      <c r="BH149" s="223">
        <f>IF(N149="sníž. přenesená",J149,0)</f>
        <v>0</v>
      </c>
      <c r="BI149" s="223">
        <f>IF(N149="nulová",J149,0)</f>
        <v>0</v>
      </c>
      <c r="BJ149" s="16" t="s">
        <v>76</v>
      </c>
      <c r="BK149" s="223">
        <f>ROUND(I149*H149,2)</f>
        <v>0</v>
      </c>
      <c r="BL149" s="16" t="s">
        <v>203</v>
      </c>
      <c r="BM149" s="222" t="s">
        <v>503</v>
      </c>
    </row>
    <row r="150" s="2" customFormat="1" ht="24.15" customHeight="1">
      <c r="A150" s="37"/>
      <c r="B150" s="38"/>
      <c r="C150" s="211" t="s">
        <v>301</v>
      </c>
      <c r="D150" s="211" t="s">
        <v>188</v>
      </c>
      <c r="E150" s="212" t="s">
        <v>1086</v>
      </c>
      <c r="F150" s="213" t="s">
        <v>1087</v>
      </c>
      <c r="G150" s="214" t="s">
        <v>261</v>
      </c>
      <c r="H150" s="215">
        <v>38.700000000000003</v>
      </c>
      <c r="I150" s="216"/>
      <c r="J150" s="217">
        <f>ROUND(I150*H150,2)</f>
        <v>0</v>
      </c>
      <c r="K150" s="213" t="s">
        <v>948</v>
      </c>
      <c r="L150" s="43"/>
      <c r="M150" s="218" t="s">
        <v>19</v>
      </c>
      <c r="N150" s="219" t="s">
        <v>40</v>
      </c>
      <c r="O150" s="83"/>
      <c r="P150" s="220">
        <f>O150*H150</f>
        <v>0</v>
      </c>
      <c r="Q150" s="220">
        <v>0</v>
      </c>
      <c r="R150" s="220">
        <f>Q150*H150</f>
        <v>0</v>
      </c>
      <c r="S150" s="220">
        <v>0</v>
      </c>
      <c r="T150" s="221">
        <f>S150*H150</f>
        <v>0</v>
      </c>
      <c r="U150" s="37"/>
      <c r="V150" s="37"/>
      <c r="W150" s="37"/>
      <c r="X150" s="37"/>
      <c r="Y150" s="37"/>
      <c r="Z150" s="37"/>
      <c r="AA150" s="37"/>
      <c r="AB150" s="37"/>
      <c r="AC150" s="37"/>
      <c r="AD150" s="37"/>
      <c r="AE150" s="37"/>
      <c r="AR150" s="222" t="s">
        <v>203</v>
      </c>
      <c r="AT150" s="222" t="s">
        <v>188</v>
      </c>
      <c r="AU150" s="222" t="s">
        <v>78</v>
      </c>
      <c r="AY150" s="16" t="s">
        <v>185</v>
      </c>
      <c r="BE150" s="223">
        <f>IF(N150="základní",J150,0)</f>
        <v>0</v>
      </c>
      <c r="BF150" s="223">
        <f>IF(N150="snížená",J150,0)</f>
        <v>0</v>
      </c>
      <c r="BG150" s="223">
        <f>IF(N150="zákl. přenesená",J150,0)</f>
        <v>0</v>
      </c>
      <c r="BH150" s="223">
        <f>IF(N150="sníž. přenesená",J150,0)</f>
        <v>0</v>
      </c>
      <c r="BI150" s="223">
        <f>IF(N150="nulová",J150,0)</f>
        <v>0</v>
      </c>
      <c r="BJ150" s="16" t="s">
        <v>76</v>
      </c>
      <c r="BK150" s="223">
        <f>ROUND(I150*H150,2)</f>
        <v>0</v>
      </c>
      <c r="BL150" s="16" t="s">
        <v>203</v>
      </c>
      <c r="BM150" s="222" t="s">
        <v>506</v>
      </c>
    </row>
    <row r="151" s="2" customFormat="1" ht="16.5" customHeight="1">
      <c r="A151" s="37"/>
      <c r="B151" s="38"/>
      <c r="C151" s="211" t="s">
        <v>514</v>
      </c>
      <c r="D151" s="211" t="s">
        <v>188</v>
      </c>
      <c r="E151" s="212" t="s">
        <v>1051</v>
      </c>
      <c r="F151" s="213" t="s">
        <v>1052</v>
      </c>
      <c r="G151" s="214" t="s">
        <v>191</v>
      </c>
      <c r="H151" s="215">
        <v>20.699999999999999</v>
      </c>
      <c r="I151" s="216"/>
      <c r="J151" s="217">
        <f>ROUND(I151*H151,2)</f>
        <v>0</v>
      </c>
      <c r="K151" s="213" t="s">
        <v>948</v>
      </c>
      <c r="L151" s="43"/>
      <c r="M151" s="218" t="s">
        <v>19</v>
      </c>
      <c r="N151" s="219" t="s">
        <v>40</v>
      </c>
      <c r="O151" s="83"/>
      <c r="P151" s="220">
        <f>O151*H151</f>
        <v>0</v>
      </c>
      <c r="Q151" s="220">
        <v>0</v>
      </c>
      <c r="R151" s="220">
        <f>Q151*H151</f>
        <v>0</v>
      </c>
      <c r="S151" s="220">
        <v>0</v>
      </c>
      <c r="T151" s="221">
        <f>S151*H151</f>
        <v>0</v>
      </c>
      <c r="U151" s="37"/>
      <c r="V151" s="37"/>
      <c r="W151" s="37"/>
      <c r="X151" s="37"/>
      <c r="Y151" s="37"/>
      <c r="Z151" s="37"/>
      <c r="AA151" s="37"/>
      <c r="AB151" s="37"/>
      <c r="AC151" s="37"/>
      <c r="AD151" s="37"/>
      <c r="AE151" s="37"/>
      <c r="AR151" s="222" t="s">
        <v>203</v>
      </c>
      <c r="AT151" s="222" t="s">
        <v>188</v>
      </c>
      <c r="AU151" s="222" t="s">
        <v>78</v>
      </c>
      <c r="AY151" s="16" t="s">
        <v>185</v>
      </c>
      <c r="BE151" s="223">
        <f>IF(N151="základní",J151,0)</f>
        <v>0</v>
      </c>
      <c r="BF151" s="223">
        <f>IF(N151="snížená",J151,0)</f>
        <v>0</v>
      </c>
      <c r="BG151" s="223">
        <f>IF(N151="zákl. přenesená",J151,0)</f>
        <v>0</v>
      </c>
      <c r="BH151" s="223">
        <f>IF(N151="sníž. přenesená",J151,0)</f>
        <v>0</v>
      </c>
      <c r="BI151" s="223">
        <f>IF(N151="nulová",J151,0)</f>
        <v>0</v>
      </c>
      <c r="BJ151" s="16" t="s">
        <v>76</v>
      </c>
      <c r="BK151" s="223">
        <f>ROUND(I151*H151,2)</f>
        <v>0</v>
      </c>
      <c r="BL151" s="16" t="s">
        <v>203</v>
      </c>
      <c r="BM151" s="222" t="s">
        <v>510</v>
      </c>
    </row>
    <row r="152" s="2" customFormat="1" ht="24.15" customHeight="1">
      <c r="A152" s="37"/>
      <c r="B152" s="38"/>
      <c r="C152" s="211" t="s">
        <v>210</v>
      </c>
      <c r="D152" s="211" t="s">
        <v>188</v>
      </c>
      <c r="E152" s="212" t="s">
        <v>1053</v>
      </c>
      <c r="F152" s="213" t="s">
        <v>1054</v>
      </c>
      <c r="G152" s="214" t="s">
        <v>261</v>
      </c>
      <c r="H152" s="215">
        <v>38.700000000000003</v>
      </c>
      <c r="I152" s="216"/>
      <c r="J152" s="217">
        <f>ROUND(I152*H152,2)</f>
        <v>0</v>
      </c>
      <c r="K152" s="213" t="s">
        <v>192</v>
      </c>
      <c r="L152" s="43"/>
      <c r="M152" s="218" t="s">
        <v>19</v>
      </c>
      <c r="N152" s="219" t="s">
        <v>40</v>
      </c>
      <c r="O152" s="83"/>
      <c r="P152" s="220">
        <f>O152*H152</f>
        <v>0</v>
      </c>
      <c r="Q152" s="220">
        <v>9.0000000000000006E-05</v>
      </c>
      <c r="R152" s="220">
        <f>Q152*H152</f>
        <v>0.0034830000000000004</v>
      </c>
      <c r="S152" s="220">
        <v>0</v>
      </c>
      <c r="T152" s="221">
        <f>S152*H152</f>
        <v>0</v>
      </c>
      <c r="U152" s="37"/>
      <c r="V152" s="37"/>
      <c r="W152" s="37"/>
      <c r="X152" s="37"/>
      <c r="Y152" s="37"/>
      <c r="Z152" s="37"/>
      <c r="AA152" s="37"/>
      <c r="AB152" s="37"/>
      <c r="AC152" s="37"/>
      <c r="AD152" s="37"/>
      <c r="AE152" s="37"/>
      <c r="AR152" s="222" t="s">
        <v>203</v>
      </c>
      <c r="AT152" s="222" t="s">
        <v>188</v>
      </c>
      <c r="AU152" s="222" t="s">
        <v>78</v>
      </c>
      <c r="AY152" s="16" t="s">
        <v>185</v>
      </c>
      <c r="BE152" s="223">
        <f>IF(N152="základní",J152,0)</f>
        <v>0</v>
      </c>
      <c r="BF152" s="223">
        <f>IF(N152="snížená",J152,0)</f>
        <v>0</v>
      </c>
      <c r="BG152" s="223">
        <f>IF(N152="zákl. přenesená",J152,0)</f>
        <v>0</v>
      </c>
      <c r="BH152" s="223">
        <f>IF(N152="sníž. přenesená",J152,0)</f>
        <v>0</v>
      </c>
      <c r="BI152" s="223">
        <f>IF(N152="nulová",J152,0)</f>
        <v>0</v>
      </c>
      <c r="BJ152" s="16" t="s">
        <v>76</v>
      </c>
      <c r="BK152" s="223">
        <f>ROUND(I152*H152,2)</f>
        <v>0</v>
      </c>
      <c r="BL152" s="16" t="s">
        <v>203</v>
      </c>
      <c r="BM152" s="222" t="s">
        <v>513</v>
      </c>
    </row>
    <row r="153" s="2" customFormat="1">
      <c r="A153" s="37"/>
      <c r="B153" s="38"/>
      <c r="C153" s="39"/>
      <c r="D153" s="224" t="s">
        <v>193</v>
      </c>
      <c r="E153" s="39"/>
      <c r="F153" s="225" t="s">
        <v>1055</v>
      </c>
      <c r="G153" s="39"/>
      <c r="H153" s="39"/>
      <c r="I153" s="226"/>
      <c r="J153" s="39"/>
      <c r="K153" s="39"/>
      <c r="L153" s="43"/>
      <c r="M153" s="227"/>
      <c r="N153" s="228"/>
      <c r="O153" s="83"/>
      <c r="P153" s="83"/>
      <c r="Q153" s="83"/>
      <c r="R153" s="83"/>
      <c r="S153" s="83"/>
      <c r="T153" s="84"/>
      <c r="U153" s="37"/>
      <c r="V153" s="37"/>
      <c r="W153" s="37"/>
      <c r="X153" s="37"/>
      <c r="Y153" s="37"/>
      <c r="Z153" s="37"/>
      <c r="AA153" s="37"/>
      <c r="AB153" s="37"/>
      <c r="AC153" s="37"/>
      <c r="AD153" s="37"/>
      <c r="AE153" s="37"/>
      <c r="AT153" s="16" t="s">
        <v>193</v>
      </c>
      <c r="AU153" s="16" t="s">
        <v>78</v>
      </c>
    </row>
    <row r="154" s="2" customFormat="1" ht="44.25" customHeight="1">
      <c r="A154" s="37"/>
      <c r="B154" s="38"/>
      <c r="C154" s="211" t="s">
        <v>521</v>
      </c>
      <c r="D154" s="211" t="s">
        <v>188</v>
      </c>
      <c r="E154" s="212" t="s">
        <v>1056</v>
      </c>
      <c r="F154" s="213" t="s">
        <v>1057</v>
      </c>
      <c r="G154" s="214" t="s">
        <v>927</v>
      </c>
      <c r="H154" s="247"/>
      <c r="I154" s="216"/>
      <c r="J154" s="217">
        <f>ROUND(I154*H154,2)</f>
        <v>0</v>
      </c>
      <c r="K154" s="213" t="s">
        <v>192</v>
      </c>
      <c r="L154" s="43"/>
      <c r="M154" s="218" t="s">
        <v>19</v>
      </c>
      <c r="N154" s="219" t="s">
        <v>40</v>
      </c>
      <c r="O154" s="83"/>
      <c r="P154" s="220">
        <f>O154*H154</f>
        <v>0</v>
      </c>
      <c r="Q154" s="220">
        <v>0</v>
      </c>
      <c r="R154" s="220">
        <f>Q154*H154</f>
        <v>0</v>
      </c>
      <c r="S154" s="220">
        <v>0</v>
      </c>
      <c r="T154" s="221">
        <f>S154*H154</f>
        <v>0</v>
      </c>
      <c r="U154" s="37"/>
      <c r="V154" s="37"/>
      <c r="W154" s="37"/>
      <c r="X154" s="37"/>
      <c r="Y154" s="37"/>
      <c r="Z154" s="37"/>
      <c r="AA154" s="37"/>
      <c r="AB154" s="37"/>
      <c r="AC154" s="37"/>
      <c r="AD154" s="37"/>
      <c r="AE154" s="37"/>
      <c r="AR154" s="222" t="s">
        <v>203</v>
      </c>
      <c r="AT154" s="222" t="s">
        <v>188</v>
      </c>
      <c r="AU154" s="222" t="s">
        <v>78</v>
      </c>
      <c r="AY154" s="16" t="s">
        <v>185</v>
      </c>
      <c r="BE154" s="223">
        <f>IF(N154="základní",J154,0)</f>
        <v>0</v>
      </c>
      <c r="BF154" s="223">
        <f>IF(N154="snížená",J154,0)</f>
        <v>0</v>
      </c>
      <c r="BG154" s="223">
        <f>IF(N154="zákl. přenesená",J154,0)</f>
        <v>0</v>
      </c>
      <c r="BH154" s="223">
        <f>IF(N154="sníž. přenesená",J154,0)</f>
        <v>0</v>
      </c>
      <c r="BI154" s="223">
        <f>IF(N154="nulová",J154,0)</f>
        <v>0</v>
      </c>
      <c r="BJ154" s="16" t="s">
        <v>76</v>
      </c>
      <c r="BK154" s="223">
        <f>ROUND(I154*H154,2)</f>
        <v>0</v>
      </c>
      <c r="BL154" s="16" t="s">
        <v>203</v>
      </c>
      <c r="BM154" s="222" t="s">
        <v>517</v>
      </c>
    </row>
    <row r="155" s="2" customFormat="1">
      <c r="A155" s="37"/>
      <c r="B155" s="38"/>
      <c r="C155" s="39"/>
      <c r="D155" s="224" t="s">
        <v>193</v>
      </c>
      <c r="E155" s="39"/>
      <c r="F155" s="225" t="s">
        <v>1058</v>
      </c>
      <c r="G155" s="39"/>
      <c r="H155" s="39"/>
      <c r="I155" s="226"/>
      <c r="J155" s="39"/>
      <c r="K155" s="39"/>
      <c r="L155" s="43"/>
      <c r="M155" s="227"/>
      <c r="N155" s="228"/>
      <c r="O155" s="83"/>
      <c r="P155" s="83"/>
      <c r="Q155" s="83"/>
      <c r="R155" s="83"/>
      <c r="S155" s="83"/>
      <c r="T155" s="84"/>
      <c r="U155" s="37"/>
      <c r="V155" s="37"/>
      <c r="W155" s="37"/>
      <c r="X155" s="37"/>
      <c r="Y155" s="37"/>
      <c r="Z155" s="37"/>
      <c r="AA155" s="37"/>
      <c r="AB155" s="37"/>
      <c r="AC155" s="37"/>
      <c r="AD155" s="37"/>
      <c r="AE155" s="37"/>
      <c r="AT155" s="16" t="s">
        <v>193</v>
      </c>
      <c r="AU155" s="16" t="s">
        <v>78</v>
      </c>
    </row>
    <row r="156" s="12" customFormat="1" ht="22.8" customHeight="1">
      <c r="A156" s="12"/>
      <c r="B156" s="195"/>
      <c r="C156" s="196"/>
      <c r="D156" s="197" t="s">
        <v>68</v>
      </c>
      <c r="E156" s="209" t="s">
        <v>244</v>
      </c>
      <c r="F156" s="209" t="s">
        <v>245</v>
      </c>
      <c r="G156" s="196"/>
      <c r="H156" s="196"/>
      <c r="I156" s="199"/>
      <c r="J156" s="210">
        <f>BK156</f>
        <v>0</v>
      </c>
      <c r="K156" s="196"/>
      <c r="L156" s="201"/>
      <c r="M156" s="202"/>
      <c r="N156" s="203"/>
      <c r="O156" s="203"/>
      <c r="P156" s="204">
        <f>SUM(P157:P162)</f>
        <v>0</v>
      </c>
      <c r="Q156" s="203"/>
      <c r="R156" s="204">
        <f>SUM(R157:R162)</f>
        <v>0.50741999999999998</v>
      </c>
      <c r="S156" s="203"/>
      <c r="T156" s="205">
        <f>SUM(T157:T162)</f>
        <v>0.093241799999999986</v>
      </c>
      <c r="U156" s="12"/>
      <c r="V156" s="12"/>
      <c r="W156" s="12"/>
      <c r="X156" s="12"/>
      <c r="Y156" s="12"/>
      <c r="Z156" s="12"/>
      <c r="AA156" s="12"/>
      <c r="AB156" s="12"/>
      <c r="AC156" s="12"/>
      <c r="AD156" s="12"/>
      <c r="AE156" s="12"/>
      <c r="AR156" s="206" t="s">
        <v>78</v>
      </c>
      <c r="AT156" s="207" t="s">
        <v>68</v>
      </c>
      <c r="AU156" s="207" t="s">
        <v>76</v>
      </c>
      <c r="AY156" s="206" t="s">
        <v>185</v>
      </c>
      <c r="BK156" s="208">
        <f>SUM(BK157:BK162)</f>
        <v>0</v>
      </c>
    </row>
    <row r="157" s="2" customFormat="1" ht="16.5" customHeight="1">
      <c r="A157" s="37"/>
      <c r="B157" s="38"/>
      <c r="C157" s="211" t="s">
        <v>308</v>
      </c>
      <c r="D157" s="211" t="s">
        <v>188</v>
      </c>
      <c r="E157" s="212" t="s">
        <v>246</v>
      </c>
      <c r="F157" s="213" t="s">
        <v>247</v>
      </c>
      <c r="G157" s="214" t="s">
        <v>191</v>
      </c>
      <c r="H157" s="215">
        <v>300.77999999999997</v>
      </c>
      <c r="I157" s="216"/>
      <c r="J157" s="217">
        <f>ROUND(I157*H157,2)</f>
        <v>0</v>
      </c>
      <c r="K157" s="213" t="s">
        <v>192</v>
      </c>
      <c r="L157" s="43"/>
      <c r="M157" s="218" t="s">
        <v>19</v>
      </c>
      <c r="N157" s="219" t="s">
        <v>40</v>
      </c>
      <c r="O157" s="83"/>
      <c r="P157" s="220">
        <f>O157*H157</f>
        <v>0</v>
      </c>
      <c r="Q157" s="220">
        <v>0.001</v>
      </c>
      <c r="R157" s="220">
        <f>Q157*H157</f>
        <v>0.30077999999999999</v>
      </c>
      <c r="S157" s="220">
        <v>0.00031</v>
      </c>
      <c r="T157" s="221">
        <f>S157*H157</f>
        <v>0.093241799999999986</v>
      </c>
      <c r="U157" s="37"/>
      <c r="V157" s="37"/>
      <c r="W157" s="37"/>
      <c r="X157" s="37"/>
      <c r="Y157" s="37"/>
      <c r="Z157" s="37"/>
      <c r="AA157" s="37"/>
      <c r="AB157" s="37"/>
      <c r="AC157" s="37"/>
      <c r="AD157" s="37"/>
      <c r="AE157" s="37"/>
      <c r="AR157" s="222" t="s">
        <v>203</v>
      </c>
      <c r="AT157" s="222" t="s">
        <v>188</v>
      </c>
      <c r="AU157" s="222" t="s">
        <v>78</v>
      </c>
      <c r="AY157" s="16" t="s">
        <v>185</v>
      </c>
      <c r="BE157" s="223">
        <f>IF(N157="základní",J157,0)</f>
        <v>0</v>
      </c>
      <c r="BF157" s="223">
        <f>IF(N157="snížená",J157,0)</f>
        <v>0</v>
      </c>
      <c r="BG157" s="223">
        <f>IF(N157="zákl. přenesená",J157,0)</f>
        <v>0</v>
      </c>
      <c r="BH157" s="223">
        <f>IF(N157="sníž. přenesená",J157,0)</f>
        <v>0</v>
      </c>
      <c r="BI157" s="223">
        <f>IF(N157="nulová",J157,0)</f>
        <v>0</v>
      </c>
      <c r="BJ157" s="16" t="s">
        <v>76</v>
      </c>
      <c r="BK157" s="223">
        <f>ROUND(I157*H157,2)</f>
        <v>0</v>
      </c>
      <c r="BL157" s="16" t="s">
        <v>203</v>
      </c>
      <c r="BM157" s="222" t="s">
        <v>520</v>
      </c>
    </row>
    <row r="158" s="2" customFormat="1">
      <c r="A158" s="37"/>
      <c r="B158" s="38"/>
      <c r="C158" s="39"/>
      <c r="D158" s="224" t="s">
        <v>193</v>
      </c>
      <c r="E158" s="39"/>
      <c r="F158" s="225" t="s">
        <v>249</v>
      </c>
      <c r="G158" s="39"/>
      <c r="H158" s="39"/>
      <c r="I158" s="226"/>
      <c r="J158" s="39"/>
      <c r="K158" s="39"/>
      <c r="L158" s="43"/>
      <c r="M158" s="227"/>
      <c r="N158" s="228"/>
      <c r="O158" s="83"/>
      <c r="P158" s="83"/>
      <c r="Q158" s="83"/>
      <c r="R158" s="83"/>
      <c r="S158" s="83"/>
      <c r="T158" s="84"/>
      <c r="U158" s="37"/>
      <c r="V158" s="37"/>
      <c r="W158" s="37"/>
      <c r="X158" s="37"/>
      <c r="Y158" s="37"/>
      <c r="Z158" s="37"/>
      <c r="AA158" s="37"/>
      <c r="AB158" s="37"/>
      <c r="AC158" s="37"/>
      <c r="AD158" s="37"/>
      <c r="AE158" s="37"/>
      <c r="AT158" s="16" t="s">
        <v>193</v>
      </c>
      <c r="AU158" s="16" t="s">
        <v>78</v>
      </c>
    </row>
    <row r="159" s="2" customFormat="1" ht="33" customHeight="1">
      <c r="A159" s="37"/>
      <c r="B159" s="38"/>
      <c r="C159" s="211" t="s">
        <v>530</v>
      </c>
      <c r="D159" s="211" t="s">
        <v>188</v>
      </c>
      <c r="E159" s="212" t="s">
        <v>250</v>
      </c>
      <c r="F159" s="213" t="s">
        <v>251</v>
      </c>
      <c r="G159" s="214" t="s">
        <v>191</v>
      </c>
      <c r="H159" s="215">
        <v>413.27999999999997</v>
      </c>
      <c r="I159" s="216"/>
      <c r="J159" s="217">
        <f>ROUND(I159*H159,2)</f>
        <v>0</v>
      </c>
      <c r="K159" s="213" t="s">
        <v>192</v>
      </c>
      <c r="L159" s="43"/>
      <c r="M159" s="218" t="s">
        <v>19</v>
      </c>
      <c r="N159" s="219" t="s">
        <v>40</v>
      </c>
      <c r="O159" s="83"/>
      <c r="P159" s="220">
        <f>O159*H159</f>
        <v>0</v>
      </c>
      <c r="Q159" s="220">
        <v>0.00021000000000000001</v>
      </c>
      <c r="R159" s="220">
        <f>Q159*H159</f>
        <v>0.086788799999999999</v>
      </c>
      <c r="S159" s="220">
        <v>0</v>
      </c>
      <c r="T159" s="221">
        <f>S159*H159</f>
        <v>0</v>
      </c>
      <c r="U159" s="37"/>
      <c r="V159" s="37"/>
      <c r="W159" s="37"/>
      <c r="X159" s="37"/>
      <c r="Y159" s="37"/>
      <c r="Z159" s="37"/>
      <c r="AA159" s="37"/>
      <c r="AB159" s="37"/>
      <c r="AC159" s="37"/>
      <c r="AD159" s="37"/>
      <c r="AE159" s="37"/>
      <c r="AR159" s="222" t="s">
        <v>203</v>
      </c>
      <c r="AT159" s="222" t="s">
        <v>188</v>
      </c>
      <c r="AU159" s="222" t="s">
        <v>78</v>
      </c>
      <c r="AY159" s="16" t="s">
        <v>185</v>
      </c>
      <c r="BE159" s="223">
        <f>IF(N159="základní",J159,0)</f>
        <v>0</v>
      </c>
      <c r="BF159" s="223">
        <f>IF(N159="snížená",J159,0)</f>
        <v>0</v>
      </c>
      <c r="BG159" s="223">
        <f>IF(N159="zákl. přenesená",J159,0)</f>
        <v>0</v>
      </c>
      <c r="BH159" s="223">
        <f>IF(N159="sníž. přenesená",J159,0)</f>
        <v>0</v>
      </c>
      <c r="BI159" s="223">
        <f>IF(N159="nulová",J159,0)</f>
        <v>0</v>
      </c>
      <c r="BJ159" s="16" t="s">
        <v>76</v>
      </c>
      <c r="BK159" s="223">
        <f>ROUND(I159*H159,2)</f>
        <v>0</v>
      </c>
      <c r="BL159" s="16" t="s">
        <v>203</v>
      </c>
      <c r="BM159" s="222" t="s">
        <v>524</v>
      </c>
    </row>
    <row r="160" s="2" customFormat="1">
      <c r="A160" s="37"/>
      <c r="B160" s="38"/>
      <c r="C160" s="39"/>
      <c r="D160" s="224" t="s">
        <v>193</v>
      </c>
      <c r="E160" s="39"/>
      <c r="F160" s="225" t="s">
        <v>252</v>
      </c>
      <c r="G160" s="39"/>
      <c r="H160" s="39"/>
      <c r="I160" s="226"/>
      <c r="J160" s="39"/>
      <c r="K160" s="39"/>
      <c r="L160" s="43"/>
      <c r="M160" s="227"/>
      <c r="N160" s="228"/>
      <c r="O160" s="83"/>
      <c r="P160" s="83"/>
      <c r="Q160" s="83"/>
      <c r="R160" s="83"/>
      <c r="S160" s="83"/>
      <c r="T160" s="84"/>
      <c r="U160" s="37"/>
      <c r="V160" s="37"/>
      <c r="W160" s="37"/>
      <c r="X160" s="37"/>
      <c r="Y160" s="37"/>
      <c r="Z160" s="37"/>
      <c r="AA160" s="37"/>
      <c r="AB160" s="37"/>
      <c r="AC160" s="37"/>
      <c r="AD160" s="37"/>
      <c r="AE160" s="37"/>
      <c r="AT160" s="16" t="s">
        <v>193</v>
      </c>
      <c r="AU160" s="16" t="s">
        <v>78</v>
      </c>
    </row>
    <row r="161" s="2" customFormat="1" ht="37.8" customHeight="1">
      <c r="A161" s="37"/>
      <c r="B161" s="38"/>
      <c r="C161" s="211" t="s">
        <v>312</v>
      </c>
      <c r="D161" s="211" t="s">
        <v>188</v>
      </c>
      <c r="E161" s="212" t="s">
        <v>253</v>
      </c>
      <c r="F161" s="213" t="s">
        <v>254</v>
      </c>
      <c r="G161" s="214" t="s">
        <v>191</v>
      </c>
      <c r="H161" s="215">
        <v>413.27999999999997</v>
      </c>
      <c r="I161" s="216"/>
      <c r="J161" s="217">
        <f>ROUND(I161*H161,2)</f>
        <v>0</v>
      </c>
      <c r="K161" s="213" t="s">
        <v>192</v>
      </c>
      <c r="L161" s="43"/>
      <c r="M161" s="218" t="s">
        <v>19</v>
      </c>
      <c r="N161" s="219" t="s">
        <v>40</v>
      </c>
      <c r="O161" s="83"/>
      <c r="P161" s="220">
        <f>O161*H161</f>
        <v>0</v>
      </c>
      <c r="Q161" s="220">
        <v>0.00029</v>
      </c>
      <c r="R161" s="220">
        <f>Q161*H161</f>
        <v>0.11985119999999999</v>
      </c>
      <c r="S161" s="220">
        <v>0</v>
      </c>
      <c r="T161" s="221">
        <f>S161*H161</f>
        <v>0</v>
      </c>
      <c r="U161" s="37"/>
      <c r="V161" s="37"/>
      <c r="W161" s="37"/>
      <c r="X161" s="37"/>
      <c r="Y161" s="37"/>
      <c r="Z161" s="37"/>
      <c r="AA161" s="37"/>
      <c r="AB161" s="37"/>
      <c r="AC161" s="37"/>
      <c r="AD161" s="37"/>
      <c r="AE161" s="37"/>
      <c r="AR161" s="222" t="s">
        <v>203</v>
      </c>
      <c r="AT161" s="222" t="s">
        <v>188</v>
      </c>
      <c r="AU161" s="222" t="s">
        <v>78</v>
      </c>
      <c r="AY161" s="16" t="s">
        <v>185</v>
      </c>
      <c r="BE161" s="223">
        <f>IF(N161="základní",J161,0)</f>
        <v>0</v>
      </c>
      <c r="BF161" s="223">
        <f>IF(N161="snížená",J161,0)</f>
        <v>0</v>
      </c>
      <c r="BG161" s="223">
        <f>IF(N161="zákl. přenesená",J161,0)</f>
        <v>0</v>
      </c>
      <c r="BH161" s="223">
        <f>IF(N161="sníž. přenesená",J161,0)</f>
        <v>0</v>
      </c>
      <c r="BI161" s="223">
        <f>IF(N161="nulová",J161,0)</f>
        <v>0</v>
      </c>
      <c r="BJ161" s="16" t="s">
        <v>76</v>
      </c>
      <c r="BK161" s="223">
        <f>ROUND(I161*H161,2)</f>
        <v>0</v>
      </c>
      <c r="BL161" s="16" t="s">
        <v>203</v>
      </c>
      <c r="BM161" s="222" t="s">
        <v>529</v>
      </c>
    </row>
    <row r="162" s="2" customFormat="1">
      <c r="A162" s="37"/>
      <c r="B162" s="38"/>
      <c r="C162" s="39"/>
      <c r="D162" s="224" t="s">
        <v>193</v>
      </c>
      <c r="E162" s="39"/>
      <c r="F162" s="225" t="s">
        <v>256</v>
      </c>
      <c r="G162" s="39"/>
      <c r="H162" s="39"/>
      <c r="I162" s="226"/>
      <c r="J162" s="39"/>
      <c r="K162" s="39"/>
      <c r="L162" s="43"/>
      <c r="M162" s="239"/>
      <c r="N162" s="240"/>
      <c r="O162" s="241"/>
      <c r="P162" s="241"/>
      <c r="Q162" s="241"/>
      <c r="R162" s="241"/>
      <c r="S162" s="241"/>
      <c r="T162" s="242"/>
      <c r="U162" s="37"/>
      <c r="V162" s="37"/>
      <c r="W162" s="37"/>
      <c r="X162" s="37"/>
      <c r="Y162" s="37"/>
      <c r="Z162" s="37"/>
      <c r="AA162" s="37"/>
      <c r="AB162" s="37"/>
      <c r="AC162" s="37"/>
      <c r="AD162" s="37"/>
      <c r="AE162" s="37"/>
      <c r="AT162" s="16" t="s">
        <v>193</v>
      </c>
      <c r="AU162" s="16" t="s">
        <v>78</v>
      </c>
    </row>
    <row r="163" s="2" customFormat="1" ht="6.96" customHeight="1">
      <c r="A163" s="37"/>
      <c r="B163" s="58"/>
      <c r="C163" s="59"/>
      <c r="D163" s="59"/>
      <c r="E163" s="59"/>
      <c r="F163" s="59"/>
      <c r="G163" s="59"/>
      <c r="H163" s="59"/>
      <c r="I163" s="59"/>
      <c r="J163" s="59"/>
      <c r="K163" s="59"/>
      <c r="L163" s="43"/>
      <c r="M163" s="37"/>
      <c r="O163" s="37"/>
      <c r="P163" s="37"/>
      <c r="Q163" s="37"/>
      <c r="R163" s="37"/>
      <c r="S163" s="37"/>
      <c r="T163" s="37"/>
      <c r="U163" s="37"/>
      <c r="V163" s="37"/>
      <c r="W163" s="37"/>
      <c r="X163" s="37"/>
      <c r="Y163" s="37"/>
      <c r="Z163" s="37"/>
      <c r="AA163" s="37"/>
      <c r="AB163" s="37"/>
      <c r="AC163" s="37"/>
      <c r="AD163" s="37"/>
      <c r="AE163" s="37"/>
    </row>
  </sheetData>
  <sheetProtection sheet="1" autoFilter="0" formatColumns="0" formatRows="0" objects="1" scenarios="1" spinCount="100000" saltValue="4s252CPJi+pJi1ZcoSPcULTLObzkMCym2+A24neqSBtvfqGmB6gEyD9HpmWF+Fbb2tqqm75SeGLCxIVnB8WPcg==" hashValue="DuONrDEPNP4AZVEoHe0eF80pqQolyzMaBozpNLJvDuPwJoHHWMAtlHEt1RlEx7gBh7DPDP++Pw9p+uISuEK6Xg==" algorithmName="SHA-512" password="CC35"/>
  <autoFilter ref="C96:K162"/>
  <mergeCells count="12">
    <mergeCell ref="E7:H7"/>
    <mergeCell ref="E9:H9"/>
    <mergeCell ref="E11:H11"/>
    <mergeCell ref="E20:H20"/>
    <mergeCell ref="E29:H29"/>
    <mergeCell ref="E50:H50"/>
    <mergeCell ref="E52:H52"/>
    <mergeCell ref="E54:H54"/>
    <mergeCell ref="E85:H85"/>
    <mergeCell ref="E87:H87"/>
    <mergeCell ref="E89:H89"/>
    <mergeCell ref="L2:V2"/>
  </mergeCells>
  <hyperlinks>
    <hyperlink ref="F101" r:id="rId1" display="https://podminky.urs.cz/item/CS_URS_2024_02/612321111"/>
    <hyperlink ref="F103" r:id="rId2" display="https://podminky.urs.cz/item/CS_URS_2024_02/619991001"/>
    <hyperlink ref="F105" r:id="rId3" display="https://podminky.urs.cz/item/CS_URS_2024_02/619991011"/>
    <hyperlink ref="F109" r:id="rId4" display="https://podminky.urs.cz/item/CS_URS_2024_02/952901111"/>
    <hyperlink ref="F112" r:id="rId5" display="https://podminky.urs.cz/item/CS_URS_2024_02/978013191"/>
    <hyperlink ref="F115" r:id="rId6" display="https://podminky.urs.cz/item/CS_URS_2024_02/997013211"/>
    <hyperlink ref="F117" r:id="rId7" display="https://podminky.urs.cz/item/CS_URS_2024_02/997013501"/>
    <hyperlink ref="F119" r:id="rId8" display="https://podminky.urs.cz/item/CS_URS_2024_02/997013509"/>
    <hyperlink ref="F123" r:id="rId9" display="https://podminky.urs.cz/item/CS_URS_2024_02/998018001"/>
    <hyperlink ref="F128" r:id="rId10" display="https://podminky.urs.cz/item/CS_URS_2024_02/763131821"/>
    <hyperlink ref="F134" r:id="rId11" display="https://podminky.urs.cz/item/CS_URS_2024_02/998763401"/>
    <hyperlink ref="F137" r:id="rId12" display="https://podminky.urs.cz/item/CS_URS_2024_02/998766201"/>
    <hyperlink ref="F146" r:id="rId13" display="https://podminky.urs.cz/item/CS_URS_2024_02/781471810"/>
    <hyperlink ref="F148" r:id="rId14" display="https://podminky.urs.cz/item/CS_URS_2024_02/781474112"/>
    <hyperlink ref="F153" r:id="rId15" display="https://podminky.urs.cz/item/CS_URS_2024_02/781495115"/>
    <hyperlink ref="F155" r:id="rId16" display="https://podminky.urs.cz/item/CS_URS_2024_02/998781201"/>
    <hyperlink ref="F158" r:id="rId17" display="https://podminky.urs.cz/item/CS_URS_2024_02/784121001"/>
    <hyperlink ref="F160" r:id="rId18" display="https://podminky.urs.cz/item/CS_URS_2024_02/784181101"/>
    <hyperlink ref="F162" r:id="rId19" display="https://podminky.urs.cz/item/CS_URS_2024_02/784221101"/>
  </hyperlinks>
  <pageMargins left="0.39375" right="0.39375" top="0.39375" bottom="0.39375" header="0" footer="0"/>
  <pageSetup paperSize="9" orientation="portrait" blackAndWhite="1" fitToHeight="100"/>
  <headerFooter>
    <oddFooter>&amp;CStrana &amp;P z &amp;N</oddFooter>
  </headerFooter>
  <drawing r:id="rId20"/>
</worksheet>
</file>

<file path=xl/worksheets/sheet1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134</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1088</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ROUND((SUM(BE90:BE119)),  2)</f>
        <v>0</v>
      </c>
      <c r="G35" s="37"/>
      <c r="H35" s="37"/>
      <c r="I35" s="156">
        <v>0.20999999999999999</v>
      </c>
      <c r="J35" s="155">
        <f>ROUND(((SUM(BE90:BE119))*I35),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ROUND((SUM(BF90:BF119)),  2)</f>
        <v>0</v>
      </c>
      <c r="G36" s="37"/>
      <c r="H36" s="37"/>
      <c r="I36" s="156">
        <v>0.12</v>
      </c>
      <c r="J36" s="155">
        <f>ROUND(((SUM(BF90:BF119))*I36),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ROUND((SUM(BG90:BG119)),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ROUND((SUM(BH90:BH119)),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ROUND((SUM(BI90:BI119)),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3 (3) - Kanalizace</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218</v>
      </c>
      <c r="E65" s="181"/>
      <c r="F65" s="181"/>
      <c r="G65" s="181"/>
      <c r="H65" s="181"/>
      <c r="I65" s="181"/>
      <c r="J65" s="182">
        <f>J92</f>
        <v>0</v>
      </c>
      <c r="K65" s="124"/>
      <c r="L65" s="183"/>
      <c r="S65" s="10"/>
      <c r="T65" s="10"/>
      <c r="U65" s="10"/>
      <c r="V65" s="10"/>
      <c r="W65" s="10"/>
      <c r="X65" s="10"/>
      <c r="Y65" s="10"/>
      <c r="Z65" s="10"/>
      <c r="AA65" s="10"/>
      <c r="AB65" s="10"/>
      <c r="AC65" s="10"/>
      <c r="AD65" s="10"/>
      <c r="AE65" s="10"/>
    </row>
    <row r="66" s="9" customFormat="1" ht="24.96" customHeight="1">
      <c r="A66" s="9"/>
      <c r="B66" s="173"/>
      <c r="C66" s="174"/>
      <c r="D66" s="175" t="s">
        <v>168</v>
      </c>
      <c r="E66" s="176"/>
      <c r="F66" s="176"/>
      <c r="G66" s="176"/>
      <c r="H66" s="176"/>
      <c r="I66" s="176"/>
      <c r="J66" s="177">
        <f>J100</f>
        <v>0</v>
      </c>
      <c r="K66" s="174"/>
      <c r="L66" s="178"/>
      <c r="S66" s="9"/>
      <c r="T66" s="9"/>
      <c r="U66" s="9"/>
      <c r="V66" s="9"/>
      <c r="W66" s="9"/>
      <c r="X66" s="9"/>
      <c r="Y66" s="9"/>
      <c r="Z66" s="9"/>
      <c r="AA66" s="9"/>
      <c r="AB66" s="9"/>
      <c r="AC66" s="9"/>
      <c r="AD66" s="9"/>
      <c r="AE66" s="9"/>
    </row>
    <row r="67" s="10" customFormat="1" ht="19.92" customHeight="1">
      <c r="A67" s="10"/>
      <c r="B67" s="179"/>
      <c r="C67" s="124"/>
      <c r="D67" s="180" t="s">
        <v>437</v>
      </c>
      <c r="E67" s="181"/>
      <c r="F67" s="181"/>
      <c r="G67" s="181"/>
      <c r="H67" s="181"/>
      <c r="I67" s="181"/>
      <c r="J67" s="182">
        <f>J101</f>
        <v>0</v>
      </c>
      <c r="K67" s="124"/>
      <c r="L67" s="183"/>
      <c r="S67" s="10"/>
      <c r="T67" s="10"/>
      <c r="U67" s="10"/>
      <c r="V67" s="10"/>
      <c r="W67" s="10"/>
      <c r="X67" s="10"/>
      <c r="Y67" s="10"/>
      <c r="Z67" s="10"/>
      <c r="AA67" s="10"/>
      <c r="AB67" s="10"/>
      <c r="AC67" s="10"/>
      <c r="AD67" s="10"/>
      <c r="AE67" s="10"/>
    </row>
    <row r="68" s="9" customFormat="1" ht="24.96" customHeight="1">
      <c r="A68" s="9"/>
      <c r="B68" s="173"/>
      <c r="C68" s="174"/>
      <c r="D68" s="175" t="s">
        <v>1089</v>
      </c>
      <c r="E68" s="176"/>
      <c r="F68" s="176"/>
      <c r="G68" s="176"/>
      <c r="H68" s="176"/>
      <c r="I68" s="176"/>
      <c r="J68" s="177">
        <f>J117</f>
        <v>0</v>
      </c>
      <c r="K68" s="174"/>
      <c r="L68" s="178"/>
      <c r="S68" s="9"/>
      <c r="T68" s="9"/>
      <c r="U68" s="9"/>
      <c r="V68" s="9"/>
      <c r="W68" s="9"/>
      <c r="X68" s="9"/>
      <c r="Y68" s="9"/>
      <c r="Z68" s="9"/>
      <c r="AA68" s="9"/>
      <c r="AB68" s="9"/>
      <c r="AC68" s="9"/>
      <c r="AD68" s="9"/>
      <c r="AE68" s="9"/>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883</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3 (3) - Kanalizace</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P91+P100+P117</f>
        <v>0</v>
      </c>
      <c r="Q90" s="95"/>
      <c r="R90" s="192">
        <f>R91+R100+R117</f>
        <v>0.038730000000000001</v>
      </c>
      <c r="S90" s="95"/>
      <c r="T90" s="193">
        <f>T91+T100+T117</f>
        <v>0</v>
      </c>
      <c r="U90" s="37"/>
      <c r="V90" s="37"/>
      <c r="W90" s="37"/>
      <c r="X90" s="37"/>
      <c r="Y90" s="37"/>
      <c r="Z90" s="37"/>
      <c r="AA90" s="37"/>
      <c r="AB90" s="37"/>
      <c r="AC90" s="37"/>
      <c r="AD90" s="37"/>
      <c r="AE90" s="37"/>
      <c r="AT90" s="16" t="s">
        <v>68</v>
      </c>
      <c r="AU90" s="16" t="s">
        <v>164</v>
      </c>
      <c r="BK90" s="194">
        <f>BK91+BK100+BK117</f>
        <v>0</v>
      </c>
    </row>
    <row r="91" s="12" customFormat="1" ht="25.92" customHeight="1">
      <c r="A91" s="12"/>
      <c r="B91" s="195"/>
      <c r="C91" s="196"/>
      <c r="D91" s="197" t="s">
        <v>68</v>
      </c>
      <c r="E91" s="198" t="s">
        <v>183</v>
      </c>
      <c r="F91" s="198" t="s">
        <v>184</v>
      </c>
      <c r="G91" s="196"/>
      <c r="H91" s="196"/>
      <c r="I91" s="199"/>
      <c r="J91" s="200">
        <f>BK91</f>
        <v>0</v>
      </c>
      <c r="K91" s="196"/>
      <c r="L91" s="201"/>
      <c r="M91" s="202"/>
      <c r="N91" s="203"/>
      <c r="O91" s="203"/>
      <c r="P91" s="204">
        <f>P92</f>
        <v>0</v>
      </c>
      <c r="Q91" s="203"/>
      <c r="R91" s="204">
        <f>R92</f>
        <v>0</v>
      </c>
      <c r="S91" s="203"/>
      <c r="T91" s="205">
        <f>T92</f>
        <v>0</v>
      </c>
      <c r="U91" s="12"/>
      <c r="V91" s="12"/>
      <c r="W91" s="12"/>
      <c r="X91" s="12"/>
      <c r="Y91" s="12"/>
      <c r="Z91" s="12"/>
      <c r="AA91" s="12"/>
      <c r="AB91" s="12"/>
      <c r="AC91" s="12"/>
      <c r="AD91" s="12"/>
      <c r="AE91" s="12"/>
      <c r="AR91" s="206" t="s">
        <v>76</v>
      </c>
      <c r="AT91" s="207" t="s">
        <v>68</v>
      </c>
      <c r="AU91" s="207" t="s">
        <v>69</v>
      </c>
      <c r="AY91" s="206" t="s">
        <v>185</v>
      </c>
      <c r="BK91" s="208">
        <f>BK92</f>
        <v>0</v>
      </c>
    </row>
    <row r="92" s="12" customFormat="1" ht="22.8" customHeight="1">
      <c r="A92" s="12"/>
      <c r="B92" s="195"/>
      <c r="C92" s="196"/>
      <c r="D92" s="197" t="s">
        <v>68</v>
      </c>
      <c r="E92" s="209" t="s">
        <v>227</v>
      </c>
      <c r="F92" s="209" t="s">
        <v>228</v>
      </c>
      <c r="G92" s="196"/>
      <c r="H92" s="196"/>
      <c r="I92" s="199"/>
      <c r="J92" s="210">
        <f>BK92</f>
        <v>0</v>
      </c>
      <c r="K92" s="196"/>
      <c r="L92" s="201"/>
      <c r="M92" s="202"/>
      <c r="N92" s="203"/>
      <c r="O92" s="203"/>
      <c r="P92" s="204">
        <f>SUM(P93:P99)</f>
        <v>0</v>
      </c>
      <c r="Q92" s="203"/>
      <c r="R92" s="204">
        <f>SUM(R93:R99)</f>
        <v>0</v>
      </c>
      <c r="S92" s="203"/>
      <c r="T92" s="205">
        <f>SUM(T93:T99)</f>
        <v>0</v>
      </c>
      <c r="U92" s="12"/>
      <c r="V92" s="12"/>
      <c r="W92" s="12"/>
      <c r="X92" s="12"/>
      <c r="Y92" s="12"/>
      <c r="Z92" s="12"/>
      <c r="AA92" s="12"/>
      <c r="AB92" s="12"/>
      <c r="AC92" s="12"/>
      <c r="AD92" s="12"/>
      <c r="AE92" s="12"/>
      <c r="AR92" s="206" t="s">
        <v>76</v>
      </c>
      <c r="AT92" s="207" t="s">
        <v>68</v>
      </c>
      <c r="AU92" s="207" t="s">
        <v>76</v>
      </c>
      <c r="AY92" s="206" t="s">
        <v>185</v>
      </c>
      <c r="BK92" s="208">
        <f>SUM(BK93:BK99)</f>
        <v>0</v>
      </c>
    </row>
    <row r="93" s="2" customFormat="1" ht="37.8" customHeight="1">
      <c r="A93" s="37"/>
      <c r="B93" s="38"/>
      <c r="C93" s="211" t="s">
        <v>76</v>
      </c>
      <c r="D93" s="211" t="s">
        <v>188</v>
      </c>
      <c r="E93" s="212" t="s">
        <v>1090</v>
      </c>
      <c r="F93" s="213" t="s">
        <v>1091</v>
      </c>
      <c r="G93" s="214" t="s">
        <v>213</v>
      </c>
      <c r="H93" s="215">
        <v>0.10000000000000001</v>
      </c>
      <c r="I93" s="216"/>
      <c r="J93" s="217">
        <f>ROUND(I93*H93,2)</f>
        <v>0</v>
      </c>
      <c r="K93" s="213" t="s">
        <v>192</v>
      </c>
      <c r="L93" s="43"/>
      <c r="M93" s="218" t="s">
        <v>19</v>
      </c>
      <c r="N93" s="219"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99</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99</v>
      </c>
      <c r="BM93" s="222" t="s">
        <v>78</v>
      </c>
    </row>
    <row r="94" s="2" customFormat="1">
      <c r="A94" s="37"/>
      <c r="B94" s="38"/>
      <c r="C94" s="39"/>
      <c r="D94" s="224" t="s">
        <v>193</v>
      </c>
      <c r="E94" s="39"/>
      <c r="F94" s="225" t="s">
        <v>1092</v>
      </c>
      <c r="G94" s="39"/>
      <c r="H94" s="39"/>
      <c r="I94" s="226"/>
      <c r="J94" s="39"/>
      <c r="K94" s="39"/>
      <c r="L94" s="43"/>
      <c r="M94" s="227"/>
      <c r="N94" s="228"/>
      <c r="O94" s="83"/>
      <c r="P94" s="83"/>
      <c r="Q94" s="83"/>
      <c r="R94" s="83"/>
      <c r="S94" s="83"/>
      <c r="T94" s="84"/>
      <c r="U94" s="37"/>
      <c r="V94" s="37"/>
      <c r="W94" s="37"/>
      <c r="X94" s="37"/>
      <c r="Y94" s="37"/>
      <c r="Z94" s="37"/>
      <c r="AA94" s="37"/>
      <c r="AB94" s="37"/>
      <c r="AC94" s="37"/>
      <c r="AD94" s="37"/>
      <c r="AE94" s="37"/>
      <c r="AT94" s="16" t="s">
        <v>193</v>
      </c>
      <c r="AU94" s="16" t="s">
        <v>78</v>
      </c>
    </row>
    <row r="95" s="2" customFormat="1" ht="33" customHeight="1">
      <c r="A95" s="37"/>
      <c r="B95" s="38"/>
      <c r="C95" s="211" t="s">
        <v>78</v>
      </c>
      <c r="D95" s="211" t="s">
        <v>188</v>
      </c>
      <c r="E95" s="212" t="s">
        <v>234</v>
      </c>
      <c r="F95" s="213" t="s">
        <v>235</v>
      </c>
      <c r="G95" s="214" t="s">
        <v>213</v>
      </c>
      <c r="H95" s="215">
        <v>0.10000000000000001</v>
      </c>
      <c r="I95" s="216"/>
      <c r="J95" s="217">
        <f>ROUND(I95*H95,2)</f>
        <v>0</v>
      </c>
      <c r="K95" s="213" t="s">
        <v>192</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99</v>
      </c>
    </row>
    <row r="96" s="2" customFormat="1">
      <c r="A96" s="37"/>
      <c r="B96" s="38"/>
      <c r="C96" s="39"/>
      <c r="D96" s="224" t="s">
        <v>193</v>
      </c>
      <c r="E96" s="39"/>
      <c r="F96" s="225" t="s">
        <v>236</v>
      </c>
      <c r="G96" s="39"/>
      <c r="H96" s="39"/>
      <c r="I96" s="226"/>
      <c r="J96" s="39"/>
      <c r="K96" s="39"/>
      <c r="L96" s="43"/>
      <c r="M96" s="227"/>
      <c r="N96" s="228"/>
      <c r="O96" s="83"/>
      <c r="P96" s="83"/>
      <c r="Q96" s="83"/>
      <c r="R96" s="83"/>
      <c r="S96" s="83"/>
      <c r="T96" s="84"/>
      <c r="U96" s="37"/>
      <c r="V96" s="37"/>
      <c r="W96" s="37"/>
      <c r="X96" s="37"/>
      <c r="Y96" s="37"/>
      <c r="Z96" s="37"/>
      <c r="AA96" s="37"/>
      <c r="AB96" s="37"/>
      <c r="AC96" s="37"/>
      <c r="AD96" s="37"/>
      <c r="AE96" s="37"/>
      <c r="AT96" s="16" t="s">
        <v>193</v>
      </c>
      <c r="AU96" s="16" t="s">
        <v>78</v>
      </c>
    </row>
    <row r="97" s="2" customFormat="1" ht="44.25" customHeight="1">
      <c r="A97" s="37"/>
      <c r="B97" s="38"/>
      <c r="C97" s="211" t="s">
        <v>85</v>
      </c>
      <c r="D97" s="211" t="s">
        <v>188</v>
      </c>
      <c r="E97" s="212" t="s">
        <v>237</v>
      </c>
      <c r="F97" s="213" t="s">
        <v>238</v>
      </c>
      <c r="G97" s="214" t="s">
        <v>213</v>
      </c>
      <c r="H97" s="215">
        <v>1</v>
      </c>
      <c r="I97" s="216"/>
      <c r="J97" s="217">
        <f>ROUND(I97*H97,2)</f>
        <v>0</v>
      </c>
      <c r="K97" s="213" t="s">
        <v>192</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99</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88</v>
      </c>
    </row>
    <row r="98" s="2" customFormat="1">
      <c r="A98" s="37"/>
      <c r="B98" s="38"/>
      <c r="C98" s="39"/>
      <c r="D98" s="224" t="s">
        <v>193</v>
      </c>
      <c r="E98" s="39"/>
      <c r="F98" s="225" t="s">
        <v>240</v>
      </c>
      <c r="G98" s="39"/>
      <c r="H98" s="39"/>
      <c r="I98" s="226"/>
      <c r="J98" s="39"/>
      <c r="K98" s="39"/>
      <c r="L98" s="43"/>
      <c r="M98" s="227"/>
      <c r="N98" s="228"/>
      <c r="O98" s="83"/>
      <c r="P98" s="83"/>
      <c r="Q98" s="83"/>
      <c r="R98" s="83"/>
      <c r="S98" s="83"/>
      <c r="T98" s="84"/>
      <c r="U98" s="37"/>
      <c r="V98" s="37"/>
      <c r="W98" s="37"/>
      <c r="X98" s="37"/>
      <c r="Y98" s="37"/>
      <c r="Z98" s="37"/>
      <c r="AA98" s="37"/>
      <c r="AB98" s="37"/>
      <c r="AC98" s="37"/>
      <c r="AD98" s="37"/>
      <c r="AE98" s="37"/>
      <c r="AT98" s="16" t="s">
        <v>193</v>
      </c>
      <c r="AU98" s="16" t="s">
        <v>78</v>
      </c>
    </row>
    <row r="99" s="2" customFormat="1" ht="44.25" customHeight="1">
      <c r="A99" s="37"/>
      <c r="B99" s="38"/>
      <c r="C99" s="211" t="s">
        <v>99</v>
      </c>
      <c r="D99" s="211" t="s">
        <v>188</v>
      </c>
      <c r="E99" s="212" t="s">
        <v>946</v>
      </c>
      <c r="F99" s="213" t="s">
        <v>947</v>
      </c>
      <c r="G99" s="214" t="s">
        <v>213</v>
      </c>
      <c r="H99" s="215">
        <v>0.10000000000000001</v>
      </c>
      <c r="I99" s="216"/>
      <c r="J99" s="217">
        <f>ROUND(I99*H99,2)</f>
        <v>0</v>
      </c>
      <c r="K99" s="213" t="s">
        <v>948</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99</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99</v>
      </c>
      <c r="BM99" s="222" t="s">
        <v>147</v>
      </c>
    </row>
    <row r="100" s="12" customFormat="1" ht="25.92" customHeight="1">
      <c r="A100" s="12"/>
      <c r="B100" s="195"/>
      <c r="C100" s="196"/>
      <c r="D100" s="197" t="s">
        <v>68</v>
      </c>
      <c r="E100" s="198" t="s">
        <v>197</v>
      </c>
      <c r="F100" s="198" t="s">
        <v>198</v>
      </c>
      <c r="G100" s="196"/>
      <c r="H100" s="196"/>
      <c r="I100" s="199"/>
      <c r="J100" s="200">
        <f>BK100</f>
        <v>0</v>
      </c>
      <c r="K100" s="196"/>
      <c r="L100" s="201"/>
      <c r="M100" s="202"/>
      <c r="N100" s="203"/>
      <c r="O100" s="203"/>
      <c r="P100" s="204">
        <f>P101</f>
        <v>0</v>
      </c>
      <c r="Q100" s="203"/>
      <c r="R100" s="204">
        <f>R101</f>
        <v>0.038730000000000001</v>
      </c>
      <c r="S100" s="203"/>
      <c r="T100" s="205">
        <f>T101</f>
        <v>0</v>
      </c>
      <c r="U100" s="12"/>
      <c r="V100" s="12"/>
      <c r="W100" s="12"/>
      <c r="X100" s="12"/>
      <c r="Y100" s="12"/>
      <c r="Z100" s="12"/>
      <c r="AA100" s="12"/>
      <c r="AB100" s="12"/>
      <c r="AC100" s="12"/>
      <c r="AD100" s="12"/>
      <c r="AE100" s="12"/>
      <c r="AR100" s="206" t="s">
        <v>78</v>
      </c>
      <c r="AT100" s="207" t="s">
        <v>68</v>
      </c>
      <c r="AU100" s="207" t="s">
        <v>69</v>
      </c>
      <c r="AY100" s="206" t="s">
        <v>185</v>
      </c>
      <c r="BK100" s="208">
        <f>BK101</f>
        <v>0</v>
      </c>
    </row>
    <row r="101" s="12" customFormat="1" ht="22.8" customHeight="1">
      <c r="A101" s="12"/>
      <c r="B101" s="195"/>
      <c r="C101" s="196"/>
      <c r="D101" s="197" t="s">
        <v>68</v>
      </c>
      <c r="E101" s="209" t="s">
        <v>441</v>
      </c>
      <c r="F101" s="209" t="s">
        <v>442</v>
      </c>
      <c r="G101" s="196"/>
      <c r="H101" s="196"/>
      <c r="I101" s="199"/>
      <c r="J101" s="210">
        <f>BK101</f>
        <v>0</v>
      </c>
      <c r="K101" s="196"/>
      <c r="L101" s="201"/>
      <c r="M101" s="202"/>
      <c r="N101" s="203"/>
      <c r="O101" s="203"/>
      <c r="P101" s="204">
        <f>SUM(P102:P116)</f>
        <v>0</v>
      </c>
      <c r="Q101" s="203"/>
      <c r="R101" s="204">
        <f>SUM(R102:R116)</f>
        <v>0.038730000000000001</v>
      </c>
      <c r="S101" s="203"/>
      <c r="T101" s="205">
        <f>SUM(T102:T116)</f>
        <v>0</v>
      </c>
      <c r="U101" s="12"/>
      <c r="V101" s="12"/>
      <c r="W101" s="12"/>
      <c r="X101" s="12"/>
      <c r="Y101" s="12"/>
      <c r="Z101" s="12"/>
      <c r="AA101" s="12"/>
      <c r="AB101" s="12"/>
      <c r="AC101" s="12"/>
      <c r="AD101" s="12"/>
      <c r="AE101" s="12"/>
      <c r="AR101" s="206" t="s">
        <v>78</v>
      </c>
      <c r="AT101" s="207" t="s">
        <v>68</v>
      </c>
      <c r="AU101" s="207" t="s">
        <v>76</v>
      </c>
      <c r="AY101" s="206" t="s">
        <v>185</v>
      </c>
      <c r="BK101" s="208">
        <f>SUM(BK102:BK116)</f>
        <v>0</v>
      </c>
    </row>
    <row r="102" s="2" customFormat="1" ht="24.15" customHeight="1">
      <c r="A102" s="37"/>
      <c r="B102" s="38"/>
      <c r="C102" s="211" t="s">
        <v>120</v>
      </c>
      <c r="D102" s="211" t="s">
        <v>188</v>
      </c>
      <c r="E102" s="212" t="s">
        <v>1093</v>
      </c>
      <c r="F102" s="213" t="s">
        <v>1094</v>
      </c>
      <c r="G102" s="214" t="s">
        <v>261</v>
      </c>
      <c r="H102" s="215">
        <v>5</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239</v>
      </c>
    </row>
    <row r="103" s="2" customFormat="1" ht="24.15" customHeight="1">
      <c r="A103" s="37"/>
      <c r="B103" s="38"/>
      <c r="C103" s="211" t="s">
        <v>88</v>
      </c>
      <c r="D103" s="211" t="s">
        <v>188</v>
      </c>
      <c r="E103" s="212" t="s">
        <v>1095</v>
      </c>
      <c r="F103" s="213" t="s">
        <v>1096</v>
      </c>
      <c r="G103" s="214" t="s">
        <v>261</v>
      </c>
      <c r="H103" s="215">
        <v>5</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8</v>
      </c>
    </row>
    <row r="104" s="2" customFormat="1" ht="24.15" customHeight="1">
      <c r="A104" s="37"/>
      <c r="B104" s="38"/>
      <c r="C104" s="211" t="s">
        <v>144</v>
      </c>
      <c r="D104" s="211" t="s">
        <v>188</v>
      </c>
      <c r="E104" s="212" t="s">
        <v>1097</v>
      </c>
      <c r="F104" s="213" t="s">
        <v>1098</v>
      </c>
      <c r="G104" s="214" t="s">
        <v>261</v>
      </c>
      <c r="H104" s="215">
        <v>5</v>
      </c>
      <c r="I104" s="216"/>
      <c r="J104" s="217">
        <f>ROUND(I104*H104,2)</f>
        <v>0</v>
      </c>
      <c r="K104" s="213" t="s">
        <v>192</v>
      </c>
      <c r="L104" s="43"/>
      <c r="M104" s="218" t="s">
        <v>19</v>
      </c>
      <c r="N104" s="219" t="s">
        <v>40</v>
      </c>
      <c r="O104" s="83"/>
      <c r="P104" s="220">
        <f>O104*H104</f>
        <v>0</v>
      </c>
      <c r="Q104" s="220">
        <v>0.0012999999999999999</v>
      </c>
      <c r="R104" s="220">
        <f>Q104*H104</f>
        <v>0.0064999999999999997</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248</v>
      </c>
    </row>
    <row r="105" s="2" customFormat="1">
      <c r="A105" s="37"/>
      <c r="B105" s="38"/>
      <c r="C105" s="39"/>
      <c r="D105" s="224" t="s">
        <v>193</v>
      </c>
      <c r="E105" s="39"/>
      <c r="F105" s="225" t="s">
        <v>1099</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2" customFormat="1" ht="24.15" customHeight="1">
      <c r="A106" s="37"/>
      <c r="B106" s="38"/>
      <c r="C106" s="211" t="s">
        <v>147</v>
      </c>
      <c r="D106" s="211" t="s">
        <v>188</v>
      </c>
      <c r="E106" s="212" t="s">
        <v>1100</v>
      </c>
      <c r="F106" s="213" t="s">
        <v>1101</v>
      </c>
      <c r="G106" s="214" t="s">
        <v>261</v>
      </c>
      <c r="H106" s="215">
        <v>5</v>
      </c>
      <c r="I106" s="216"/>
      <c r="J106" s="217">
        <f>ROUND(I106*H106,2)</f>
        <v>0</v>
      </c>
      <c r="K106" s="213" t="s">
        <v>192</v>
      </c>
      <c r="L106" s="43"/>
      <c r="M106" s="218" t="s">
        <v>19</v>
      </c>
      <c r="N106" s="219" t="s">
        <v>40</v>
      </c>
      <c r="O106" s="83"/>
      <c r="P106" s="220">
        <f>O106*H106</f>
        <v>0</v>
      </c>
      <c r="Q106" s="220">
        <v>0.00131</v>
      </c>
      <c r="R106" s="220">
        <f>Q106*H106</f>
        <v>0.0065500000000000003</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203</v>
      </c>
    </row>
    <row r="107" s="2" customFormat="1">
      <c r="A107" s="37"/>
      <c r="B107" s="38"/>
      <c r="C107" s="39"/>
      <c r="D107" s="224" t="s">
        <v>193</v>
      </c>
      <c r="E107" s="39"/>
      <c r="F107" s="225" t="s">
        <v>1102</v>
      </c>
      <c r="G107" s="39"/>
      <c r="H107" s="39"/>
      <c r="I107" s="226"/>
      <c r="J107" s="39"/>
      <c r="K107" s="39"/>
      <c r="L107" s="43"/>
      <c r="M107" s="227"/>
      <c r="N107" s="228"/>
      <c r="O107" s="83"/>
      <c r="P107" s="83"/>
      <c r="Q107" s="83"/>
      <c r="R107" s="83"/>
      <c r="S107" s="83"/>
      <c r="T107" s="84"/>
      <c r="U107" s="37"/>
      <c r="V107" s="37"/>
      <c r="W107" s="37"/>
      <c r="X107" s="37"/>
      <c r="Y107" s="37"/>
      <c r="Z107" s="37"/>
      <c r="AA107" s="37"/>
      <c r="AB107" s="37"/>
      <c r="AC107" s="37"/>
      <c r="AD107" s="37"/>
      <c r="AE107" s="37"/>
      <c r="AT107" s="16" t="s">
        <v>193</v>
      </c>
      <c r="AU107" s="16" t="s">
        <v>78</v>
      </c>
    </row>
    <row r="108" s="2" customFormat="1" ht="24.15" customHeight="1">
      <c r="A108" s="37"/>
      <c r="B108" s="38"/>
      <c r="C108" s="211" t="s">
        <v>186</v>
      </c>
      <c r="D108" s="211" t="s">
        <v>188</v>
      </c>
      <c r="E108" s="212" t="s">
        <v>1103</v>
      </c>
      <c r="F108" s="213" t="s">
        <v>1104</v>
      </c>
      <c r="G108" s="214" t="s">
        <v>261</v>
      </c>
      <c r="H108" s="215">
        <v>8</v>
      </c>
      <c r="I108" s="216"/>
      <c r="J108" s="217">
        <f>ROUND(I108*H108,2)</f>
        <v>0</v>
      </c>
      <c r="K108" s="213" t="s">
        <v>192</v>
      </c>
      <c r="L108" s="43"/>
      <c r="M108" s="218" t="s">
        <v>19</v>
      </c>
      <c r="N108" s="219" t="s">
        <v>40</v>
      </c>
      <c r="O108" s="83"/>
      <c r="P108" s="220">
        <f>O108*H108</f>
        <v>0</v>
      </c>
      <c r="Q108" s="220">
        <v>0.00085999999999999998</v>
      </c>
      <c r="R108" s="220">
        <f>Q108*H108</f>
        <v>0.0068799999999999998</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255</v>
      </c>
    </row>
    <row r="109" s="2" customFormat="1">
      <c r="A109" s="37"/>
      <c r="B109" s="38"/>
      <c r="C109" s="39"/>
      <c r="D109" s="224" t="s">
        <v>193</v>
      </c>
      <c r="E109" s="39"/>
      <c r="F109" s="225" t="s">
        <v>1105</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2" customFormat="1" ht="24.15" customHeight="1">
      <c r="A110" s="37"/>
      <c r="B110" s="38"/>
      <c r="C110" s="211" t="s">
        <v>239</v>
      </c>
      <c r="D110" s="211" t="s">
        <v>188</v>
      </c>
      <c r="E110" s="212" t="s">
        <v>1106</v>
      </c>
      <c r="F110" s="213" t="s">
        <v>1107</v>
      </c>
      <c r="G110" s="214" t="s">
        <v>261</v>
      </c>
      <c r="H110" s="215">
        <v>4</v>
      </c>
      <c r="I110" s="216"/>
      <c r="J110" s="217">
        <f>ROUND(I110*H110,2)</f>
        <v>0</v>
      </c>
      <c r="K110" s="213" t="s">
        <v>192</v>
      </c>
      <c r="L110" s="43"/>
      <c r="M110" s="218" t="s">
        <v>19</v>
      </c>
      <c r="N110" s="219" t="s">
        <v>40</v>
      </c>
      <c r="O110" s="83"/>
      <c r="P110" s="220">
        <f>O110*H110</f>
        <v>0</v>
      </c>
      <c r="Q110" s="220">
        <v>0.0047000000000000002</v>
      </c>
      <c r="R110" s="220">
        <f>Q110*H110</f>
        <v>0.018800000000000001</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280</v>
      </c>
    </row>
    <row r="111" s="2" customFormat="1">
      <c r="A111" s="37"/>
      <c r="B111" s="38"/>
      <c r="C111" s="39"/>
      <c r="D111" s="224" t="s">
        <v>193</v>
      </c>
      <c r="E111" s="39"/>
      <c r="F111" s="225" t="s">
        <v>1108</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2" customFormat="1" ht="24.15" customHeight="1">
      <c r="A112" s="37"/>
      <c r="B112" s="38"/>
      <c r="C112" s="211" t="s">
        <v>229</v>
      </c>
      <c r="D112" s="211" t="s">
        <v>188</v>
      </c>
      <c r="E112" s="212" t="s">
        <v>1109</v>
      </c>
      <c r="F112" s="213" t="s">
        <v>1110</v>
      </c>
      <c r="G112" s="214" t="s">
        <v>261</v>
      </c>
      <c r="H112" s="215">
        <v>12</v>
      </c>
      <c r="I112" s="216"/>
      <c r="J112" s="217">
        <f>ROUND(I112*H112,2)</f>
        <v>0</v>
      </c>
      <c r="K112" s="213" t="s">
        <v>192</v>
      </c>
      <c r="L112" s="43"/>
      <c r="M112" s="218" t="s">
        <v>19</v>
      </c>
      <c r="N112" s="219" t="s">
        <v>40</v>
      </c>
      <c r="O112" s="83"/>
      <c r="P112" s="220">
        <f>O112*H112</f>
        <v>0</v>
      </c>
      <c r="Q112" s="220">
        <v>0</v>
      </c>
      <c r="R112" s="220">
        <f>Q112*H112</f>
        <v>0</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284</v>
      </c>
    </row>
    <row r="113" s="2" customFormat="1">
      <c r="A113" s="37"/>
      <c r="B113" s="38"/>
      <c r="C113" s="39"/>
      <c r="D113" s="224" t="s">
        <v>193</v>
      </c>
      <c r="E113" s="39"/>
      <c r="F113" s="225" t="s">
        <v>1111</v>
      </c>
      <c r="G113" s="39"/>
      <c r="H113" s="39"/>
      <c r="I113" s="226"/>
      <c r="J113" s="39"/>
      <c r="K113" s="39"/>
      <c r="L113" s="43"/>
      <c r="M113" s="227"/>
      <c r="N113" s="228"/>
      <c r="O113" s="83"/>
      <c r="P113" s="83"/>
      <c r="Q113" s="83"/>
      <c r="R113" s="83"/>
      <c r="S113" s="83"/>
      <c r="T113" s="84"/>
      <c r="U113" s="37"/>
      <c r="V113" s="37"/>
      <c r="W113" s="37"/>
      <c r="X113" s="37"/>
      <c r="Y113" s="37"/>
      <c r="Z113" s="37"/>
      <c r="AA113" s="37"/>
      <c r="AB113" s="37"/>
      <c r="AC113" s="37"/>
      <c r="AD113" s="37"/>
      <c r="AE113" s="37"/>
      <c r="AT113" s="16" t="s">
        <v>193</v>
      </c>
      <c r="AU113" s="16" t="s">
        <v>78</v>
      </c>
    </row>
    <row r="114" s="2" customFormat="1" ht="49.05" customHeight="1">
      <c r="A114" s="37"/>
      <c r="B114" s="38"/>
      <c r="C114" s="211" t="s">
        <v>7</v>
      </c>
      <c r="D114" s="211" t="s">
        <v>188</v>
      </c>
      <c r="E114" s="212" t="s">
        <v>1112</v>
      </c>
      <c r="F114" s="213" t="s">
        <v>1113</v>
      </c>
      <c r="G114" s="214" t="s">
        <v>213</v>
      </c>
      <c r="H114" s="215">
        <v>0.039</v>
      </c>
      <c r="I114" s="216"/>
      <c r="J114" s="217">
        <f>ROUND(I114*H114,2)</f>
        <v>0</v>
      </c>
      <c r="K114" s="213" t="s">
        <v>192</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1114</v>
      </c>
    </row>
    <row r="115" s="2" customFormat="1">
      <c r="A115" s="37"/>
      <c r="B115" s="38"/>
      <c r="C115" s="39"/>
      <c r="D115" s="224" t="s">
        <v>193</v>
      </c>
      <c r="E115" s="39"/>
      <c r="F115" s="225" t="s">
        <v>1115</v>
      </c>
      <c r="G115" s="39"/>
      <c r="H115" s="39"/>
      <c r="I115" s="226"/>
      <c r="J115" s="39"/>
      <c r="K115" s="39"/>
      <c r="L115" s="43"/>
      <c r="M115" s="227"/>
      <c r="N115" s="228"/>
      <c r="O115" s="83"/>
      <c r="P115" s="83"/>
      <c r="Q115" s="83"/>
      <c r="R115" s="83"/>
      <c r="S115" s="83"/>
      <c r="T115" s="84"/>
      <c r="U115" s="37"/>
      <c r="V115" s="37"/>
      <c r="W115" s="37"/>
      <c r="X115" s="37"/>
      <c r="Y115" s="37"/>
      <c r="Z115" s="37"/>
      <c r="AA115" s="37"/>
      <c r="AB115" s="37"/>
      <c r="AC115" s="37"/>
      <c r="AD115" s="37"/>
      <c r="AE115" s="37"/>
      <c r="AT115" s="16" t="s">
        <v>193</v>
      </c>
      <c r="AU115" s="16" t="s">
        <v>78</v>
      </c>
    </row>
    <row r="116" s="2" customFormat="1" ht="16.5" customHeight="1">
      <c r="A116" s="37"/>
      <c r="B116" s="38"/>
      <c r="C116" s="211" t="s">
        <v>255</v>
      </c>
      <c r="D116" s="211" t="s">
        <v>188</v>
      </c>
      <c r="E116" s="212" t="s">
        <v>1116</v>
      </c>
      <c r="F116" s="213" t="s">
        <v>1117</v>
      </c>
      <c r="G116" s="214" t="s">
        <v>261</v>
      </c>
      <c r="H116" s="215">
        <v>50</v>
      </c>
      <c r="I116" s="216"/>
      <c r="J116" s="217">
        <f>ROUND(I116*H116,2)</f>
        <v>0</v>
      </c>
      <c r="K116" s="213" t="s">
        <v>19</v>
      </c>
      <c r="L116" s="43"/>
      <c r="M116" s="218" t="s">
        <v>19</v>
      </c>
      <c r="N116" s="219" t="s">
        <v>40</v>
      </c>
      <c r="O116" s="83"/>
      <c r="P116" s="220">
        <f>O116*H116</f>
        <v>0</v>
      </c>
      <c r="Q116" s="220">
        <v>0</v>
      </c>
      <c r="R116" s="220">
        <f>Q116*H116</f>
        <v>0</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293</v>
      </c>
    </row>
    <row r="117" s="12" customFormat="1" ht="25.92" customHeight="1">
      <c r="A117" s="12"/>
      <c r="B117" s="195"/>
      <c r="C117" s="196"/>
      <c r="D117" s="197" t="s">
        <v>68</v>
      </c>
      <c r="E117" s="198" t="s">
        <v>153</v>
      </c>
      <c r="F117" s="198" t="s">
        <v>1118</v>
      </c>
      <c r="G117" s="196"/>
      <c r="H117" s="196"/>
      <c r="I117" s="199"/>
      <c r="J117" s="200">
        <f>BK117</f>
        <v>0</v>
      </c>
      <c r="K117" s="196"/>
      <c r="L117" s="201"/>
      <c r="M117" s="202"/>
      <c r="N117" s="203"/>
      <c r="O117" s="203"/>
      <c r="P117" s="204">
        <f>SUM(P118:P119)</f>
        <v>0</v>
      </c>
      <c r="Q117" s="203"/>
      <c r="R117" s="204">
        <f>SUM(R118:R119)</f>
        <v>0</v>
      </c>
      <c r="S117" s="203"/>
      <c r="T117" s="205">
        <f>SUM(T118:T119)</f>
        <v>0</v>
      </c>
      <c r="U117" s="12"/>
      <c r="V117" s="12"/>
      <c r="W117" s="12"/>
      <c r="X117" s="12"/>
      <c r="Y117" s="12"/>
      <c r="Z117" s="12"/>
      <c r="AA117" s="12"/>
      <c r="AB117" s="12"/>
      <c r="AC117" s="12"/>
      <c r="AD117" s="12"/>
      <c r="AE117" s="12"/>
      <c r="AR117" s="206" t="s">
        <v>120</v>
      </c>
      <c r="AT117" s="207" t="s">
        <v>68</v>
      </c>
      <c r="AU117" s="207" t="s">
        <v>69</v>
      </c>
      <c r="AY117" s="206" t="s">
        <v>185</v>
      </c>
      <c r="BK117" s="208">
        <f>SUM(BK118:BK119)</f>
        <v>0</v>
      </c>
    </row>
    <row r="118" s="2" customFormat="1" ht="37.8" customHeight="1">
      <c r="A118" s="37"/>
      <c r="B118" s="38"/>
      <c r="C118" s="211" t="s">
        <v>313</v>
      </c>
      <c r="D118" s="211" t="s">
        <v>188</v>
      </c>
      <c r="E118" s="212" t="s">
        <v>1119</v>
      </c>
      <c r="F118" s="213" t="s">
        <v>1120</v>
      </c>
      <c r="G118" s="214" t="s">
        <v>460</v>
      </c>
      <c r="H118" s="215">
        <v>1</v>
      </c>
      <c r="I118" s="216"/>
      <c r="J118" s="217">
        <f>ROUND(I118*H118,2)</f>
        <v>0</v>
      </c>
      <c r="K118" s="213" t="s">
        <v>19</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99</v>
      </c>
      <c r="AT118" s="222" t="s">
        <v>188</v>
      </c>
      <c r="AU118" s="222" t="s">
        <v>76</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99</v>
      </c>
      <c r="BM118" s="222" t="s">
        <v>263</v>
      </c>
    </row>
    <row r="119" s="2" customFormat="1" ht="16.5" customHeight="1">
      <c r="A119" s="37"/>
      <c r="B119" s="38"/>
      <c r="C119" s="211" t="s">
        <v>280</v>
      </c>
      <c r="D119" s="211" t="s">
        <v>188</v>
      </c>
      <c r="E119" s="212" t="s">
        <v>1121</v>
      </c>
      <c r="F119" s="213" t="s">
        <v>1122</v>
      </c>
      <c r="G119" s="214" t="s">
        <v>460</v>
      </c>
      <c r="H119" s="215">
        <v>1</v>
      </c>
      <c r="I119" s="216"/>
      <c r="J119" s="217">
        <f>ROUND(I119*H119,2)</f>
        <v>0</v>
      </c>
      <c r="K119" s="213" t="s">
        <v>19</v>
      </c>
      <c r="L119" s="43"/>
      <c r="M119" s="243" t="s">
        <v>19</v>
      </c>
      <c r="N119" s="244" t="s">
        <v>40</v>
      </c>
      <c r="O119" s="241"/>
      <c r="P119" s="245">
        <f>O119*H119</f>
        <v>0</v>
      </c>
      <c r="Q119" s="245">
        <v>0</v>
      </c>
      <c r="R119" s="245">
        <f>Q119*H119</f>
        <v>0</v>
      </c>
      <c r="S119" s="245">
        <v>0</v>
      </c>
      <c r="T119" s="246">
        <f>S119*H119</f>
        <v>0</v>
      </c>
      <c r="U119" s="37"/>
      <c r="V119" s="37"/>
      <c r="W119" s="37"/>
      <c r="X119" s="37"/>
      <c r="Y119" s="37"/>
      <c r="Z119" s="37"/>
      <c r="AA119" s="37"/>
      <c r="AB119" s="37"/>
      <c r="AC119" s="37"/>
      <c r="AD119" s="37"/>
      <c r="AE119" s="37"/>
      <c r="AR119" s="222" t="s">
        <v>99</v>
      </c>
      <c r="AT119" s="222" t="s">
        <v>188</v>
      </c>
      <c r="AU119" s="222" t="s">
        <v>76</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99</v>
      </c>
      <c r="BM119" s="222" t="s">
        <v>301</v>
      </c>
    </row>
    <row r="120" s="2" customFormat="1" ht="6.96" customHeight="1">
      <c r="A120" s="37"/>
      <c r="B120" s="58"/>
      <c r="C120" s="59"/>
      <c r="D120" s="59"/>
      <c r="E120" s="59"/>
      <c r="F120" s="59"/>
      <c r="G120" s="59"/>
      <c r="H120" s="59"/>
      <c r="I120" s="59"/>
      <c r="J120" s="59"/>
      <c r="K120" s="59"/>
      <c r="L120" s="43"/>
      <c r="M120" s="37"/>
      <c r="O120" s="37"/>
      <c r="P120" s="37"/>
      <c r="Q120" s="37"/>
      <c r="R120" s="37"/>
      <c r="S120" s="37"/>
      <c r="T120" s="37"/>
      <c r="U120" s="37"/>
      <c r="V120" s="37"/>
      <c r="W120" s="37"/>
      <c r="X120" s="37"/>
      <c r="Y120" s="37"/>
      <c r="Z120" s="37"/>
      <c r="AA120" s="37"/>
      <c r="AB120" s="37"/>
      <c r="AC120" s="37"/>
      <c r="AD120" s="37"/>
      <c r="AE120" s="37"/>
    </row>
  </sheetData>
  <sheetProtection sheet="1" autoFilter="0" formatColumns="0" formatRows="0" objects="1" scenarios="1" spinCount="100000" saltValue="gKyIB5Zz6C0iuZYYe8Fdkgn8+YtV8issQ56tNoqTzv3wvLW8jsGvTJ3pZQRHQPat7PlBpVqlJffpRh2T896zmg==" hashValue="2axCO2hf2w8/QrhCHK03W4epqlgVh3qU1ntN2TKYzhrK01ODsSwJZWHJGU9xotW+lbUH+eyknXIX33bsKwiM8w==" algorithmName="SHA-512" password="CC35"/>
  <autoFilter ref="C89:K119"/>
  <mergeCells count="12">
    <mergeCell ref="E7:H7"/>
    <mergeCell ref="E9:H9"/>
    <mergeCell ref="E11:H11"/>
    <mergeCell ref="E20:H20"/>
    <mergeCell ref="E29:H29"/>
    <mergeCell ref="E50:H50"/>
    <mergeCell ref="E52:H52"/>
    <mergeCell ref="E54:H54"/>
    <mergeCell ref="E78:H78"/>
    <mergeCell ref="E80:H80"/>
    <mergeCell ref="E82:H82"/>
    <mergeCell ref="L2:V2"/>
  </mergeCells>
  <hyperlinks>
    <hyperlink ref="F94" r:id="rId1" display="https://podminky.urs.cz/item/CS_URS_2024_02/997013214"/>
    <hyperlink ref="F96" r:id="rId2" display="https://podminky.urs.cz/item/CS_URS_2024_02/997013501"/>
    <hyperlink ref="F98" r:id="rId3" display="https://podminky.urs.cz/item/CS_URS_2024_02/997013509"/>
    <hyperlink ref="F105" r:id="rId4" display="https://podminky.urs.cz/item/CS_URS_2024_02/721174025"/>
    <hyperlink ref="F107" r:id="rId5" display="https://podminky.urs.cz/item/CS_URS_2024_02/721174026"/>
    <hyperlink ref="F109" r:id="rId6" display="https://podminky.urs.cz/item/CS_URS_2024_02/721175001"/>
    <hyperlink ref="F111" r:id="rId7" display="https://podminky.urs.cz/item/CS_URS_2024_02/721175003"/>
    <hyperlink ref="F113" r:id="rId8" display="https://podminky.urs.cz/item/CS_URS_2024_02/721290111"/>
    <hyperlink ref="F115" r:id="rId9" display="https://podminky.urs.cz/item/CS_URS_2024_02/998721101"/>
  </hyperlinks>
  <pageMargins left="0.39375" right="0.39375" top="0.39375" bottom="0.39375" header="0" footer="0"/>
  <pageSetup paperSize="9" orientation="portrait" blackAndWhite="1" fitToHeight="100"/>
  <headerFooter>
    <oddFooter>&amp;CStrana &amp;P z &amp;N</oddFooter>
  </headerFooter>
  <drawing r:id="rId10"/>
</worksheet>
</file>

<file path=xl/worksheets/sheet1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137</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1123</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ROUND(J88,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ROUND((SUM(BE88:BE101)),  2)</f>
        <v>0</v>
      </c>
      <c r="G35" s="37"/>
      <c r="H35" s="37"/>
      <c r="I35" s="156">
        <v>0.20999999999999999</v>
      </c>
      <c r="J35" s="155">
        <f>ROUND(((SUM(BE88:BE101))*I35),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ROUND((SUM(BF88:BF101)),  2)</f>
        <v>0</v>
      </c>
      <c r="G36" s="37"/>
      <c r="H36" s="37"/>
      <c r="I36" s="156">
        <v>0.12</v>
      </c>
      <c r="J36" s="155">
        <f>ROUND(((SUM(BF88:BF101))*I36),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ROUND((SUM(BG88:BG101)),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ROUND((SUM(BH88:BH101)),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ROUND((SUM(BI88:BI101)),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4 (2) - Vzduchotechnika</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J88</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J89</f>
        <v>0</v>
      </c>
      <c r="K64" s="174"/>
      <c r="L64" s="178"/>
      <c r="S64" s="9"/>
      <c r="T64" s="9"/>
      <c r="U64" s="9"/>
      <c r="V64" s="9"/>
      <c r="W64" s="9"/>
      <c r="X64" s="9"/>
      <c r="Y64" s="9"/>
      <c r="Z64" s="9"/>
      <c r="AA64" s="9"/>
      <c r="AB64" s="9"/>
      <c r="AC64" s="9"/>
      <c r="AD64" s="9"/>
      <c r="AE64" s="9"/>
    </row>
    <row r="65" s="10" customFormat="1" ht="19.92" customHeight="1">
      <c r="A65" s="10"/>
      <c r="B65" s="179"/>
      <c r="C65" s="124"/>
      <c r="D65" s="180" t="s">
        <v>1124</v>
      </c>
      <c r="E65" s="181"/>
      <c r="F65" s="181"/>
      <c r="G65" s="181"/>
      <c r="H65" s="181"/>
      <c r="I65" s="181"/>
      <c r="J65" s="182">
        <f>J90</f>
        <v>0</v>
      </c>
      <c r="K65" s="124"/>
      <c r="L65" s="183"/>
      <c r="S65" s="10"/>
      <c r="T65" s="10"/>
      <c r="U65" s="10"/>
      <c r="V65" s="10"/>
      <c r="W65" s="10"/>
      <c r="X65" s="10"/>
      <c r="Y65" s="10"/>
      <c r="Z65" s="10"/>
      <c r="AA65" s="10"/>
      <c r="AB65" s="10"/>
      <c r="AC65" s="10"/>
      <c r="AD65" s="10"/>
      <c r="AE65" s="10"/>
    </row>
    <row r="66" s="9" customFormat="1" ht="24.96" customHeight="1">
      <c r="A66" s="9"/>
      <c r="B66" s="173"/>
      <c r="C66" s="174"/>
      <c r="D66" s="175" t="s">
        <v>1089</v>
      </c>
      <c r="E66" s="176"/>
      <c r="F66" s="176"/>
      <c r="G66" s="176"/>
      <c r="H66" s="176"/>
      <c r="I66" s="176"/>
      <c r="J66" s="177">
        <f>J96</f>
        <v>0</v>
      </c>
      <c r="K66" s="174"/>
      <c r="L66" s="178"/>
      <c r="S66" s="9"/>
      <c r="T66" s="9"/>
      <c r="U66" s="9"/>
      <c r="V66" s="9"/>
      <c r="W66" s="9"/>
      <c r="X66" s="9"/>
      <c r="Y66" s="9"/>
      <c r="Z66" s="9"/>
      <c r="AA66" s="9"/>
      <c r="AB66" s="9"/>
      <c r="AC66" s="9"/>
      <c r="AD66" s="9"/>
      <c r="AE66" s="9"/>
    </row>
    <row r="67" s="2" customFormat="1" ht="21.84" customHeight="1">
      <c r="A67" s="37"/>
      <c r="B67" s="38"/>
      <c r="C67" s="39"/>
      <c r="D67" s="39"/>
      <c r="E67" s="39"/>
      <c r="F67" s="39"/>
      <c r="G67" s="39"/>
      <c r="H67" s="39"/>
      <c r="I67" s="39"/>
      <c r="J67" s="39"/>
      <c r="K67" s="39"/>
      <c r="L67" s="143"/>
      <c r="S67" s="37"/>
      <c r="T67" s="37"/>
      <c r="U67" s="37"/>
      <c r="V67" s="37"/>
      <c r="W67" s="37"/>
      <c r="X67" s="37"/>
      <c r="Y67" s="37"/>
      <c r="Z67" s="37"/>
      <c r="AA67" s="37"/>
      <c r="AB67" s="37"/>
      <c r="AC67" s="37"/>
      <c r="AD67" s="37"/>
      <c r="AE67" s="37"/>
    </row>
    <row r="68" s="2" customFormat="1" ht="6.96" customHeight="1">
      <c r="A68" s="37"/>
      <c r="B68" s="58"/>
      <c r="C68" s="59"/>
      <c r="D68" s="59"/>
      <c r="E68" s="59"/>
      <c r="F68" s="59"/>
      <c r="G68" s="59"/>
      <c r="H68" s="59"/>
      <c r="I68" s="59"/>
      <c r="J68" s="59"/>
      <c r="K68" s="59"/>
      <c r="L68" s="143"/>
      <c r="S68" s="37"/>
      <c r="T68" s="37"/>
      <c r="U68" s="37"/>
      <c r="V68" s="37"/>
      <c r="W68" s="37"/>
      <c r="X68" s="37"/>
      <c r="Y68" s="37"/>
      <c r="Z68" s="37"/>
      <c r="AA68" s="37"/>
      <c r="AB68" s="37"/>
      <c r="AC68" s="37"/>
      <c r="AD68" s="37"/>
      <c r="AE68" s="37"/>
    </row>
    <row r="72" s="2" customFormat="1" ht="6.96" customHeight="1">
      <c r="A72" s="37"/>
      <c r="B72" s="60"/>
      <c r="C72" s="61"/>
      <c r="D72" s="61"/>
      <c r="E72" s="61"/>
      <c r="F72" s="61"/>
      <c r="G72" s="61"/>
      <c r="H72" s="61"/>
      <c r="I72" s="61"/>
      <c r="J72" s="61"/>
      <c r="K72" s="61"/>
      <c r="L72" s="143"/>
      <c r="S72" s="37"/>
      <c r="T72" s="37"/>
      <c r="U72" s="37"/>
      <c r="V72" s="37"/>
      <c r="W72" s="37"/>
      <c r="X72" s="37"/>
      <c r="Y72" s="37"/>
      <c r="Z72" s="37"/>
      <c r="AA72" s="37"/>
      <c r="AB72" s="37"/>
      <c r="AC72" s="37"/>
      <c r="AD72" s="37"/>
      <c r="AE72" s="37"/>
    </row>
    <row r="73" s="2" customFormat="1" ht="24.96" customHeight="1">
      <c r="A73" s="37"/>
      <c r="B73" s="38"/>
      <c r="C73" s="22" t="s">
        <v>170</v>
      </c>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6.96" customHeight="1">
      <c r="A74" s="37"/>
      <c r="B74" s="38"/>
      <c r="C74" s="39"/>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2" customHeight="1">
      <c r="A75" s="37"/>
      <c r="B75" s="38"/>
      <c r="C75" s="31" t="s">
        <v>16</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6.5" customHeight="1">
      <c r="A76" s="37"/>
      <c r="B76" s="38"/>
      <c r="C76" s="39"/>
      <c r="D76" s="39"/>
      <c r="E76" s="168" t="str">
        <f>E7</f>
        <v>objekt Koleje Jarov- Blok F</v>
      </c>
      <c r="F76" s="31"/>
      <c r="G76" s="31"/>
      <c r="H76" s="31"/>
      <c r="I76" s="39"/>
      <c r="J76" s="39"/>
      <c r="K76" s="39"/>
      <c r="L76" s="143"/>
      <c r="S76" s="37"/>
      <c r="T76" s="37"/>
      <c r="U76" s="37"/>
      <c r="V76" s="37"/>
      <c r="W76" s="37"/>
      <c r="X76" s="37"/>
      <c r="Y76" s="37"/>
      <c r="Z76" s="37"/>
      <c r="AA76" s="37"/>
      <c r="AB76" s="37"/>
      <c r="AC76" s="37"/>
      <c r="AD76" s="37"/>
      <c r="AE76" s="37"/>
    </row>
    <row r="77" s="1" customFormat="1" ht="12" customHeight="1">
      <c r="B77" s="20"/>
      <c r="C77" s="31" t="s">
        <v>157</v>
      </c>
      <c r="D77" s="21"/>
      <c r="E77" s="21"/>
      <c r="F77" s="21"/>
      <c r="G77" s="21"/>
      <c r="H77" s="21"/>
      <c r="I77" s="21"/>
      <c r="J77" s="21"/>
      <c r="K77" s="21"/>
      <c r="L77" s="19"/>
    </row>
    <row r="78" s="2" customFormat="1" ht="16.5" customHeight="1">
      <c r="A78" s="37"/>
      <c r="B78" s="38"/>
      <c r="C78" s="39"/>
      <c r="D78" s="39"/>
      <c r="E78" s="168" t="s">
        <v>883</v>
      </c>
      <c r="F78" s="39"/>
      <c r="G78" s="39"/>
      <c r="H78" s="39"/>
      <c r="I78" s="39"/>
      <c r="J78" s="39"/>
      <c r="K78" s="39"/>
      <c r="L78" s="143"/>
      <c r="S78" s="37"/>
      <c r="T78" s="37"/>
      <c r="U78" s="37"/>
      <c r="V78" s="37"/>
      <c r="W78" s="37"/>
      <c r="X78" s="37"/>
      <c r="Y78" s="37"/>
      <c r="Z78" s="37"/>
      <c r="AA78" s="37"/>
      <c r="AB78" s="37"/>
      <c r="AC78" s="37"/>
      <c r="AD78" s="37"/>
      <c r="AE78" s="37"/>
    </row>
    <row r="79" s="2" customFormat="1" ht="12" customHeight="1">
      <c r="A79" s="37"/>
      <c r="B79" s="38"/>
      <c r="C79" s="31" t="s">
        <v>159</v>
      </c>
      <c r="D79" s="39"/>
      <c r="E79" s="39"/>
      <c r="F79" s="39"/>
      <c r="G79" s="39"/>
      <c r="H79" s="39"/>
      <c r="I79" s="39"/>
      <c r="J79" s="39"/>
      <c r="K79" s="39"/>
      <c r="L79" s="143"/>
      <c r="S79" s="37"/>
      <c r="T79" s="37"/>
      <c r="U79" s="37"/>
      <c r="V79" s="37"/>
      <c r="W79" s="37"/>
      <c r="X79" s="37"/>
      <c r="Y79" s="37"/>
      <c r="Z79" s="37"/>
      <c r="AA79" s="37"/>
      <c r="AB79" s="37"/>
      <c r="AC79" s="37"/>
      <c r="AD79" s="37"/>
      <c r="AE79" s="37"/>
    </row>
    <row r="80" s="2" customFormat="1" ht="16.5" customHeight="1">
      <c r="A80" s="37"/>
      <c r="B80" s="38"/>
      <c r="C80" s="39"/>
      <c r="D80" s="39"/>
      <c r="E80" s="68" t="str">
        <f>E11</f>
        <v>4 (2) - Vzduchotechnika</v>
      </c>
      <c r="F80" s="39"/>
      <c r="G80" s="39"/>
      <c r="H80" s="39"/>
      <c r="I80" s="39"/>
      <c r="J80" s="39"/>
      <c r="K80" s="39"/>
      <c r="L80" s="143"/>
      <c r="S80" s="37"/>
      <c r="T80" s="37"/>
      <c r="U80" s="37"/>
      <c r="V80" s="37"/>
      <c r="W80" s="37"/>
      <c r="X80" s="37"/>
      <c r="Y80" s="37"/>
      <c r="Z80" s="37"/>
      <c r="AA80" s="37"/>
      <c r="AB80" s="37"/>
      <c r="AC80" s="37"/>
      <c r="AD80" s="37"/>
      <c r="AE80" s="37"/>
    </row>
    <row r="81" s="2" customFormat="1" ht="6.96" customHeight="1">
      <c r="A81" s="37"/>
      <c r="B81" s="38"/>
      <c r="C81" s="39"/>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21</v>
      </c>
      <c r="D82" s="39"/>
      <c r="E82" s="39"/>
      <c r="F82" s="26" t="str">
        <f>F14</f>
        <v xml:space="preserve"> </v>
      </c>
      <c r="G82" s="39"/>
      <c r="H82" s="39"/>
      <c r="I82" s="31" t="s">
        <v>23</v>
      </c>
      <c r="J82" s="71" t="str">
        <f>IF(J14="","",J14)</f>
        <v>10. 2. 2025</v>
      </c>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5.15" customHeight="1">
      <c r="A84" s="37"/>
      <c r="B84" s="38"/>
      <c r="C84" s="31" t="s">
        <v>25</v>
      </c>
      <c r="D84" s="39"/>
      <c r="E84" s="39"/>
      <c r="F84" s="26" t="str">
        <f>E17</f>
        <v xml:space="preserve"> </v>
      </c>
      <c r="G84" s="39"/>
      <c r="H84" s="39"/>
      <c r="I84" s="31" t="s">
        <v>30</v>
      </c>
      <c r="J84" s="35" t="str">
        <f>E23</f>
        <v xml:space="preserve"> </v>
      </c>
      <c r="K84" s="39"/>
      <c r="L84" s="143"/>
      <c r="S84" s="37"/>
      <c r="T84" s="37"/>
      <c r="U84" s="37"/>
      <c r="V84" s="37"/>
      <c r="W84" s="37"/>
      <c r="X84" s="37"/>
      <c r="Y84" s="37"/>
      <c r="Z84" s="37"/>
      <c r="AA84" s="37"/>
      <c r="AB84" s="37"/>
      <c r="AC84" s="37"/>
      <c r="AD84" s="37"/>
      <c r="AE84" s="37"/>
    </row>
    <row r="85" s="2" customFormat="1" ht="15.15" customHeight="1">
      <c r="A85" s="37"/>
      <c r="B85" s="38"/>
      <c r="C85" s="31" t="s">
        <v>28</v>
      </c>
      <c r="D85" s="39"/>
      <c r="E85" s="39"/>
      <c r="F85" s="26" t="str">
        <f>IF(E20="","",E20)</f>
        <v>Vyplň údaj</v>
      </c>
      <c r="G85" s="39"/>
      <c r="H85" s="39"/>
      <c r="I85" s="31" t="s">
        <v>32</v>
      </c>
      <c r="J85" s="35" t="str">
        <f>E26</f>
        <v xml:space="preserve"> </v>
      </c>
      <c r="K85" s="39"/>
      <c r="L85" s="143"/>
      <c r="S85" s="37"/>
      <c r="T85" s="37"/>
      <c r="U85" s="37"/>
      <c r="V85" s="37"/>
      <c r="W85" s="37"/>
      <c r="X85" s="37"/>
      <c r="Y85" s="37"/>
      <c r="Z85" s="37"/>
      <c r="AA85" s="37"/>
      <c r="AB85" s="37"/>
      <c r="AC85" s="37"/>
      <c r="AD85" s="37"/>
      <c r="AE85" s="37"/>
    </row>
    <row r="86" s="2" customFormat="1" ht="10.32"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11" customFormat="1" ht="29.28" customHeight="1">
      <c r="A87" s="184"/>
      <c r="B87" s="185"/>
      <c r="C87" s="186" t="s">
        <v>171</v>
      </c>
      <c r="D87" s="187" t="s">
        <v>54</v>
      </c>
      <c r="E87" s="187" t="s">
        <v>50</v>
      </c>
      <c r="F87" s="187" t="s">
        <v>51</v>
      </c>
      <c r="G87" s="187" t="s">
        <v>172</v>
      </c>
      <c r="H87" s="187" t="s">
        <v>173</v>
      </c>
      <c r="I87" s="187" t="s">
        <v>174</v>
      </c>
      <c r="J87" s="187" t="s">
        <v>163</v>
      </c>
      <c r="K87" s="188" t="s">
        <v>175</v>
      </c>
      <c r="L87" s="189"/>
      <c r="M87" s="91" t="s">
        <v>19</v>
      </c>
      <c r="N87" s="92" t="s">
        <v>39</v>
      </c>
      <c r="O87" s="92" t="s">
        <v>176</v>
      </c>
      <c r="P87" s="92" t="s">
        <v>177</v>
      </c>
      <c r="Q87" s="92" t="s">
        <v>178</v>
      </c>
      <c r="R87" s="92" t="s">
        <v>179</v>
      </c>
      <c r="S87" s="92" t="s">
        <v>180</v>
      </c>
      <c r="T87" s="93" t="s">
        <v>181</v>
      </c>
      <c r="U87" s="184"/>
      <c r="V87" s="184"/>
      <c r="W87" s="184"/>
      <c r="X87" s="184"/>
      <c r="Y87" s="184"/>
      <c r="Z87" s="184"/>
      <c r="AA87" s="184"/>
      <c r="AB87" s="184"/>
      <c r="AC87" s="184"/>
      <c r="AD87" s="184"/>
      <c r="AE87" s="184"/>
    </row>
    <row r="88" s="2" customFormat="1" ht="22.8" customHeight="1">
      <c r="A88" s="37"/>
      <c r="B88" s="38"/>
      <c r="C88" s="98" t="s">
        <v>182</v>
      </c>
      <c r="D88" s="39"/>
      <c r="E88" s="39"/>
      <c r="F88" s="39"/>
      <c r="G88" s="39"/>
      <c r="H88" s="39"/>
      <c r="I88" s="39"/>
      <c r="J88" s="190">
        <f>BK88</f>
        <v>0</v>
      </c>
      <c r="K88" s="39"/>
      <c r="L88" s="43"/>
      <c r="M88" s="94"/>
      <c r="N88" s="191"/>
      <c r="O88" s="95"/>
      <c r="P88" s="192">
        <f>P89+P96</f>
        <v>0</v>
      </c>
      <c r="Q88" s="95"/>
      <c r="R88" s="192">
        <f>R89+R96</f>
        <v>0</v>
      </c>
      <c r="S88" s="95"/>
      <c r="T88" s="193">
        <f>T89+T96</f>
        <v>0</v>
      </c>
      <c r="U88" s="37"/>
      <c r="V88" s="37"/>
      <c r="W88" s="37"/>
      <c r="X88" s="37"/>
      <c r="Y88" s="37"/>
      <c r="Z88" s="37"/>
      <c r="AA88" s="37"/>
      <c r="AB88" s="37"/>
      <c r="AC88" s="37"/>
      <c r="AD88" s="37"/>
      <c r="AE88" s="37"/>
      <c r="AT88" s="16" t="s">
        <v>68</v>
      </c>
      <c r="AU88" s="16" t="s">
        <v>164</v>
      </c>
      <c r="BK88" s="194">
        <f>BK89+BK96</f>
        <v>0</v>
      </c>
    </row>
    <row r="89" s="12" customFormat="1" ht="25.92" customHeight="1">
      <c r="A89" s="12"/>
      <c r="B89" s="195"/>
      <c r="C89" s="196"/>
      <c r="D89" s="197" t="s">
        <v>68</v>
      </c>
      <c r="E89" s="198" t="s">
        <v>197</v>
      </c>
      <c r="F89" s="198" t="s">
        <v>198</v>
      </c>
      <c r="G89" s="196"/>
      <c r="H89" s="196"/>
      <c r="I89" s="199"/>
      <c r="J89" s="200">
        <f>BK89</f>
        <v>0</v>
      </c>
      <c r="K89" s="196"/>
      <c r="L89" s="201"/>
      <c r="M89" s="202"/>
      <c r="N89" s="203"/>
      <c r="O89" s="203"/>
      <c r="P89" s="204">
        <f>P90</f>
        <v>0</v>
      </c>
      <c r="Q89" s="203"/>
      <c r="R89" s="204">
        <f>R90</f>
        <v>0</v>
      </c>
      <c r="S89" s="203"/>
      <c r="T89" s="205">
        <f>T90</f>
        <v>0</v>
      </c>
      <c r="U89" s="12"/>
      <c r="V89" s="12"/>
      <c r="W89" s="12"/>
      <c r="X89" s="12"/>
      <c r="Y89" s="12"/>
      <c r="Z89" s="12"/>
      <c r="AA89" s="12"/>
      <c r="AB89" s="12"/>
      <c r="AC89" s="12"/>
      <c r="AD89" s="12"/>
      <c r="AE89" s="12"/>
      <c r="AR89" s="206" t="s">
        <v>78</v>
      </c>
      <c r="AT89" s="207" t="s">
        <v>68</v>
      </c>
      <c r="AU89" s="207" t="s">
        <v>69</v>
      </c>
      <c r="AY89" s="206" t="s">
        <v>185</v>
      </c>
      <c r="BK89" s="208">
        <f>BK90</f>
        <v>0</v>
      </c>
    </row>
    <row r="90" s="12" customFormat="1" ht="22.8" customHeight="1">
      <c r="A90" s="12"/>
      <c r="B90" s="195"/>
      <c r="C90" s="196"/>
      <c r="D90" s="197" t="s">
        <v>68</v>
      </c>
      <c r="E90" s="209" t="s">
        <v>1125</v>
      </c>
      <c r="F90" s="209" t="s">
        <v>136</v>
      </c>
      <c r="G90" s="196"/>
      <c r="H90" s="196"/>
      <c r="I90" s="199"/>
      <c r="J90" s="210">
        <f>BK90</f>
        <v>0</v>
      </c>
      <c r="K90" s="196"/>
      <c r="L90" s="201"/>
      <c r="M90" s="202"/>
      <c r="N90" s="203"/>
      <c r="O90" s="203"/>
      <c r="P90" s="204">
        <f>SUM(P91:P95)</f>
        <v>0</v>
      </c>
      <c r="Q90" s="203"/>
      <c r="R90" s="204">
        <f>SUM(R91:R95)</f>
        <v>0</v>
      </c>
      <c r="S90" s="203"/>
      <c r="T90" s="205">
        <f>SUM(T91:T95)</f>
        <v>0</v>
      </c>
      <c r="U90" s="12"/>
      <c r="V90" s="12"/>
      <c r="W90" s="12"/>
      <c r="X90" s="12"/>
      <c r="Y90" s="12"/>
      <c r="Z90" s="12"/>
      <c r="AA90" s="12"/>
      <c r="AB90" s="12"/>
      <c r="AC90" s="12"/>
      <c r="AD90" s="12"/>
      <c r="AE90" s="12"/>
      <c r="AR90" s="206" t="s">
        <v>78</v>
      </c>
      <c r="AT90" s="207" t="s">
        <v>68</v>
      </c>
      <c r="AU90" s="207" t="s">
        <v>76</v>
      </c>
      <c r="AY90" s="206" t="s">
        <v>185</v>
      </c>
      <c r="BK90" s="208">
        <f>SUM(BK91:BK95)</f>
        <v>0</v>
      </c>
    </row>
    <row r="91" s="2" customFormat="1" ht="55.5" customHeight="1">
      <c r="A91" s="37"/>
      <c r="B91" s="38"/>
      <c r="C91" s="229" t="s">
        <v>147</v>
      </c>
      <c r="D91" s="229" t="s">
        <v>207</v>
      </c>
      <c r="E91" s="230" t="s">
        <v>1126</v>
      </c>
      <c r="F91" s="231" t="s">
        <v>1127</v>
      </c>
      <c r="G91" s="232" t="s">
        <v>445</v>
      </c>
      <c r="H91" s="233">
        <v>4</v>
      </c>
      <c r="I91" s="234"/>
      <c r="J91" s="235">
        <f>ROUND(I91*H91,2)</f>
        <v>0</v>
      </c>
      <c r="K91" s="231" t="s">
        <v>19</v>
      </c>
      <c r="L91" s="236"/>
      <c r="M91" s="237" t="s">
        <v>19</v>
      </c>
      <c r="N91" s="238" t="s">
        <v>40</v>
      </c>
      <c r="O91" s="83"/>
      <c r="P91" s="220">
        <f>O91*H91</f>
        <v>0</v>
      </c>
      <c r="Q91" s="220">
        <v>0</v>
      </c>
      <c r="R91" s="220">
        <f>Q91*H91</f>
        <v>0</v>
      </c>
      <c r="S91" s="220">
        <v>0</v>
      </c>
      <c r="T91" s="221">
        <f>S91*H91</f>
        <v>0</v>
      </c>
      <c r="U91" s="37"/>
      <c r="V91" s="37"/>
      <c r="W91" s="37"/>
      <c r="X91" s="37"/>
      <c r="Y91" s="37"/>
      <c r="Z91" s="37"/>
      <c r="AA91" s="37"/>
      <c r="AB91" s="37"/>
      <c r="AC91" s="37"/>
      <c r="AD91" s="37"/>
      <c r="AE91" s="37"/>
      <c r="AR91" s="222" t="s">
        <v>210</v>
      </c>
      <c r="AT91" s="222" t="s">
        <v>207</v>
      </c>
      <c r="AU91" s="222" t="s">
        <v>78</v>
      </c>
      <c r="AY91" s="16" t="s">
        <v>185</v>
      </c>
      <c r="BE91" s="223">
        <f>IF(N91="základní",J91,0)</f>
        <v>0</v>
      </c>
      <c r="BF91" s="223">
        <f>IF(N91="snížená",J91,0)</f>
        <v>0</v>
      </c>
      <c r="BG91" s="223">
        <f>IF(N91="zákl. přenesená",J91,0)</f>
        <v>0</v>
      </c>
      <c r="BH91" s="223">
        <f>IF(N91="sníž. přenesená",J91,0)</f>
        <v>0</v>
      </c>
      <c r="BI91" s="223">
        <f>IF(N91="nulová",J91,0)</f>
        <v>0</v>
      </c>
      <c r="BJ91" s="16" t="s">
        <v>76</v>
      </c>
      <c r="BK91" s="223">
        <f>ROUND(I91*H91,2)</f>
        <v>0</v>
      </c>
      <c r="BL91" s="16" t="s">
        <v>203</v>
      </c>
      <c r="BM91" s="222" t="s">
        <v>78</v>
      </c>
    </row>
    <row r="92" s="2" customFormat="1" ht="16.5" customHeight="1">
      <c r="A92" s="37"/>
      <c r="B92" s="38"/>
      <c r="C92" s="229" t="s">
        <v>229</v>
      </c>
      <c r="D92" s="229" t="s">
        <v>207</v>
      </c>
      <c r="E92" s="230" t="s">
        <v>1128</v>
      </c>
      <c r="F92" s="231" t="s">
        <v>1129</v>
      </c>
      <c r="G92" s="232" t="s">
        <v>261</v>
      </c>
      <c r="H92" s="233">
        <v>12</v>
      </c>
      <c r="I92" s="234"/>
      <c r="J92" s="235">
        <f>ROUND(I92*H92,2)</f>
        <v>0</v>
      </c>
      <c r="K92" s="231" t="s">
        <v>19</v>
      </c>
      <c r="L92" s="236"/>
      <c r="M92" s="237" t="s">
        <v>19</v>
      </c>
      <c r="N92" s="238" t="s">
        <v>40</v>
      </c>
      <c r="O92" s="83"/>
      <c r="P92" s="220">
        <f>O92*H92</f>
        <v>0</v>
      </c>
      <c r="Q92" s="220">
        <v>0</v>
      </c>
      <c r="R92" s="220">
        <f>Q92*H92</f>
        <v>0</v>
      </c>
      <c r="S92" s="220">
        <v>0</v>
      </c>
      <c r="T92" s="221">
        <f>S92*H92</f>
        <v>0</v>
      </c>
      <c r="U92" s="37"/>
      <c r="V92" s="37"/>
      <c r="W92" s="37"/>
      <c r="X92" s="37"/>
      <c r="Y92" s="37"/>
      <c r="Z92" s="37"/>
      <c r="AA92" s="37"/>
      <c r="AB92" s="37"/>
      <c r="AC92" s="37"/>
      <c r="AD92" s="37"/>
      <c r="AE92" s="37"/>
      <c r="AR92" s="222" t="s">
        <v>210</v>
      </c>
      <c r="AT92" s="222" t="s">
        <v>207</v>
      </c>
      <c r="AU92" s="222" t="s">
        <v>78</v>
      </c>
      <c r="AY92" s="16" t="s">
        <v>185</v>
      </c>
      <c r="BE92" s="223">
        <f>IF(N92="základní",J92,0)</f>
        <v>0</v>
      </c>
      <c r="BF92" s="223">
        <f>IF(N92="snížená",J92,0)</f>
        <v>0</v>
      </c>
      <c r="BG92" s="223">
        <f>IF(N92="zákl. přenesená",J92,0)</f>
        <v>0</v>
      </c>
      <c r="BH92" s="223">
        <f>IF(N92="sníž. přenesená",J92,0)</f>
        <v>0</v>
      </c>
      <c r="BI92" s="223">
        <f>IF(N92="nulová",J92,0)</f>
        <v>0</v>
      </c>
      <c r="BJ92" s="16" t="s">
        <v>76</v>
      </c>
      <c r="BK92" s="223">
        <f>ROUND(I92*H92,2)</f>
        <v>0</v>
      </c>
      <c r="BL92" s="16" t="s">
        <v>203</v>
      </c>
      <c r="BM92" s="222" t="s">
        <v>99</v>
      </c>
    </row>
    <row r="93" s="2" customFormat="1" ht="37.8" customHeight="1">
      <c r="A93" s="37"/>
      <c r="B93" s="38"/>
      <c r="C93" s="229" t="s">
        <v>298</v>
      </c>
      <c r="D93" s="229" t="s">
        <v>207</v>
      </c>
      <c r="E93" s="230" t="s">
        <v>1130</v>
      </c>
      <c r="F93" s="231" t="s">
        <v>1131</v>
      </c>
      <c r="G93" s="232" t="s">
        <v>261</v>
      </c>
      <c r="H93" s="233">
        <v>6</v>
      </c>
      <c r="I93" s="234"/>
      <c r="J93" s="235">
        <f>ROUND(I93*H93,2)</f>
        <v>0</v>
      </c>
      <c r="K93" s="231" t="s">
        <v>19</v>
      </c>
      <c r="L93" s="236"/>
      <c r="M93" s="237" t="s">
        <v>19</v>
      </c>
      <c r="N93" s="238"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210</v>
      </c>
      <c r="AT93" s="222" t="s">
        <v>207</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203</v>
      </c>
      <c r="BM93" s="222" t="s">
        <v>88</v>
      </c>
    </row>
    <row r="94" s="2" customFormat="1" ht="49.05" customHeight="1">
      <c r="A94" s="37"/>
      <c r="B94" s="38"/>
      <c r="C94" s="211" t="s">
        <v>288</v>
      </c>
      <c r="D94" s="211" t="s">
        <v>188</v>
      </c>
      <c r="E94" s="212" t="s">
        <v>1132</v>
      </c>
      <c r="F94" s="213" t="s">
        <v>1133</v>
      </c>
      <c r="G94" s="214" t="s">
        <v>213</v>
      </c>
      <c r="H94" s="215">
        <v>0.089999999999999997</v>
      </c>
      <c r="I94" s="216"/>
      <c r="J94" s="217">
        <f>ROUND(I94*H94,2)</f>
        <v>0</v>
      </c>
      <c r="K94" s="213" t="s">
        <v>192</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1134</v>
      </c>
    </row>
    <row r="95" s="2" customFormat="1">
      <c r="A95" s="37"/>
      <c r="B95" s="38"/>
      <c r="C95" s="39"/>
      <c r="D95" s="224" t="s">
        <v>193</v>
      </c>
      <c r="E95" s="39"/>
      <c r="F95" s="225" t="s">
        <v>1135</v>
      </c>
      <c r="G95" s="39"/>
      <c r="H95" s="39"/>
      <c r="I95" s="226"/>
      <c r="J95" s="39"/>
      <c r="K95" s="39"/>
      <c r="L95" s="43"/>
      <c r="M95" s="227"/>
      <c r="N95" s="228"/>
      <c r="O95" s="83"/>
      <c r="P95" s="83"/>
      <c r="Q95" s="83"/>
      <c r="R95" s="83"/>
      <c r="S95" s="83"/>
      <c r="T95" s="84"/>
      <c r="U95" s="37"/>
      <c r="V95" s="37"/>
      <c r="W95" s="37"/>
      <c r="X95" s="37"/>
      <c r="Y95" s="37"/>
      <c r="Z95" s="37"/>
      <c r="AA95" s="37"/>
      <c r="AB95" s="37"/>
      <c r="AC95" s="37"/>
      <c r="AD95" s="37"/>
      <c r="AE95" s="37"/>
      <c r="AT95" s="16" t="s">
        <v>193</v>
      </c>
      <c r="AU95" s="16" t="s">
        <v>78</v>
      </c>
    </row>
    <row r="96" s="12" customFormat="1" ht="25.92" customHeight="1">
      <c r="A96" s="12"/>
      <c r="B96" s="195"/>
      <c r="C96" s="196"/>
      <c r="D96" s="197" t="s">
        <v>68</v>
      </c>
      <c r="E96" s="198" t="s">
        <v>153</v>
      </c>
      <c r="F96" s="198" t="s">
        <v>1118</v>
      </c>
      <c r="G96" s="196"/>
      <c r="H96" s="196"/>
      <c r="I96" s="199"/>
      <c r="J96" s="200">
        <f>BK96</f>
        <v>0</v>
      </c>
      <c r="K96" s="196"/>
      <c r="L96" s="201"/>
      <c r="M96" s="202"/>
      <c r="N96" s="203"/>
      <c r="O96" s="203"/>
      <c r="P96" s="204">
        <f>SUM(P97:P101)</f>
        <v>0</v>
      </c>
      <c r="Q96" s="203"/>
      <c r="R96" s="204">
        <f>SUM(R97:R101)</f>
        <v>0</v>
      </c>
      <c r="S96" s="203"/>
      <c r="T96" s="205">
        <f>SUM(T97:T101)</f>
        <v>0</v>
      </c>
      <c r="U96" s="12"/>
      <c r="V96" s="12"/>
      <c r="W96" s="12"/>
      <c r="X96" s="12"/>
      <c r="Y96" s="12"/>
      <c r="Z96" s="12"/>
      <c r="AA96" s="12"/>
      <c r="AB96" s="12"/>
      <c r="AC96" s="12"/>
      <c r="AD96" s="12"/>
      <c r="AE96" s="12"/>
      <c r="AR96" s="206" t="s">
        <v>120</v>
      </c>
      <c r="AT96" s="207" t="s">
        <v>68</v>
      </c>
      <c r="AU96" s="207" t="s">
        <v>69</v>
      </c>
      <c r="AY96" s="206" t="s">
        <v>185</v>
      </c>
      <c r="BK96" s="208">
        <f>SUM(BK97:BK101)</f>
        <v>0</v>
      </c>
    </row>
    <row r="97" s="2" customFormat="1" ht="16.5" customHeight="1">
      <c r="A97" s="37"/>
      <c r="B97" s="38"/>
      <c r="C97" s="211" t="s">
        <v>305</v>
      </c>
      <c r="D97" s="211" t="s">
        <v>188</v>
      </c>
      <c r="E97" s="212" t="s">
        <v>1136</v>
      </c>
      <c r="F97" s="213" t="s">
        <v>1137</v>
      </c>
      <c r="G97" s="214" t="s">
        <v>460</v>
      </c>
      <c r="H97" s="215">
        <v>1</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99</v>
      </c>
      <c r="AT97" s="222" t="s">
        <v>188</v>
      </c>
      <c r="AU97" s="222" t="s">
        <v>76</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239</v>
      </c>
    </row>
    <row r="98" s="2" customFormat="1" ht="16.5" customHeight="1">
      <c r="A98" s="37"/>
      <c r="B98" s="38"/>
      <c r="C98" s="211" t="s">
        <v>255</v>
      </c>
      <c r="D98" s="211" t="s">
        <v>188</v>
      </c>
      <c r="E98" s="212" t="s">
        <v>1138</v>
      </c>
      <c r="F98" s="213" t="s">
        <v>1139</v>
      </c>
      <c r="G98" s="214" t="s">
        <v>460</v>
      </c>
      <c r="H98" s="215">
        <v>1</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76</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8</v>
      </c>
    </row>
    <row r="99" s="2" customFormat="1" ht="37.8" customHeight="1">
      <c r="A99" s="37"/>
      <c r="B99" s="38"/>
      <c r="C99" s="211" t="s">
        <v>313</v>
      </c>
      <c r="D99" s="211" t="s">
        <v>188</v>
      </c>
      <c r="E99" s="212" t="s">
        <v>788</v>
      </c>
      <c r="F99" s="213" t="s">
        <v>1120</v>
      </c>
      <c r="G99" s="214" t="s">
        <v>460</v>
      </c>
      <c r="H99" s="215">
        <v>1</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99</v>
      </c>
      <c r="AT99" s="222" t="s">
        <v>188</v>
      </c>
      <c r="AU99" s="222" t="s">
        <v>76</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99</v>
      </c>
      <c r="BM99" s="222" t="s">
        <v>248</v>
      </c>
    </row>
    <row r="100" s="2" customFormat="1" ht="16.5" customHeight="1">
      <c r="A100" s="37"/>
      <c r="B100" s="38"/>
      <c r="C100" s="211" t="s">
        <v>284</v>
      </c>
      <c r="D100" s="211" t="s">
        <v>188</v>
      </c>
      <c r="E100" s="212" t="s">
        <v>1140</v>
      </c>
      <c r="F100" s="213" t="s">
        <v>1141</v>
      </c>
      <c r="G100" s="214" t="s">
        <v>460</v>
      </c>
      <c r="H100" s="215">
        <v>1</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99</v>
      </c>
      <c r="AT100" s="222" t="s">
        <v>188</v>
      </c>
      <c r="AU100" s="222" t="s">
        <v>76</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203</v>
      </c>
    </row>
    <row r="101" s="2" customFormat="1" ht="21.75" customHeight="1">
      <c r="A101" s="37"/>
      <c r="B101" s="38"/>
      <c r="C101" s="211" t="s">
        <v>330</v>
      </c>
      <c r="D101" s="211" t="s">
        <v>188</v>
      </c>
      <c r="E101" s="212" t="s">
        <v>774</v>
      </c>
      <c r="F101" s="213" t="s">
        <v>1142</v>
      </c>
      <c r="G101" s="214" t="s">
        <v>460</v>
      </c>
      <c r="H101" s="215">
        <v>1</v>
      </c>
      <c r="I101" s="216"/>
      <c r="J101" s="217">
        <f>ROUND(I101*H101,2)</f>
        <v>0</v>
      </c>
      <c r="K101" s="213" t="s">
        <v>19</v>
      </c>
      <c r="L101" s="43"/>
      <c r="M101" s="243" t="s">
        <v>19</v>
      </c>
      <c r="N101" s="244" t="s">
        <v>40</v>
      </c>
      <c r="O101" s="241"/>
      <c r="P101" s="245">
        <f>O101*H101</f>
        <v>0</v>
      </c>
      <c r="Q101" s="245">
        <v>0</v>
      </c>
      <c r="R101" s="245">
        <f>Q101*H101</f>
        <v>0</v>
      </c>
      <c r="S101" s="245">
        <v>0</v>
      </c>
      <c r="T101" s="246">
        <f>S101*H101</f>
        <v>0</v>
      </c>
      <c r="U101" s="37"/>
      <c r="V101" s="37"/>
      <c r="W101" s="37"/>
      <c r="X101" s="37"/>
      <c r="Y101" s="37"/>
      <c r="Z101" s="37"/>
      <c r="AA101" s="37"/>
      <c r="AB101" s="37"/>
      <c r="AC101" s="37"/>
      <c r="AD101" s="37"/>
      <c r="AE101" s="37"/>
      <c r="AR101" s="222" t="s">
        <v>99</v>
      </c>
      <c r="AT101" s="222" t="s">
        <v>188</v>
      </c>
      <c r="AU101" s="222" t="s">
        <v>76</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99</v>
      </c>
      <c r="BM101" s="222" t="s">
        <v>255</v>
      </c>
    </row>
    <row r="102" s="2" customFormat="1" ht="6.96" customHeight="1">
      <c r="A102" s="37"/>
      <c r="B102" s="58"/>
      <c r="C102" s="59"/>
      <c r="D102" s="59"/>
      <c r="E102" s="59"/>
      <c r="F102" s="59"/>
      <c r="G102" s="59"/>
      <c r="H102" s="59"/>
      <c r="I102" s="59"/>
      <c r="J102" s="59"/>
      <c r="K102" s="59"/>
      <c r="L102" s="43"/>
      <c r="M102" s="37"/>
      <c r="O102" s="37"/>
      <c r="P102" s="37"/>
      <c r="Q102" s="37"/>
      <c r="R102" s="37"/>
      <c r="S102" s="37"/>
      <c r="T102" s="37"/>
      <c r="U102" s="37"/>
      <c r="V102" s="37"/>
      <c r="W102" s="37"/>
      <c r="X102" s="37"/>
      <c r="Y102" s="37"/>
      <c r="Z102" s="37"/>
      <c r="AA102" s="37"/>
      <c r="AB102" s="37"/>
      <c r="AC102" s="37"/>
      <c r="AD102" s="37"/>
      <c r="AE102" s="37"/>
    </row>
  </sheetData>
  <sheetProtection sheet="1" autoFilter="0" formatColumns="0" formatRows="0" objects="1" scenarios="1" spinCount="100000" saltValue="024lLj93b/1prhQL8bEZJc2kqJyTCOwOY+X88PYoCPYn4PxnjRYyKto+cWOhUuZNdP4e/Vbm6L15WvMyZDFC4w==" hashValue="na9ET/oy9E+xph0anODgwhny6PZB60glbh1WX/I97phwkSyxE0GAU4klsNCs0iLnaS5gKNJEnRiBZf+ucxCH1w==" algorithmName="SHA-512" password="CC35"/>
  <autoFilter ref="C87:K101"/>
  <mergeCells count="12">
    <mergeCell ref="E7:H7"/>
    <mergeCell ref="E9:H9"/>
    <mergeCell ref="E11:H11"/>
    <mergeCell ref="E20:H20"/>
    <mergeCell ref="E29:H29"/>
    <mergeCell ref="E50:H50"/>
    <mergeCell ref="E52:H52"/>
    <mergeCell ref="E54:H54"/>
    <mergeCell ref="E76:H76"/>
    <mergeCell ref="E78:H78"/>
    <mergeCell ref="E80:H80"/>
    <mergeCell ref="L2:V2"/>
  </mergeCells>
  <hyperlinks>
    <hyperlink ref="F95" r:id="rId1" display="https://podminky.urs.cz/item/CS_URS_2024_02/998751101"/>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1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140</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1143</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ROUND(J88,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ROUND((SUM(BE88:BE111)),  2)</f>
        <v>0</v>
      </c>
      <c r="G35" s="37"/>
      <c r="H35" s="37"/>
      <c r="I35" s="156">
        <v>0.20999999999999999</v>
      </c>
      <c r="J35" s="155">
        <f>ROUND(((SUM(BE88:BE111))*I35),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ROUND((SUM(BF88:BF111)),  2)</f>
        <v>0</v>
      </c>
      <c r="G36" s="37"/>
      <c r="H36" s="37"/>
      <c r="I36" s="156">
        <v>0.12</v>
      </c>
      <c r="J36" s="155">
        <f>ROUND(((SUM(BF88:BF111))*I36),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ROUND((SUM(BG88:BG111)),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ROUND((SUM(BH88:BH111)),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ROUND((SUM(BI88:BI111)),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5 (1) - Elektromontáže</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J88</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J89</f>
        <v>0</v>
      </c>
      <c r="K64" s="174"/>
      <c r="L64" s="178"/>
      <c r="S64" s="9"/>
      <c r="T64" s="9"/>
      <c r="U64" s="9"/>
      <c r="V64" s="9"/>
      <c r="W64" s="9"/>
      <c r="X64" s="9"/>
      <c r="Y64" s="9"/>
      <c r="Z64" s="9"/>
      <c r="AA64" s="9"/>
      <c r="AB64" s="9"/>
      <c r="AC64" s="9"/>
      <c r="AD64" s="9"/>
      <c r="AE64" s="9"/>
    </row>
    <row r="65" s="10" customFormat="1" ht="19.92" customHeight="1">
      <c r="A65" s="10"/>
      <c r="B65" s="179"/>
      <c r="C65" s="124"/>
      <c r="D65" s="180" t="s">
        <v>1144</v>
      </c>
      <c r="E65" s="181"/>
      <c r="F65" s="181"/>
      <c r="G65" s="181"/>
      <c r="H65" s="181"/>
      <c r="I65" s="181"/>
      <c r="J65" s="182">
        <f>J90</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1145</v>
      </c>
      <c r="E66" s="181"/>
      <c r="F66" s="181"/>
      <c r="G66" s="181"/>
      <c r="H66" s="181"/>
      <c r="I66" s="181"/>
      <c r="J66" s="182">
        <f>J103</f>
        <v>0</v>
      </c>
      <c r="K66" s="124"/>
      <c r="L66" s="183"/>
      <c r="S66" s="10"/>
      <c r="T66" s="10"/>
      <c r="U66" s="10"/>
      <c r="V66" s="10"/>
      <c r="W66" s="10"/>
      <c r="X66" s="10"/>
      <c r="Y66" s="10"/>
      <c r="Z66" s="10"/>
      <c r="AA66" s="10"/>
      <c r="AB66" s="10"/>
      <c r="AC66" s="10"/>
      <c r="AD66" s="10"/>
      <c r="AE66" s="10"/>
    </row>
    <row r="67" s="2" customFormat="1" ht="21.84" customHeight="1">
      <c r="A67" s="37"/>
      <c r="B67" s="38"/>
      <c r="C67" s="39"/>
      <c r="D67" s="39"/>
      <c r="E67" s="39"/>
      <c r="F67" s="39"/>
      <c r="G67" s="39"/>
      <c r="H67" s="39"/>
      <c r="I67" s="39"/>
      <c r="J67" s="39"/>
      <c r="K67" s="39"/>
      <c r="L67" s="143"/>
      <c r="S67" s="37"/>
      <c r="T67" s="37"/>
      <c r="U67" s="37"/>
      <c r="V67" s="37"/>
      <c r="W67" s="37"/>
      <c r="X67" s="37"/>
      <c r="Y67" s="37"/>
      <c r="Z67" s="37"/>
      <c r="AA67" s="37"/>
      <c r="AB67" s="37"/>
      <c r="AC67" s="37"/>
      <c r="AD67" s="37"/>
      <c r="AE67" s="37"/>
    </row>
    <row r="68" s="2" customFormat="1" ht="6.96" customHeight="1">
      <c r="A68" s="37"/>
      <c r="B68" s="58"/>
      <c r="C68" s="59"/>
      <c r="D68" s="59"/>
      <c r="E68" s="59"/>
      <c r="F68" s="59"/>
      <c r="G68" s="59"/>
      <c r="H68" s="59"/>
      <c r="I68" s="59"/>
      <c r="J68" s="59"/>
      <c r="K68" s="59"/>
      <c r="L68" s="143"/>
      <c r="S68" s="37"/>
      <c r="T68" s="37"/>
      <c r="U68" s="37"/>
      <c r="V68" s="37"/>
      <c r="W68" s="37"/>
      <c r="X68" s="37"/>
      <c r="Y68" s="37"/>
      <c r="Z68" s="37"/>
      <c r="AA68" s="37"/>
      <c r="AB68" s="37"/>
      <c r="AC68" s="37"/>
      <c r="AD68" s="37"/>
      <c r="AE68" s="37"/>
    </row>
    <row r="72" s="2" customFormat="1" ht="6.96" customHeight="1">
      <c r="A72" s="37"/>
      <c r="B72" s="60"/>
      <c r="C72" s="61"/>
      <c r="D72" s="61"/>
      <c r="E72" s="61"/>
      <c r="F72" s="61"/>
      <c r="G72" s="61"/>
      <c r="H72" s="61"/>
      <c r="I72" s="61"/>
      <c r="J72" s="61"/>
      <c r="K72" s="61"/>
      <c r="L72" s="143"/>
      <c r="S72" s="37"/>
      <c r="T72" s="37"/>
      <c r="U72" s="37"/>
      <c r="V72" s="37"/>
      <c r="W72" s="37"/>
      <c r="X72" s="37"/>
      <c r="Y72" s="37"/>
      <c r="Z72" s="37"/>
      <c r="AA72" s="37"/>
      <c r="AB72" s="37"/>
      <c r="AC72" s="37"/>
      <c r="AD72" s="37"/>
      <c r="AE72" s="37"/>
    </row>
    <row r="73" s="2" customFormat="1" ht="24.96" customHeight="1">
      <c r="A73" s="37"/>
      <c r="B73" s="38"/>
      <c r="C73" s="22" t="s">
        <v>170</v>
      </c>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6.96" customHeight="1">
      <c r="A74" s="37"/>
      <c r="B74" s="38"/>
      <c r="C74" s="39"/>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2" customHeight="1">
      <c r="A75" s="37"/>
      <c r="B75" s="38"/>
      <c r="C75" s="31" t="s">
        <v>16</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6.5" customHeight="1">
      <c r="A76" s="37"/>
      <c r="B76" s="38"/>
      <c r="C76" s="39"/>
      <c r="D76" s="39"/>
      <c r="E76" s="168" t="str">
        <f>E7</f>
        <v>objekt Koleje Jarov- Blok F</v>
      </c>
      <c r="F76" s="31"/>
      <c r="G76" s="31"/>
      <c r="H76" s="31"/>
      <c r="I76" s="39"/>
      <c r="J76" s="39"/>
      <c r="K76" s="39"/>
      <c r="L76" s="143"/>
      <c r="S76" s="37"/>
      <c r="T76" s="37"/>
      <c r="U76" s="37"/>
      <c r="V76" s="37"/>
      <c r="W76" s="37"/>
      <c r="X76" s="37"/>
      <c r="Y76" s="37"/>
      <c r="Z76" s="37"/>
      <c r="AA76" s="37"/>
      <c r="AB76" s="37"/>
      <c r="AC76" s="37"/>
      <c r="AD76" s="37"/>
      <c r="AE76" s="37"/>
    </row>
    <row r="77" s="1" customFormat="1" ht="12" customHeight="1">
      <c r="B77" s="20"/>
      <c r="C77" s="31" t="s">
        <v>157</v>
      </c>
      <c r="D77" s="21"/>
      <c r="E77" s="21"/>
      <c r="F77" s="21"/>
      <c r="G77" s="21"/>
      <c r="H77" s="21"/>
      <c r="I77" s="21"/>
      <c r="J77" s="21"/>
      <c r="K77" s="21"/>
      <c r="L77" s="19"/>
    </row>
    <row r="78" s="2" customFormat="1" ht="16.5" customHeight="1">
      <c r="A78" s="37"/>
      <c r="B78" s="38"/>
      <c r="C78" s="39"/>
      <c r="D78" s="39"/>
      <c r="E78" s="168" t="s">
        <v>883</v>
      </c>
      <c r="F78" s="39"/>
      <c r="G78" s="39"/>
      <c r="H78" s="39"/>
      <c r="I78" s="39"/>
      <c r="J78" s="39"/>
      <c r="K78" s="39"/>
      <c r="L78" s="143"/>
      <c r="S78" s="37"/>
      <c r="T78" s="37"/>
      <c r="U78" s="37"/>
      <c r="V78" s="37"/>
      <c r="W78" s="37"/>
      <c r="X78" s="37"/>
      <c r="Y78" s="37"/>
      <c r="Z78" s="37"/>
      <c r="AA78" s="37"/>
      <c r="AB78" s="37"/>
      <c r="AC78" s="37"/>
      <c r="AD78" s="37"/>
      <c r="AE78" s="37"/>
    </row>
    <row r="79" s="2" customFormat="1" ht="12" customHeight="1">
      <c r="A79" s="37"/>
      <c r="B79" s="38"/>
      <c r="C79" s="31" t="s">
        <v>159</v>
      </c>
      <c r="D79" s="39"/>
      <c r="E79" s="39"/>
      <c r="F79" s="39"/>
      <c r="G79" s="39"/>
      <c r="H79" s="39"/>
      <c r="I79" s="39"/>
      <c r="J79" s="39"/>
      <c r="K79" s="39"/>
      <c r="L79" s="143"/>
      <c r="S79" s="37"/>
      <c r="T79" s="37"/>
      <c r="U79" s="37"/>
      <c r="V79" s="37"/>
      <c r="W79" s="37"/>
      <c r="X79" s="37"/>
      <c r="Y79" s="37"/>
      <c r="Z79" s="37"/>
      <c r="AA79" s="37"/>
      <c r="AB79" s="37"/>
      <c r="AC79" s="37"/>
      <c r="AD79" s="37"/>
      <c r="AE79" s="37"/>
    </row>
    <row r="80" s="2" customFormat="1" ht="16.5" customHeight="1">
      <c r="A80" s="37"/>
      <c r="B80" s="38"/>
      <c r="C80" s="39"/>
      <c r="D80" s="39"/>
      <c r="E80" s="68" t="str">
        <f>E11</f>
        <v>5 (1) - Elektromontáže</v>
      </c>
      <c r="F80" s="39"/>
      <c r="G80" s="39"/>
      <c r="H80" s="39"/>
      <c r="I80" s="39"/>
      <c r="J80" s="39"/>
      <c r="K80" s="39"/>
      <c r="L80" s="143"/>
      <c r="S80" s="37"/>
      <c r="T80" s="37"/>
      <c r="U80" s="37"/>
      <c r="V80" s="37"/>
      <c r="W80" s="37"/>
      <c r="X80" s="37"/>
      <c r="Y80" s="37"/>
      <c r="Z80" s="37"/>
      <c r="AA80" s="37"/>
      <c r="AB80" s="37"/>
      <c r="AC80" s="37"/>
      <c r="AD80" s="37"/>
      <c r="AE80" s="37"/>
    </row>
    <row r="81" s="2" customFormat="1" ht="6.96" customHeight="1">
      <c r="A81" s="37"/>
      <c r="B81" s="38"/>
      <c r="C81" s="39"/>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21</v>
      </c>
      <c r="D82" s="39"/>
      <c r="E82" s="39"/>
      <c r="F82" s="26" t="str">
        <f>F14</f>
        <v xml:space="preserve"> </v>
      </c>
      <c r="G82" s="39"/>
      <c r="H82" s="39"/>
      <c r="I82" s="31" t="s">
        <v>23</v>
      </c>
      <c r="J82" s="71" t="str">
        <f>IF(J14="","",J14)</f>
        <v>10. 2. 2025</v>
      </c>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5.15" customHeight="1">
      <c r="A84" s="37"/>
      <c r="B84" s="38"/>
      <c r="C84" s="31" t="s">
        <v>25</v>
      </c>
      <c r="D84" s="39"/>
      <c r="E84" s="39"/>
      <c r="F84" s="26" t="str">
        <f>E17</f>
        <v xml:space="preserve"> </v>
      </c>
      <c r="G84" s="39"/>
      <c r="H84" s="39"/>
      <c r="I84" s="31" t="s">
        <v>30</v>
      </c>
      <c r="J84" s="35" t="str">
        <f>E23</f>
        <v xml:space="preserve"> </v>
      </c>
      <c r="K84" s="39"/>
      <c r="L84" s="143"/>
      <c r="S84" s="37"/>
      <c r="T84" s="37"/>
      <c r="U84" s="37"/>
      <c r="V84" s="37"/>
      <c r="W84" s="37"/>
      <c r="X84" s="37"/>
      <c r="Y84" s="37"/>
      <c r="Z84" s="37"/>
      <c r="AA84" s="37"/>
      <c r="AB84" s="37"/>
      <c r="AC84" s="37"/>
      <c r="AD84" s="37"/>
      <c r="AE84" s="37"/>
    </row>
    <row r="85" s="2" customFormat="1" ht="15.15" customHeight="1">
      <c r="A85" s="37"/>
      <c r="B85" s="38"/>
      <c r="C85" s="31" t="s">
        <v>28</v>
      </c>
      <c r="D85" s="39"/>
      <c r="E85" s="39"/>
      <c r="F85" s="26" t="str">
        <f>IF(E20="","",E20)</f>
        <v>Vyplň údaj</v>
      </c>
      <c r="G85" s="39"/>
      <c r="H85" s="39"/>
      <c r="I85" s="31" t="s">
        <v>32</v>
      </c>
      <c r="J85" s="35" t="str">
        <f>E26</f>
        <v xml:space="preserve"> </v>
      </c>
      <c r="K85" s="39"/>
      <c r="L85" s="143"/>
      <c r="S85" s="37"/>
      <c r="T85" s="37"/>
      <c r="U85" s="37"/>
      <c r="V85" s="37"/>
      <c r="W85" s="37"/>
      <c r="X85" s="37"/>
      <c r="Y85" s="37"/>
      <c r="Z85" s="37"/>
      <c r="AA85" s="37"/>
      <c r="AB85" s="37"/>
      <c r="AC85" s="37"/>
      <c r="AD85" s="37"/>
      <c r="AE85" s="37"/>
    </row>
    <row r="86" s="2" customFormat="1" ht="10.32"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11" customFormat="1" ht="29.28" customHeight="1">
      <c r="A87" s="184"/>
      <c r="B87" s="185"/>
      <c r="C87" s="186" t="s">
        <v>171</v>
      </c>
      <c r="D87" s="187" t="s">
        <v>54</v>
      </c>
      <c r="E87" s="187" t="s">
        <v>50</v>
      </c>
      <c r="F87" s="187" t="s">
        <v>51</v>
      </c>
      <c r="G87" s="187" t="s">
        <v>172</v>
      </c>
      <c r="H87" s="187" t="s">
        <v>173</v>
      </c>
      <c r="I87" s="187" t="s">
        <v>174</v>
      </c>
      <c r="J87" s="187" t="s">
        <v>163</v>
      </c>
      <c r="K87" s="188" t="s">
        <v>175</v>
      </c>
      <c r="L87" s="189"/>
      <c r="M87" s="91" t="s">
        <v>19</v>
      </c>
      <c r="N87" s="92" t="s">
        <v>39</v>
      </c>
      <c r="O87" s="92" t="s">
        <v>176</v>
      </c>
      <c r="P87" s="92" t="s">
        <v>177</v>
      </c>
      <c r="Q87" s="92" t="s">
        <v>178</v>
      </c>
      <c r="R87" s="92" t="s">
        <v>179</v>
      </c>
      <c r="S87" s="92" t="s">
        <v>180</v>
      </c>
      <c r="T87" s="93" t="s">
        <v>181</v>
      </c>
      <c r="U87" s="184"/>
      <c r="V87" s="184"/>
      <c r="W87" s="184"/>
      <c r="X87" s="184"/>
      <c r="Y87" s="184"/>
      <c r="Z87" s="184"/>
      <c r="AA87" s="184"/>
      <c r="AB87" s="184"/>
      <c r="AC87" s="184"/>
      <c r="AD87" s="184"/>
      <c r="AE87" s="184"/>
    </row>
    <row r="88" s="2" customFormat="1" ht="22.8" customHeight="1">
      <c r="A88" s="37"/>
      <c r="B88" s="38"/>
      <c r="C88" s="98" t="s">
        <v>182</v>
      </c>
      <c r="D88" s="39"/>
      <c r="E88" s="39"/>
      <c r="F88" s="39"/>
      <c r="G88" s="39"/>
      <c r="H88" s="39"/>
      <c r="I88" s="39"/>
      <c r="J88" s="190">
        <f>BK88</f>
        <v>0</v>
      </c>
      <c r="K88" s="39"/>
      <c r="L88" s="43"/>
      <c r="M88" s="94"/>
      <c r="N88" s="191"/>
      <c r="O88" s="95"/>
      <c r="P88" s="192">
        <f>P89</f>
        <v>0</v>
      </c>
      <c r="Q88" s="95"/>
      <c r="R88" s="192">
        <f>R89</f>
        <v>0</v>
      </c>
      <c r="S88" s="95"/>
      <c r="T88" s="193">
        <f>T89</f>
        <v>0</v>
      </c>
      <c r="U88" s="37"/>
      <c r="V88" s="37"/>
      <c r="W88" s="37"/>
      <c r="X88" s="37"/>
      <c r="Y88" s="37"/>
      <c r="Z88" s="37"/>
      <c r="AA88" s="37"/>
      <c r="AB88" s="37"/>
      <c r="AC88" s="37"/>
      <c r="AD88" s="37"/>
      <c r="AE88" s="37"/>
      <c r="AT88" s="16" t="s">
        <v>68</v>
      </c>
      <c r="AU88" s="16" t="s">
        <v>164</v>
      </c>
      <c r="BK88" s="194">
        <f>BK89</f>
        <v>0</v>
      </c>
    </row>
    <row r="89" s="12" customFormat="1" ht="25.92" customHeight="1">
      <c r="A89" s="12"/>
      <c r="B89" s="195"/>
      <c r="C89" s="196"/>
      <c r="D89" s="197" t="s">
        <v>68</v>
      </c>
      <c r="E89" s="198" t="s">
        <v>197</v>
      </c>
      <c r="F89" s="198" t="s">
        <v>198</v>
      </c>
      <c r="G89" s="196"/>
      <c r="H89" s="196"/>
      <c r="I89" s="199"/>
      <c r="J89" s="200">
        <f>BK89</f>
        <v>0</v>
      </c>
      <c r="K89" s="196"/>
      <c r="L89" s="201"/>
      <c r="M89" s="202"/>
      <c r="N89" s="203"/>
      <c r="O89" s="203"/>
      <c r="P89" s="204">
        <f>P90+P103</f>
        <v>0</v>
      </c>
      <c r="Q89" s="203"/>
      <c r="R89" s="204">
        <f>R90+R103</f>
        <v>0</v>
      </c>
      <c r="S89" s="203"/>
      <c r="T89" s="205">
        <f>T90+T103</f>
        <v>0</v>
      </c>
      <c r="U89" s="12"/>
      <c r="V89" s="12"/>
      <c r="W89" s="12"/>
      <c r="X89" s="12"/>
      <c r="Y89" s="12"/>
      <c r="Z89" s="12"/>
      <c r="AA89" s="12"/>
      <c r="AB89" s="12"/>
      <c r="AC89" s="12"/>
      <c r="AD89" s="12"/>
      <c r="AE89" s="12"/>
      <c r="AR89" s="206" t="s">
        <v>78</v>
      </c>
      <c r="AT89" s="207" t="s">
        <v>68</v>
      </c>
      <c r="AU89" s="207" t="s">
        <v>69</v>
      </c>
      <c r="AY89" s="206" t="s">
        <v>185</v>
      </c>
      <c r="BK89" s="208">
        <f>BK90+BK103</f>
        <v>0</v>
      </c>
    </row>
    <row r="90" s="12" customFormat="1" ht="22.8" customHeight="1">
      <c r="A90" s="12"/>
      <c r="B90" s="195"/>
      <c r="C90" s="196"/>
      <c r="D90" s="197" t="s">
        <v>68</v>
      </c>
      <c r="E90" s="209" t="s">
        <v>1146</v>
      </c>
      <c r="F90" s="209" t="s">
        <v>1147</v>
      </c>
      <c r="G90" s="196"/>
      <c r="H90" s="196"/>
      <c r="I90" s="199"/>
      <c r="J90" s="210">
        <f>BK90</f>
        <v>0</v>
      </c>
      <c r="K90" s="196"/>
      <c r="L90" s="201"/>
      <c r="M90" s="202"/>
      <c r="N90" s="203"/>
      <c r="O90" s="203"/>
      <c r="P90" s="204">
        <f>SUM(P91:P102)</f>
        <v>0</v>
      </c>
      <c r="Q90" s="203"/>
      <c r="R90" s="204">
        <f>SUM(R91:R102)</f>
        <v>0</v>
      </c>
      <c r="S90" s="203"/>
      <c r="T90" s="205">
        <f>SUM(T91:T102)</f>
        <v>0</v>
      </c>
      <c r="U90" s="12"/>
      <c r="V90" s="12"/>
      <c r="W90" s="12"/>
      <c r="X90" s="12"/>
      <c r="Y90" s="12"/>
      <c r="Z90" s="12"/>
      <c r="AA90" s="12"/>
      <c r="AB90" s="12"/>
      <c r="AC90" s="12"/>
      <c r="AD90" s="12"/>
      <c r="AE90" s="12"/>
      <c r="AR90" s="206" t="s">
        <v>78</v>
      </c>
      <c r="AT90" s="207" t="s">
        <v>68</v>
      </c>
      <c r="AU90" s="207" t="s">
        <v>76</v>
      </c>
      <c r="AY90" s="206" t="s">
        <v>185</v>
      </c>
      <c r="BK90" s="208">
        <f>SUM(BK91:BK102)</f>
        <v>0</v>
      </c>
    </row>
    <row r="91" s="2" customFormat="1" ht="24.15" customHeight="1">
      <c r="A91" s="37"/>
      <c r="B91" s="38"/>
      <c r="C91" s="229" t="s">
        <v>76</v>
      </c>
      <c r="D91" s="229" t="s">
        <v>207</v>
      </c>
      <c r="E91" s="230" t="s">
        <v>1148</v>
      </c>
      <c r="F91" s="231" t="s">
        <v>1149</v>
      </c>
      <c r="G91" s="232" t="s">
        <v>445</v>
      </c>
      <c r="H91" s="233">
        <v>10</v>
      </c>
      <c r="I91" s="234"/>
      <c r="J91" s="235">
        <f>ROUND(I91*H91,2)</f>
        <v>0</v>
      </c>
      <c r="K91" s="231" t="s">
        <v>19</v>
      </c>
      <c r="L91" s="236"/>
      <c r="M91" s="237" t="s">
        <v>19</v>
      </c>
      <c r="N91" s="238" t="s">
        <v>40</v>
      </c>
      <c r="O91" s="83"/>
      <c r="P91" s="220">
        <f>O91*H91</f>
        <v>0</v>
      </c>
      <c r="Q91" s="220">
        <v>0</v>
      </c>
      <c r="R91" s="220">
        <f>Q91*H91</f>
        <v>0</v>
      </c>
      <c r="S91" s="220">
        <v>0</v>
      </c>
      <c r="T91" s="221">
        <f>S91*H91</f>
        <v>0</v>
      </c>
      <c r="U91" s="37"/>
      <c r="V91" s="37"/>
      <c r="W91" s="37"/>
      <c r="X91" s="37"/>
      <c r="Y91" s="37"/>
      <c r="Z91" s="37"/>
      <c r="AA91" s="37"/>
      <c r="AB91" s="37"/>
      <c r="AC91" s="37"/>
      <c r="AD91" s="37"/>
      <c r="AE91" s="37"/>
      <c r="AR91" s="222" t="s">
        <v>210</v>
      </c>
      <c r="AT91" s="222" t="s">
        <v>207</v>
      </c>
      <c r="AU91" s="222" t="s">
        <v>78</v>
      </c>
      <c r="AY91" s="16" t="s">
        <v>185</v>
      </c>
      <c r="BE91" s="223">
        <f>IF(N91="základní",J91,0)</f>
        <v>0</v>
      </c>
      <c r="BF91" s="223">
        <f>IF(N91="snížená",J91,0)</f>
        <v>0</v>
      </c>
      <c r="BG91" s="223">
        <f>IF(N91="zákl. přenesená",J91,0)</f>
        <v>0</v>
      </c>
      <c r="BH91" s="223">
        <f>IF(N91="sníž. přenesená",J91,0)</f>
        <v>0</v>
      </c>
      <c r="BI91" s="223">
        <f>IF(N91="nulová",J91,0)</f>
        <v>0</v>
      </c>
      <c r="BJ91" s="16" t="s">
        <v>76</v>
      </c>
      <c r="BK91" s="223">
        <f>ROUND(I91*H91,2)</f>
        <v>0</v>
      </c>
      <c r="BL91" s="16" t="s">
        <v>203</v>
      </c>
      <c r="BM91" s="222" t="s">
        <v>78</v>
      </c>
    </row>
    <row r="92" s="2" customFormat="1" ht="21.75" customHeight="1">
      <c r="A92" s="37"/>
      <c r="B92" s="38"/>
      <c r="C92" s="229" t="s">
        <v>78</v>
      </c>
      <c r="D92" s="229" t="s">
        <v>207</v>
      </c>
      <c r="E92" s="230" t="s">
        <v>1150</v>
      </c>
      <c r="F92" s="231" t="s">
        <v>1151</v>
      </c>
      <c r="G92" s="232" t="s">
        <v>445</v>
      </c>
      <c r="H92" s="233">
        <v>4</v>
      </c>
      <c r="I92" s="234"/>
      <c r="J92" s="235">
        <f>ROUND(I92*H92,2)</f>
        <v>0</v>
      </c>
      <c r="K92" s="231" t="s">
        <v>19</v>
      </c>
      <c r="L92" s="236"/>
      <c r="M92" s="237" t="s">
        <v>19</v>
      </c>
      <c r="N92" s="238" t="s">
        <v>40</v>
      </c>
      <c r="O92" s="83"/>
      <c r="P92" s="220">
        <f>O92*H92</f>
        <v>0</v>
      </c>
      <c r="Q92" s="220">
        <v>0</v>
      </c>
      <c r="R92" s="220">
        <f>Q92*H92</f>
        <v>0</v>
      </c>
      <c r="S92" s="220">
        <v>0</v>
      </c>
      <c r="T92" s="221">
        <f>S92*H92</f>
        <v>0</v>
      </c>
      <c r="U92" s="37"/>
      <c r="V92" s="37"/>
      <c r="W92" s="37"/>
      <c r="X92" s="37"/>
      <c r="Y92" s="37"/>
      <c r="Z92" s="37"/>
      <c r="AA92" s="37"/>
      <c r="AB92" s="37"/>
      <c r="AC92" s="37"/>
      <c r="AD92" s="37"/>
      <c r="AE92" s="37"/>
      <c r="AR92" s="222" t="s">
        <v>210</v>
      </c>
      <c r="AT92" s="222" t="s">
        <v>207</v>
      </c>
      <c r="AU92" s="222" t="s">
        <v>78</v>
      </c>
      <c r="AY92" s="16" t="s">
        <v>185</v>
      </c>
      <c r="BE92" s="223">
        <f>IF(N92="základní",J92,0)</f>
        <v>0</v>
      </c>
      <c r="BF92" s="223">
        <f>IF(N92="snížená",J92,0)</f>
        <v>0</v>
      </c>
      <c r="BG92" s="223">
        <f>IF(N92="zákl. přenesená",J92,0)</f>
        <v>0</v>
      </c>
      <c r="BH92" s="223">
        <f>IF(N92="sníž. přenesená",J92,0)</f>
        <v>0</v>
      </c>
      <c r="BI92" s="223">
        <f>IF(N92="nulová",J92,0)</f>
        <v>0</v>
      </c>
      <c r="BJ92" s="16" t="s">
        <v>76</v>
      </c>
      <c r="BK92" s="223">
        <f>ROUND(I92*H92,2)</f>
        <v>0</v>
      </c>
      <c r="BL92" s="16" t="s">
        <v>203</v>
      </c>
      <c r="BM92" s="222" t="s">
        <v>99</v>
      </c>
    </row>
    <row r="93" s="2" customFormat="1" ht="21.75" customHeight="1">
      <c r="A93" s="37"/>
      <c r="B93" s="38"/>
      <c r="C93" s="229" t="s">
        <v>85</v>
      </c>
      <c r="D93" s="229" t="s">
        <v>207</v>
      </c>
      <c r="E93" s="230" t="s">
        <v>1152</v>
      </c>
      <c r="F93" s="231" t="s">
        <v>1153</v>
      </c>
      <c r="G93" s="232" t="s">
        <v>445</v>
      </c>
      <c r="H93" s="233">
        <v>2</v>
      </c>
      <c r="I93" s="234"/>
      <c r="J93" s="235">
        <f>ROUND(I93*H93,2)</f>
        <v>0</v>
      </c>
      <c r="K93" s="231" t="s">
        <v>19</v>
      </c>
      <c r="L93" s="236"/>
      <c r="M93" s="237" t="s">
        <v>19</v>
      </c>
      <c r="N93" s="238"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210</v>
      </c>
      <c r="AT93" s="222" t="s">
        <v>207</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203</v>
      </c>
      <c r="BM93" s="222" t="s">
        <v>88</v>
      </c>
    </row>
    <row r="94" s="2" customFormat="1" ht="33" customHeight="1">
      <c r="A94" s="37"/>
      <c r="B94" s="38"/>
      <c r="C94" s="229" t="s">
        <v>99</v>
      </c>
      <c r="D94" s="229" t="s">
        <v>207</v>
      </c>
      <c r="E94" s="230" t="s">
        <v>1154</v>
      </c>
      <c r="F94" s="231" t="s">
        <v>1155</v>
      </c>
      <c r="G94" s="232" t="s">
        <v>261</v>
      </c>
      <c r="H94" s="233">
        <v>8</v>
      </c>
      <c r="I94" s="234"/>
      <c r="J94" s="235">
        <f>ROUND(I94*H94,2)</f>
        <v>0</v>
      </c>
      <c r="K94" s="231" t="s">
        <v>19</v>
      </c>
      <c r="L94" s="236"/>
      <c r="M94" s="237" t="s">
        <v>19</v>
      </c>
      <c r="N94" s="238"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210</v>
      </c>
      <c r="AT94" s="222" t="s">
        <v>207</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147</v>
      </c>
    </row>
    <row r="95" s="2" customFormat="1" ht="21.75" customHeight="1">
      <c r="A95" s="37"/>
      <c r="B95" s="38"/>
      <c r="C95" s="229" t="s">
        <v>120</v>
      </c>
      <c r="D95" s="229" t="s">
        <v>207</v>
      </c>
      <c r="E95" s="230" t="s">
        <v>1156</v>
      </c>
      <c r="F95" s="231" t="s">
        <v>1157</v>
      </c>
      <c r="G95" s="232" t="s">
        <v>445</v>
      </c>
      <c r="H95" s="233">
        <v>4</v>
      </c>
      <c r="I95" s="234"/>
      <c r="J95" s="235">
        <f>ROUND(I95*H95,2)</f>
        <v>0</v>
      </c>
      <c r="K95" s="231" t="s">
        <v>19</v>
      </c>
      <c r="L95" s="236"/>
      <c r="M95" s="237" t="s">
        <v>19</v>
      </c>
      <c r="N95" s="238"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210</v>
      </c>
      <c r="AT95" s="222" t="s">
        <v>207</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203</v>
      </c>
      <c r="BM95" s="222" t="s">
        <v>239</v>
      </c>
    </row>
    <row r="96" s="2" customFormat="1" ht="37.8" customHeight="1">
      <c r="A96" s="37"/>
      <c r="B96" s="38"/>
      <c r="C96" s="229" t="s">
        <v>88</v>
      </c>
      <c r="D96" s="229" t="s">
        <v>207</v>
      </c>
      <c r="E96" s="230" t="s">
        <v>1158</v>
      </c>
      <c r="F96" s="231" t="s">
        <v>1159</v>
      </c>
      <c r="G96" s="232" t="s">
        <v>460</v>
      </c>
      <c r="H96" s="233">
        <v>1</v>
      </c>
      <c r="I96" s="234"/>
      <c r="J96" s="235">
        <f>ROUND(I96*H96,2)</f>
        <v>0</v>
      </c>
      <c r="K96" s="231" t="s">
        <v>19</v>
      </c>
      <c r="L96" s="236"/>
      <c r="M96" s="237" t="s">
        <v>19</v>
      </c>
      <c r="N96" s="238"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210</v>
      </c>
      <c r="AT96" s="222" t="s">
        <v>207</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8</v>
      </c>
    </row>
    <row r="97" s="2" customFormat="1" ht="24.15" customHeight="1">
      <c r="A97" s="37"/>
      <c r="B97" s="38"/>
      <c r="C97" s="229" t="s">
        <v>144</v>
      </c>
      <c r="D97" s="229" t="s">
        <v>207</v>
      </c>
      <c r="E97" s="230" t="s">
        <v>1160</v>
      </c>
      <c r="F97" s="231" t="s">
        <v>1161</v>
      </c>
      <c r="G97" s="232" t="s">
        <v>445</v>
      </c>
      <c r="H97" s="233">
        <v>20</v>
      </c>
      <c r="I97" s="234"/>
      <c r="J97" s="235">
        <f>ROUND(I97*H97,2)</f>
        <v>0</v>
      </c>
      <c r="K97" s="231" t="s">
        <v>19</v>
      </c>
      <c r="L97" s="236"/>
      <c r="M97" s="237" t="s">
        <v>19</v>
      </c>
      <c r="N97" s="238"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210</v>
      </c>
      <c r="AT97" s="222" t="s">
        <v>207</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203</v>
      </c>
      <c r="BM97" s="222" t="s">
        <v>248</v>
      </c>
    </row>
    <row r="98" s="2" customFormat="1" ht="24.15" customHeight="1">
      <c r="A98" s="37"/>
      <c r="B98" s="38"/>
      <c r="C98" s="229" t="s">
        <v>186</v>
      </c>
      <c r="D98" s="229" t="s">
        <v>207</v>
      </c>
      <c r="E98" s="230" t="s">
        <v>1162</v>
      </c>
      <c r="F98" s="231" t="s">
        <v>1163</v>
      </c>
      <c r="G98" s="232" t="s">
        <v>445</v>
      </c>
      <c r="H98" s="233">
        <v>12</v>
      </c>
      <c r="I98" s="234"/>
      <c r="J98" s="235">
        <f>ROUND(I98*H98,2)</f>
        <v>0</v>
      </c>
      <c r="K98" s="231" t="s">
        <v>19</v>
      </c>
      <c r="L98" s="236"/>
      <c r="M98" s="237" t="s">
        <v>19</v>
      </c>
      <c r="N98" s="238"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210</v>
      </c>
      <c r="AT98" s="222" t="s">
        <v>207</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203</v>
      </c>
    </row>
    <row r="99" s="2" customFormat="1" ht="37.8" customHeight="1">
      <c r="A99" s="37"/>
      <c r="B99" s="38"/>
      <c r="C99" s="229" t="s">
        <v>239</v>
      </c>
      <c r="D99" s="229" t="s">
        <v>207</v>
      </c>
      <c r="E99" s="230" t="s">
        <v>1158</v>
      </c>
      <c r="F99" s="231" t="s">
        <v>1159</v>
      </c>
      <c r="G99" s="232" t="s">
        <v>460</v>
      </c>
      <c r="H99" s="233">
        <v>1</v>
      </c>
      <c r="I99" s="234"/>
      <c r="J99" s="235">
        <f>ROUND(I99*H99,2)</f>
        <v>0</v>
      </c>
      <c r="K99" s="231" t="s">
        <v>19</v>
      </c>
      <c r="L99" s="236"/>
      <c r="M99" s="237" t="s">
        <v>19</v>
      </c>
      <c r="N99" s="238"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210</v>
      </c>
      <c r="AT99" s="222" t="s">
        <v>207</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255</v>
      </c>
    </row>
    <row r="100" s="2" customFormat="1" ht="24.15" customHeight="1">
      <c r="A100" s="37"/>
      <c r="B100" s="38"/>
      <c r="C100" s="229" t="s">
        <v>229</v>
      </c>
      <c r="D100" s="229" t="s">
        <v>207</v>
      </c>
      <c r="E100" s="230" t="s">
        <v>1164</v>
      </c>
      <c r="F100" s="231" t="s">
        <v>1165</v>
      </c>
      <c r="G100" s="232" t="s">
        <v>261</v>
      </c>
      <c r="H100" s="233">
        <v>50</v>
      </c>
      <c r="I100" s="234"/>
      <c r="J100" s="235">
        <f>ROUND(I100*H100,2)</f>
        <v>0</v>
      </c>
      <c r="K100" s="231" t="s">
        <v>19</v>
      </c>
      <c r="L100" s="236"/>
      <c r="M100" s="237" t="s">
        <v>19</v>
      </c>
      <c r="N100" s="238"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210</v>
      </c>
      <c r="AT100" s="222" t="s">
        <v>207</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280</v>
      </c>
    </row>
    <row r="101" s="2" customFormat="1" ht="44.25" customHeight="1">
      <c r="A101" s="37"/>
      <c r="B101" s="38"/>
      <c r="C101" s="211" t="s">
        <v>7</v>
      </c>
      <c r="D101" s="211" t="s">
        <v>188</v>
      </c>
      <c r="E101" s="212" t="s">
        <v>1166</v>
      </c>
      <c r="F101" s="213" t="s">
        <v>1167</v>
      </c>
      <c r="G101" s="214" t="s">
        <v>213</v>
      </c>
      <c r="H101" s="215">
        <v>0.089999999999999997</v>
      </c>
      <c r="I101" s="216"/>
      <c r="J101" s="217">
        <f>ROUND(I101*H101,2)</f>
        <v>0</v>
      </c>
      <c r="K101" s="213" t="s">
        <v>192</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203</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1168</v>
      </c>
    </row>
    <row r="102" s="2" customFormat="1">
      <c r="A102" s="37"/>
      <c r="B102" s="38"/>
      <c r="C102" s="39"/>
      <c r="D102" s="224" t="s">
        <v>193</v>
      </c>
      <c r="E102" s="39"/>
      <c r="F102" s="225" t="s">
        <v>1169</v>
      </c>
      <c r="G102" s="39"/>
      <c r="H102" s="39"/>
      <c r="I102" s="226"/>
      <c r="J102" s="39"/>
      <c r="K102" s="39"/>
      <c r="L102" s="43"/>
      <c r="M102" s="227"/>
      <c r="N102" s="228"/>
      <c r="O102" s="83"/>
      <c r="P102" s="83"/>
      <c r="Q102" s="83"/>
      <c r="R102" s="83"/>
      <c r="S102" s="83"/>
      <c r="T102" s="84"/>
      <c r="U102" s="37"/>
      <c r="V102" s="37"/>
      <c r="W102" s="37"/>
      <c r="X102" s="37"/>
      <c r="Y102" s="37"/>
      <c r="Z102" s="37"/>
      <c r="AA102" s="37"/>
      <c r="AB102" s="37"/>
      <c r="AC102" s="37"/>
      <c r="AD102" s="37"/>
      <c r="AE102" s="37"/>
      <c r="AT102" s="16" t="s">
        <v>193</v>
      </c>
      <c r="AU102" s="16" t="s">
        <v>78</v>
      </c>
    </row>
    <row r="103" s="12" customFormat="1" ht="22.8" customHeight="1">
      <c r="A103" s="12"/>
      <c r="B103" s="195"/>
      <c r="C103" s="196"/>
      <c r="D103" s="197" t="s">
        <v>68</v>
      </c>
      <c r="E103" s="209" t="s">
        <v>1170</v>
      </c>
      <c r="F103" s="209" t="s">
        <v>1171</v>
      </c>
      <c r="G103" s="196"/>
      <c r="H103" s="196"/>
      <c r="I103" s="199"/>
      <c r="J103" s="210">
        <f>BK103</f>
        <v>0</v>
      </c>
      <c r="K103" s="196"/>
      <c r="L103" s="201"/>
      <c r="M103" s="202"/>
      <c r="N103" s="203"/>
      <c r="O103" s="203"/>
      <c r="P103" s="204">
        <f>SUM(P104:P111)</f>
        <v>0</v>
      </c>
      <c r="Q103" s="203"/>
      <c r="R103" s="204">
        <f>SUM(R104:R111)</f>
        <v>0</v>
      </c>
      <c r="S103" s="203"/>
      <c r="T103" s="205">
        <f>SUM(T104:T111)</f>
        <v>0</v>
      </c>
      <c r="U103" s="12"/>
      <c r="V103" s="12"/>
      <c r="W103" s="12"/>
      <c r="X103" s="12"/>
      <c r="Y103" s="12"/>
      <c r="Z103" s="12"/>
      <c r="AA103" s="12"/>
      <c r="AB103" s="12"/>
      <c r="AC103" s="12"/>
      <c r="AD103" s="12"/>
      <c r="AE103" s="12"/>
      <c r="AR103" s="206" t="s">
        <v>78</v>
      </c>
      <c r="AT103" s="207" t="s">
        <v>68</v>
      </c>
      <c r="AU103" s="207" t="s">
        <v>76</v>
      </c>
      <c r="AY103" s="206" t="s">
        <v>185</v>
      </c>
      <c r="BK103" s="208">
        <f>SUM(BK104:BK111)</f>
        <v>0</v>
      </c>
    </row>
    <row r="104" s="2" customFormat="1" ht="37.8" customHeight="1">
      <c r="A104" s="37"/>
      <c r="B104" s="38"/>
      <c r="C104" s="211" t="s">
        <v>290</v>
      </c>
      <c r="D104" s="211" t="s">
        <v>188</v>
      </c>
      <c r="E104" s="212" t="s">
        <v>1172</v>
      </c>
      <c r="F104" s="213" t="s">
        <v>1173</v>
      </c>
      <c r="G104" s="214" t="s">
        <v>445</v>
      </c>
      <c r="H104" s="215">
        <v>4</v>
      </c>
      <c r="I104" s="216"/>
      <c r="J104" s="217">
        <f>ROUND(I104*H104,2)</f>
        <v>0</v>
      </c>
      <c r="K104" s="213" t="s">
        <v>19</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288</v>
      </c>
    </row>
    <row r="105" s="2" customFormat="1" ht="37.8" customHeight="1">
      <c r="A105" s="37"/>
      <c r="B105" s="38"/>
      <c r="C105" s="211" t="s">
        <v>248</v>
      </c>
      <c r="D105" s="211" t="s">
        <v>188</v>
      </c>
      <c r="E105" s="212" t="s">
        <v>1119</v>
      </c>
      <c r="F105" s="213" t="s">
        <v>1120</v>
      </c>
      <c r="G105" s="214" t="s">
        <v>460</v>
      </c>
      <c r="H105" s="215">
        <v>1</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203</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203</v>
      </c>
      <c r="BM105" s="222" t="s">
        <v>293</v>
      </c>
    </row>
    <row r="106" s="2" customFormat="1" ht="16.5" customHeight="1">
      <c r="A106" s="37"/>
      <c r="B106" s="38"/>
      <c r="C106" s="211" t="s">
        <v>298</v>
      </c>
      <c r="D106" s="211" t="s">
        <v>188</v>
      </c>
      <c r="E106" s="212" t="s">
        <v>1174</v>
      </c>
      <c r="F106" s="213" t="s">
        <v>1175</v>
      </c>
      <c r="G106" s="214" t="s">
        <v>460</v>
      </c>
      <c r="H106" s="215">
        <v>1</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263</v>
      </c>
    </row>
    <row r="107" s="2" customFormat="1" ht="16.5" customHeight="1">
      <c r="A107" s="37"/>
      <c r="B107" s="38"/>
      <c r="C107" s="211" t="s">
        <v>203</v>
      </c>
      <c r="D107" s="211" t="s">
        <v>188</v>
      </c>
      <c r="E107" s="212" t="s">
        <v>1176</v>
      </c>
      <c r="F107" s="213" t="s">
        <v>1177</v>
      </c>
      <c r="G107" s="214" t="s">
        <v>460</v>
      </c>
      <c r="H107" s="215">
        <v>1</v>
      </c>
      <c r="I107" s="216"/>
      <c r="J107" s="217">
        <f>ROUND(I107*H107,2)</f>
        <v>0</v>
      </c>
      <c r="K107" s="213" t="s">
        <v>19</v>
      </c>
      <c r="L107" s="43"/>
      <c r="M107" s="218" t="s">
        <v>19</v>
      </c>
      <c r="N107" s="219" t="s">
        <v>40</v>
      </c>
      <c r="O107" s="83"/>
      <c r="P107" s="220">
        <f>O107*H107</f>
        <v>0</v>
      </c>
      <c r="Q107" s="220">
        <v>0</v>
      </c>
      <c r="R107" s="220">
        <f>Q107*H107</f>
        <v>0</v>
      </c>
      <c r="S107" s="220">
        <v>0</v>
      </c>
      <c r="T107" s="221">
        <f>S107*H107</f>
        <v>0</v>
      </c>
      <c r="U107" s="37"/>
      <c r="V107" s="37"/>
      <c r="W107" s="37"/>
      <c r="X107" s="37"/>
      <c r="Y107" s="37"/>
      <c r="Z107" s="37"/>
      <c r="AA107" s="37"/>
      <c r="AB107" s="37"/>
      <c r="AC107" s="37"/>
      <c r="AD107" s="37"/>
      <c r="AE107" s="37"/>
      <c r="AR107" s="222" t="s">
        <v>203</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203</v>
      </c>
      <c r="BM107" s="222" t="s">
        <v>301</v>
      </c>
    </row>
    <row r="108" s="2" customFormat="1" ht="16.5" customHeight="1">
      <c r="A108" s="37"/>
      <c r="B108" s="38"/>
      <c r="C108" s="211" t="s">
        <v>305</v>
      </c>
      <c r="D108" s="211" t="s">
        <v>188</v>
      </c>
      <c r="E108" s="212" t="s">
        <v>1178</v>
      </c>
      <c r="F108" s="213" t="s">
        <v>1179</v>
      </c>
      <c r="G108" s="214" t="s">
        <v>460</v>
      </c>
      <c r="H108" s="215">
        <v>1</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210</v>
      </c>
    </row>
    <row r="109" s="2" customFormat="1" ht="16.5" customHeight="1">
      <c r="A109" s="37"/>
      <c r="B109" s="38"/>
      <c r="C109" s="211" t="s">
        <v>255</v>
      </c>
      <c r="D109" s="211" t="s">
        <v>188</v>
      </c>
      <c r="E109" s="212" t="s">
        <v>488</v>
      </c>
      <c r="F109" s="213" t="s">
        <v>1180</v>
      </c>
      <c r="G109" s="214" t="s">
        <v>460</v>
      </c>
      <c r="H109" s="215">
        <v>1</v>
      </c>
      <c r="I109" s="216"/>
      <c r="J109" s="217">
        <f>ROUND(I109*H109,2)</f>
        <v>0</v>
      </c>
      <c r="K109" s="213" t="s">
        <v>19</v>
      </c>
      <c r="L109" s="43"/>
      <c r="M109" s="218" t="s">
        <v>19</v>
      </c>
      <c r="N109" s="219" t="s">
        <v>40</v>
      </c>
      <c r="O109" s="83"/>
      <c r="P109" s="220">
        <f>O109*H109</f>
        <v>0</v>
      </c>
      <c r="Q109" s="220">
        <v>0</v>
      </c>
      <c r="R109" s="220">
        <f>Q109*H109</f>
        <v>0</v>
      </c>
      <c r="S109" s="220">
        <v>0</v>
      </c>
      <c r="T109" s="221">
        <f>S109*H109</f>
        <v>0</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308</v>
      </c>
    </row>
    <row r="110" s="2" customFormat="1" ht="16.5" customHeight="1">
      <c r="A110" s="37"/>
      <c r="B110" s="38"/>
      <c r="C110" s="211" t="s">
        <v>313</v>
      </c>
      <c r="D110" s="211" t="s">
        <v>188</v>
      </c>
      <c r="E110" s="212" t="s">
        <v>1181</v>
      </c>
      <c r="F110" s="213" t="s">
        <v>1182</v>
      </c>
      <c r="G110" s="214" t="s">
        <v>460</v>
      </c>
      <c r="H110" s="215">
        <v>1</v>
      </c>
      <c r="I110" s="216"/>
      <c r="J110" s="217">
        <f>ROUND(I110*H110,2)</f>
        <v>0</v>
      </c>
      <c r="K110" s="213" t="s">
        <v>19</v>
      </c>
      <c r="L110" s="43"/>
      <c r="M110" s="218" t="s">
        <v>19</v>
      </c>
      <c r="N110" s="219" t="s">
        <v>40</v>
      </c>
      <c r="O110" s="83"/>
      <c r="P110" s="220">
        <f>O110*H110</f>
        <v>0</v>
      </c>
      <c r="Q110" s="220">
        <v>0</v>
      </c>
      <c r="R110" s="220">
        <f>Q110*H110</f>
        <v>0</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312</v>
      </c>
    </row>
    <row r="111" s="2" customFormat="1" ht="24.15" customHeight="1">
      <c r="A111" s="37"/>
      <c r="B111" s="38"/>
      <c r="C111" s="211" t="s">
        <v>280</v>
      </c>
      <c r="D111" s="211" t="s">
        <v>188</v>
      </c>
      <c r="E111" s="212" t="s">
        <v>1183</v>
      </c>
      <c r="F111" s="213" t="s">
        <v>1184</v>
      </c>
      <c r="G111" s="214" t="s">
        <v>19</v>
      </c>
      <c r="H111" s="215">
        <v>0</v>
      </c>
      <c r="I111" s="216"/>
      <c r="J111" s="217">
        <f>ROUND(I111*H111,2)</f>
        <v>0</v>
      </c>
      <c r="K111" s="213" t="s">
        <v>19</v>
      </c>
      <c r="L111" s="43"/>
      <c r="M111" s="243" t="s">
        <v>19</v>
      </c>
      <c r="N111" s="244" t="s">
        <v>40</v>
      </c>
      <c r="O111" s="241"/>
      <c r="P111" s="245">
        <f>O111*H111</f>
        <v>0</v>
      </c>
      <c r="Q111" s="245">
        <v>0</v>
      </c>
      <c r="R111" s="245">
        <f>Q111*H111</f>
        <v>0</v>
      </c>
      <c r="S111" s="245">
        <v>0</v>
      </c>
      <c r="T111" s="246">
        <f>S111*H111</f>
        <v>0</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316</v>
      </c>
    </row>
    <row r="112" s="2" customFormat="1" ht="6.96" customHeight="1">
      <c r="A112" s="37"/>
      <c r="B112" s="58"/>
      <c r="C112" s="59"/>
      <c r="D112" s="59"/>
      <c r="E112" s="59"/>
      <c r="F112" s="59"/>
      <c r="G112" s="59"/>
      <c r="H112" s="59"/>
      <c r="I112" s="59"/>
      <c r="J112" s="59"/>
      <c r="K112" s="59"/>
      <c r="L112" s="43"/>
      <c r="M112" s="37"/>
      <c r="O112" s="37"/>
      <c r="P112" s="37"/>
      <c r="Q112" s="37"/>
      <c r="R112" s="37"/>
      <c r="S112" s="37"/>
      <c r="T112" s="37"/>
      <c r="U112" s="37"/>
      <c r="V112" s="37"/>
      <c r="W112" s="37"/>
      <c r="X112" s="37"/>
      <c r="Y112" s="37"/>
      <c r="Z112" s="37"/>
      <c r="AA112" s="37"/>
      <c r="AB112" s="37"/>
      <c r="AC112" s="37"/>
      <c r="AD112" s="37"/>
      <c r="AE112" s="37"/>
    </row>
  </sheetData>
  <sheetProtection sheet="1" autoFilter="0" formatColumns="0" formatRows="0" objects="1" scenarios="1" spinCount="100000" saltValue="buc8Ek+yP+Pxck8zHsTNYqA3udKhCGygpBOuJYj/Tm+i4k2hweKf3hCx8B3DJwv6TfCUsi62K2qC5+cBnBR/0A==" hashValue="zyV7cYn12pMqqfzPnTlp3tDG9b6QbrusqxyGEnxBL4l2TJL6P23bzOEIstx67Rm7x42EG+z8kcpbfR9/iu6eHQ==" algorithmName="SHA-512" password="CC35"/>
  <autoFilter ref="C87:K111"/>
  <mergeCells count="12">
    <mergeCell ref="E7:H7"/>
    <mergeCell ref="E9:H9"/>
    <mergeCell ref="E11:H11"/>
    <mergeCell ref="E20:H20"/>
    <mergeCell ref="E29:H29"/>
    <mergeCell ref="E50:H50"/>
    <mergeCell ref="E52:H52"/>
    <mergeCell ref="E54:H54"/>
    <mergeCell ref="E76:H76"/>
    <mergeCell ref="E78:H78"/>
    <mergeCell ref="E80:H80"/>
    <mergeCell ref="L2:V2"/>
  </mergeCells>
  <hyperlinks>
    <hyperlink ref="F102" r:id="rId1" display="https://podminky.urs.cz/item/CS_URS_2024_02/998741101"/>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82</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158</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160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ROUND((SUM(BE90:BE103)),  2)</f>
        <v>0</v>
      </c>
      <c r="G35" s="37"/>
      <c r="H35" s="37"/>
      <c r="I35" s="156">
        <v>0.20999999999999999</v>
      </c>
      <c r="J35" s="155">
        <f>ROUND(((SUM(BE90:BE103))*I35),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ROUND((SUM(BF90:BF103)),  2)</f>
        <v>0</v>
      </c>
      <c r="G36" s="37"/>
      <c r="H36" s="37"/>
      <c r="I36" s="156">
        <v>0.12</v>
      </c>
      <c r="J36" s="155">
        <f>ROUND(((SUM(BF90:BF103))*I36),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ROUND((SUM(BG90:BG103)),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ROUND((SUM(BH90:BH103)),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ROUND((SUM(BI90:BI103)),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158</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1 - Protipožární podhled ...</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166</v>
      </c>
      <c r="E65" s="181"/>
      <c r="F65" s="181"/>
      <c r="G65" s="181"/>
      <c r="H65" s="181"/>
      <c r="I65" s="181"/>
      <c r="J65" s="182">
        <f>J92</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167</v>
      </c>
      <c r="E66" s="181"/>
      <c r="F66" s="181"/>
      <c r="G66" s="181"/>
      <c r="H66" s="181"/>
      <c r="I66" s="181"/>
      <c r="J66" s="182">
        <f>J95</f>
        <v>0</v>
      </c>
      <c r="K66" s="124"/>
      <c r="L66" s="183"/>
      <c r="S66" s="10"/>
      <c r="T66" s="10"/>
      <c r="U66" s="10"/>
      <c r="V66" s="10"/>
      <c r="W66" s="10"/>
      <c r="X66" s="10"/>
      <c r="Y66" s="10"/>
      <c r="Z66" s="10"/>
      <c r="AA66" s="10"/>
      <c r="AB66" s="10"/>
      <c r="AC66" s="10"/>
      <c r="AD66" s="10"/>
      <c r="AE66" s="10"/>
    </row>
    <row r="67" s="9" customFormat="1" ht="24.96" customHeight="1">
      <c r="A67" s="9"/>
      <c r="B67" s="173"/>
      <c r="C67" s="174"/>
      <c r="D67" s="175" t="s">
        <v>168</v>
      </c>
      <c r="E67" s="176"/>
      <c r="F67" s="176"/>
      <c r="G67" s="176"/>
      <c r="H67" s="176"/>
      <c r="I67" s="176"/>
      <c r="J67" s="177">
        <f>J96</f>
        <v>0</v>
      </c>
      <c r="K67" s="174"/>
      <c r="L67" s="178"/>
      <c r="S67" s="9"/>
      <c r="T67" s="9"/>
      <c r="U67" s="9"/>
      <c r="V67" s="9"/>
      <c r="W67" s="9"/>
      <c r="X67" s="9"/>
      <c r="Y67" s="9"/>
      <c r="Z67" s="9"/>
      <c r="AA67" s="9"/>
      <c r="AB67" s="9"/>
      <c r="AC67" s="9"/>
      <c r="AD67" s="9"/>
      <c r="AE67" s="9"/>
    </row>
    <row r="68" s="10" customFormat="1" ht="19.92" customHeight="1">
      <c r="A68" s="10"/>
      <c r="B68" s="179"/>
      <c r="C68" s="124"/>
      <c r="D68" s="180" t="s">
        <v>169</v>
      </c>
      <c r="E68" s="181"/>
      <c r="F68" s="181"/>
      <c r="G68" s="181"/>
      <c r="H68" s="181"/>
      <c r="I68" s="181"/>
      <c r="J68" s="182">
        <f>J97</f>
        <v>0</v>
      </c>
      <c r="K68" s="124"/>
      <c r="L68" s="183"/>
      <c r="S68" s="10"/>
      <c r="T68" s="10"/>
      <c r="U68" s="10"/>
      <c r="V68" s="10"/>
      <c r="W68" s="10"/>
      <c r="X68" s="10"/>
      <c r="Y68" s="10"/>
      <c r="Z68" s="10"/>
      <c r="AA68" s="10"/>
      <c r="AB68" s="10"/>
      <c r="AC68" s="10"/>
      <c r="AD68" s="10"/>
      <c r="AE68" s="10"/>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158</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1 - Protipožární podhled ...</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P91+P96</f>
        <v>0</v>
      </c>
      <c r="Q90" s="95"/>
      <c r="R90" s="192">
        <f>R91+R96</f>
        <v>0</v>
      </c>
      <c r="S90" s="95"/>
      <c r="T90" s="193">
        <f>T91+T96</f>
        <v>0</v>
      </c>
      <c r="U90" s="37"/>
      <c r="V90" s="37"/>
      <c r="W90" s="37"/>
      <c r="X90" s="37"/>
      <c r="Y90" s="37"/>
      <c r="Z90" s="37"/>
      <c r="AA90" s="37"/>
      <c r="AB90" s="37"/>
      <c r="AC90" s="37"/>
      <c r="AD90" s="37"/>
      <c r="AE90" s="37"/>
      <c r="AT90" s="16" t="s">
        <v>68</v>
      </c>
      <c r="AU90" s="16" t="s">
        <v>164</v>
      </c>
      <c r="BK90" s="194">
        <f>BK91+BK96</f>
        <v>0</v>
      </c>
    </row>
    <row r="91" s="12" customFormat="1" ht="25.92" customHeight="1">
      <c r="A91" s="12"/>
      <c r="B91" s="195"/>
      <c r="C91" s="196"/>
      <c r="D91" s="197" t="s">
        <v>68</v>
      </c>
      <c r="E91" s="198" t="s">
        <v>183</v>
      </c>
      <c r="F91" s="198" t="s">
        <v>184</v>
      </c>
      <c r="G91" s="196"/>
      <c r="H91" s="196"/>
      <c r="I91" s="199"/>
      <c r="J91" s="200">
        <f>BK91</f>
        <v>0</v>
      </c>
      <c r="K91" s="196"/>
      <c r="L91" s="201"/>
      <c r="M91" s="202"/>
      <c r="N91" s="203"/>
      <c r="O91" s="203"/>
      <c r="P91" s="204">
        <f>P92+P95</f>
        <v>0</v>
      </c>
      <c r="Q91" s="203"/>
      <c r="R91" s="204">
        <f>R92+R95</f>
        <v>0</v>
      </c>
      <c r="S91" s="203"/>
      <c r="T91" s="205">
        <f>T92+T95</f>
        <v>0</v>
      </c>
      <c r="U91" s="12"/>
      <c r="V91" s="12"/>
      <c r="W91" s="12"/>
      <c r="X91" s="12"/>
      <c r="Y91" s="12"/>
      <c r="Z91" s="12"/>
      <c r="AA91" s="12"/>
      <c r="AB91" s="12"/>
      <c r="AC91" s="12"/>
      <c r="AD91" s="12"/>
      <c r="AE91" s="12"/>
      <c r="AR91" s="206" t="s">
        <v>76</v>
      </c>
      <c r="AT91" s="207" t="s">
        <v>68</v>
      </c>
      <c r="AU91" s="207" t="s">
        <v>69</v>
      </c>
      <c r="AY91" s="206" t="s">
        <v>185</v>
      </c>
      <c r="BK91" s="208">
        <f>BK92+BK95</f>
        <v>0</v>
      </c>
    </row>
    <row r="92" s="12" customFormat="1" ht="22.8" customHeight="1">
      <c r="A92" s="12"/>
      <c r="B92" s="195"/>
      <c r="C92" s="196"/>
      <c r="D92" s="197" t="s">
        <v>68</v>
      </c>
      <c r="E92" s="209" t="s">
        <v>186</v>
      </c>
      <c r="F92" s="209" t="s">
        <v>187</v>
      </c>
      <c r="G92" s="196"/>
      <c r="H92" s="196"/>
      <c r="I92" s="199"/>
      <c r="J92" s="210">
        <f>BK92</f>
        <v>0</v>
      </c>
      <c r="K92" s="196"/>
      <c r="L92" s="201"/>
      <c r="M92" s="202"/>
      <c r="N92" s="203"/>
      <c r="O92" s="203"/>
      <c r="P92" s="204">
        <f>SUM(P93:P94)</f>
        <v>0</v>
      </c>
      <c r="Q92" s="203"/>
      <c r="R92" s="204">
        <f>SUM(R93:R94)</f>
        <v>0</v>
      </c>
      <c r="S92" s="203"/>
      <c r="T92" s="205">
        <f>SUM(T93:T94)</f>
        <v>0</v>
      </c>
      <c r="U92" s="12"/>
      <c r="V92" s="12"/>
      <c r="W92" s="12"/>
      <c r="X92" s="12"/>
      <c r="Y92" s="12"/>
      <c r="Z92" s="12"/>
      <c r="AA92" s="12"/>
      <c r="AB92" s="12"/>
      <c r="AC92" s="12"/>
      <c r="AD92" s="12"/>
      <c r="AE92" s="12"/>
      <c r="AR92" s="206" t="s">
        <v>76</v>
      </c>
      <c r="AT92" s="207" t="s">
        <v>68</v>
      </c>
      <c r="AU92" s="207" t="s">
        <v>76</v>
      </c>
      <c r="AY92" s="206" t="s">
        <v>185</v>
      </c>
      <c r="BK92" s="208">
        <f>SUM(BK93:BK94)</f>
        <v>0</v>
      </c>
    </row>
    <row r="93" s="2" customFormat="1" ht="37.8" customHeight="1">
      <c r="A93" s="37"/>
      <c r="B93" s="38"/>
      <c r="C93" s="211" t="s">
        <v>76</v>
      </c>
      <c r="D93" s="211" t="s">
        <v>188</v>
      </c>
      <c r="E93" s="212" t="s">
        <v>189</v>
      </c>
      <c r="F93" s="213" t="s">
        <v>190</v>
      </c>
      <c r="G93" s="214" t="s">
        <v>191</v>
      </c>
      <c r="H93" s="215">
        <v>0</v>
      </c>
      <c r="I93" s="216"/>
      <c r="J93" s="217">
        <f>ROUND(I93*H93,2)</f>
        <v>0</v>
      </c>
      <c r="K93" s="213" t="s">
        <v>192</v>
      </c>
      <c r="L93" s="43"/>
      <c r="M93" s="218" t="s">
        <v>19</v>
      </c>
      <c r="N93" s="219" t="s">
        <v>40</v>
      </c>
      <c r="O93" s="83"/>
      <c r="P93" s="220">
        <f>O93*H93</f>
        <v>0</v>
      </c>
      <c r="Q93" s="220">
        <v>0.00012999999999999999</v>
      </c>
      <c r="R93" s="220">
        <f>Q93*H93</f>
        <v>0</v>
      </c>
      <c r="S93" s="220">
        <v>0</v>
      </c>
      <c r="T93" s="221">
        <f>S93*H93</f>
        <v>0</v>
      </c>
      <c r="U93" s="37"/>
      <c r="V93" s="37"/>
      <c r="W93" s="37"/>
      <c r="X93" s="37"/>
      <c r="Y93" s="37"/>
      <c r="Z93" s="37"/>
      <c r="AA93" s="37"/>
      <c r="AB93" s="37"/>
      <c r="AC93" s="37"/>
      <c r="AD93" s="37"/>
      <c r="AE93" s="37"/>
      <c r="AR93" s="222" t="s">
        <v>99</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99</v>
      </c>
      <c r="BM93" s="222" t="s">
        <v>78</v>
      </c>
    </row>
    <row r="94" s="2" customFormat="1">
      <c r="A94" s="37"/>
      <c r="B94" s="38"/>
      <c r="C94" s="39"/>
      <c r="D94" s="224" t="s">
        <v>193</v>
      </c>
      <c r="E94" s="39"/>
      <c r="F94" s="225" t="s">
        <v>194</v>
      </c>
      <c r="G94" s="39"/>
      <c r="H94" s="39"/>
      <c r="I94" s="226"/>
      <c r="J94" s="39"/>
      <c r="K94" s="39"/>
      <c r="L94" s="43"/>
      <c r="M94" s="227"/>
      <c r="N94" s="228"/>
      <c r="O94" s="83"/>
      <c r="P94" s="83"/>
      <c r="Q94" s="83"/>
      <c r="R94" s="83"/>
      <c r="S94" s="83"/>
      <c r="T94" s="84"/>
      <c r="U94" s="37"/>
      <c r="V94" s="37"/>
      <c r="W94" s="37"/>
      <c r="X94" s="37"/>
      <c r="Y94" s="37"/>
      <c r="Z94" s="37"/>
      <c r="AA94" s="37"/>
      <c r="AB94" s="37"/>
      <c r="AC94" s="37"/>
      <c r="AD94" s="37"/>
      <c r="AE94" s="37"/>
      <c r="AT94" s="16" t="s">
        <v>193</v>
      </c>
      <c r="AU94" s="16" t="s">
        <v>78</v>
      </c>
    </row>
    <row r="95" s="12" customFormat="1" ht="22.8" customHeight="1">
      <c r="A95" s="12"/>
      <c r="B95" s="195"/>
      <c r="C95" s="196"/>
      <c r="D95" s="197" t="s">
        <v>68</v>
      </c>
      <c r="E95" s="209" t="s">
        <v>195</v>
      </c>
      <c r="F95" s="209" t="s">
        <v>196</v>
      </c>
      <c r="G95" s="196"/>
      <c r="H95" s="196"/>
      <c r="I95" s="199"/>
      <c r="J95" s="210">
        <f>BK95</f>
        <v>0</v>
      </c>
      <c r="K95" s="196"/>
      <c r="L95" s="201"/>
      <c r="M95" s="202"/>
      <c r="N95" s="203"/>
      <c r="O95" s="203"/>
      <c r="P95" s="204">
        <v>0</v>
      </c>
      <c r="Q95" s="203"/>
      <c r="R95" s="204">
        <v>0</v>
      </c>
      <c r="S95" s="203"/>
      <c r="T95" s="205">
        <v>0</v>
      </c>
      <c r="U95" s="12"/>
      <c r="V95" s="12"/>
      <c r="W95" s="12"/>
      <c r="X95" s="12"/>
      <c r="Y95" s="12"/>
      <c r="Z95" s="12"/>
      <c r="AA95" s="12"/>
      <c r="AB95" s="12"/>
      <c r="AC95" s="12"/>
      <c r="AD95" s="12"/>
      <c r="AE95" s="12"/>
      <c r="AR95" s="206" t="s">
        <v>76</v>
      </c>
      <c r="AT95" s="207" t="s">
        <v>68</v>
      </c>
      <c r="AU95" s="207" t="s">
        <v>76</v>
      </c>
      <c r="AY95" s="206" t="s">
        <v>185</v>
      </c>
      <c r="BK95" s="208">
        <v>0</v>
      </c>
    </row>
    <row r="96" s="12" customFormat="1" ht="25.92" customHeight="1">
      <c r="A96" s="12"/>
      <c r="B96" s="195"/>
      <c r="C96" s="196"/>
      <c r="D96" s="197" t="s">
        <v>68</v>
      </c>
      <c r="E96" s="198" t="s">
        <v>197</v>
      </c>
      <c r="F96" s="198" t="s">
        <v>198</v>
      </c>
      <c r="G96" s="196"/>
      <c r="H96" s="196"/>
      <c r="I96" s="199"/>
      <c r="J96" s="200">
        <f>BK96</f>
        <v>0</v>
      </c>
      <c r="K96" s="196"/>
      <c r="L96" s="201"/>
      <c r="M96" s="202"/>
      <c r="N96" s="203"/>
      <c r="O96" s="203"/>
      <c r="P96" s="204">
        <f>P97</f>
        <v>0</v>
      </c>
      <c r="Q96" s="203"/>
      <c r="R96" s="204">
        <f>R97</f>
        <v>0</v>
      </c>
      <c r="S96" s="203"/>
      <c r="T96" s="205">
        <f>T97</f>
        <v>0</v>
      </c>
      <c r="U96" s="12"/>
      <c r="V96" s="12"/>
      <c r="W96" s="12"/>
      <c r="X96" s="12"/>
      <c r="Y96" s="12"/>
      <c r="Z96" s="12"/>
      <c r="AA96" s="12"/>
      <c r="AB96" s="12"/>
      <c r="AC96" s="12"/>
      <c r="AD96" s="12"/>
      <c r="AE96" s="12"/>
      <c r="AR96" s="206" t="s">
        <v>78</v>
      </c>
      <c r="AT96" s="207" t="s">
        <v>68</v>
      </c>
      <c r="AU96" s="207" t="s">
        <v>69</v>
      </c>
      <c r="AY96" s="206" t="s">
        <v>185</v>
      </c>
      <c r="BK96" s="208">
        <f>BK97</f>
        <v>0</v>
      </c>
    </row>
    <row r="97" s="12" customFormat="1" ht="22.8" customHeight="1">
      <c r="A97" s="12"/>
      <c r="B97" s="195"/>
      <c r="C97" s="196"/>
      <c r="D97" s="197" t="s">
        <v>68</v>
      </c>
      <c r="E97" s="209" t="s">
        <v>199</v>
      </c>
      <c r="F97" s="209" t="s">
        <v>200</v>
      </c>
      <c r="G97" s="196"/>
      <c r="H97" s="196"/>
      <c r="I97" s="199"/>
      <c r="J97" s="210">
        <f>BK97</f>
        <v>0</v>
      </c>
      <c r="K97" s="196"/>
      <c r="L97" s="201"/>
      <c r="M97" s="202"/>
      <c r="N97" s="203"/>
      <c r="O97" s="203"/>
      <c r="P97" s="204">
        <f>SUM(P98:P103)</f>
        <v>0</v>
      </c>
      <c r="Q97" s="203"/>
      <c r="R97" s="204">
        <f>SUM(R98:R103)</f>
        <v>0</v>
      </c>
      <c r="S97" s="203"/>
      <c r="T97" s="205">
        <f>SUM(T98:T103)</f>
        <v>0</v>
      </c>
      <c r="U97" s="12"/>
      <c r="V97" s="12"/>
      <c r="W97" s="12"/>
      <c r="X97" s="12"/>
      <c r="Y97" s="12"/>
      <c r="Z97" s="12"/>
      <c r="AA97" s="12"/>
      <c r="AB97" s="12"/>
      <c r="AC97" s="12"/>
      <c r="AD97" s="12"/>
      <c r="AE97" s="12"/>
      <c r="AR97" s="206" t="s">
        <v>78</v>
      </c>
      <c r="AT97" s="207" t="s">
        <v>68</v>
      </c>
      <c r="AU97" s="207" t="s">
        <v>76</v>
      </c>
      <c r="AY97" s="206" t="s">
        <v>185</v>
      </c>
      <c r="BK97" s="208">
        <f>SUM(BK98:BK103)</f>
        <v>0</v>
      </c>
    </row>
    <row r="98" s="2" customFormat="1" ht="49.05" customHeight="1">
      <c r="A98" s="37"/>
      <c r="B98" s="38"/>
      <c r="C98" s="211" t="s">
        <v>78</v>
      </c>
      <c r="D98" s="211" t="s">
        <v>188</v>
      </c>
      <c r="E98" s="212" t="s">
        <v>201</v>
      </c>
      <c r="F98" s="213" t="s">
        <v>202</v>
      </c>
      <c r="G98" s="214" t="s">
        <v>191</v>
      </c>
      <c r="H98" s="215">
        <v>225</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203</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99</v>
      </c>
    </row>
    <row r="99" s="2" customFormat="1" ht="37.8" customHeight="1">
      <c r="A99" s="37"/>
      <c r="B99" s="38"/>
      <c r="C99" s="211" t="s">
        <v>85</v>
      </c>
      <c r="D99" s="211" t="s">
        <v>188</v>
      </c>
      <c r="E99" s="212" t="s">
        <v>204</v>
      </c>
      <c r="F99" s="213" t="s">
        <v>205</v>
      </c>
      <c r="G99" s="214" t="s">
        <v>191</v>
      </c>
      <c r="H99" s="215">
        <v>0</v>
      </c>
      <c r="I99" s="216"/>
      <c r="J99" s="217">
        <f>ROUND(I99*H99,2)</f>
        <v>0</v>
      </c>
      <c r="K99" s="213" t="s">
        <v>192</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203</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203</v>
      </c>
      <c r="BM99" s="222" t="s">
        <v>88</v>
      </c>
    </row>
    <row r="100" s="2" customFormat="1">
      <c r="A100" s="37"/>
      <c r="B100" s="38"/>
      <c r="C100" s="39"/>
      <c r="D100" s="224" t="s">
        <v>193</v>
      </c>
      <c r="E100" s="39"/>
      <c r="F100" s="225" t="s">
        <v>206</v>
      </c>
      <c r="G100" s="39"/>
      <c r="H100" s="39"/>
      <c r="I100" s="226"/>
      <c r="J100" s="39"/>
      <c r="K100" s="39"/>
      <c r="L100" s="43"/>
      <c r="M100" s="227"/>
      <c r="N100" s="228"/>
      <c r="O100" s="83"/>
      <c r="P100" s="83"/>
      <c r="Q100" s="83"/>
      <c r="R100" s="83"/>
      <c r="S100" s="83"/>
      <c r="T100" s="84"/>
      <c r="U100" s="37"/>
      <c r="V100" s="37"/>
      <c r="W100" s="37"/>
      <c r="X100" s="37"/>
      <c r="Y100" s="37"/>
      <c r="Z100" s="37"/>
      <c r="AA100" s="37"/>
      <c r="AB100" s="37"/>
      <c r="AC100" s="37"/>
      <c r="AD100" s="37"/>
      <c r="AE100" s="37"/>
      <c r="AT100" s="16" t="s">
        <v>193</v>
      </c>
      <c r="AU100" s="16" t="s">
        <v>78</v>
      </c>
    </row>
    <row r="101" s="2" customFormat="1" ht="24.15" customHeight="1">
      <c r="A101" s="37"/>
      <c r="B101" s="38"/>
      <c r="C101" s="229" t="s">
        <v>99</v>
      </c>
      <c r="D101" s="229" t="s">
        <v>207</v>
      </c>
      <c r="E101" s="230" t="s">
        <v>208</v>
      </c>
      <c r="F101" s="231" t="s">
        <v>209</v>
      </c>
      <c r="G101" s="232" t="s">
        <v>191</v>
      </c>
      <c r="H101" s="233">
        <v>0</v>
      </c>
      <c r="I101" s="234"/>
      <c r="J101" s="235">
        <f>ROUND(I101*H101,2)</f>
        <v>0</v>
      </c>
      <c r="K101" s="231" t="s">
        <v>192</v>
      </c>
      <c r="L101" s="236"/>
      <c r="M101" s="237" t="s">
        <v>19</v>
      </c>
      <c r="N101" s="238" t="s">
        <v>40</v>
      </c>
      <c r="O101" s="83"/>
      <c r="P101" s="220">
        <f>O101*H101</f>
        <v>0</v>
      </c>
      <c r="Q101" s="220">
        <v>0.0030000000000000001</v>
      </c>
      <c r="R101" s="220">
        <f>Q101*H101</f>
        <v>0</v>
      </c>
      <c r="S101" s="220">
        <v>0</v>
      </c>
      <c r="T101" s="221">
        <f>S101*H101</f>
        <v>0</v>
      </c>
      <c r="U101" s="37"/>
      <c r="V101" s="37"/>
      <c r="W101" s="37"/>
      <c r="X101" s="37"/>
      <c r="Y101" s="37"/>
      <c r="Z101" s="37"/>
      <c r="AA101" s="37"/>
      <c r="AB101" s="37"/>
      <c r="AC101" s="37"/>
      <c r="AD101" s="37"/>
      <c r="AE101" s="37"/>
      <c r="AR101" s="222" t="s">
        <v>210</v>
      </c>
      <c r="AT101" s="222" t="s">
        <v>207</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203</v>
      </c>
      <c r="BM101" s="222" t="s">
        <v>147</v>
      </c>
    </row>
    <row r="102" s="2" customFormat="1" ht="76.35" customHeight="1">
      <c r="A102" s="37"/>
      <c r="B102" s="38"/>
      <c r="C102" s="211" t="s">
        <v>88</v>
      </c>
      <c r="D102" s="211" t="s">
        <v>188</v>
      </c>
      <c r="E102" s="212" t="s">
        <v>211</v>
      </c>
      <c r="F102" s="213" t="s">
        <v>212</v>
      </c>
      <c r="G102" s="214" t="s">
        <v>213</v>
      </c>
      <c r="H102" s="215">
        <v>2.5</v>
      </c>
      <c r="I102" s="216"/>
      <c r="J102" s="217">
        <f>ROUND(I102*H102,2)</f>
        <v>0</v>
      </c>
      <c r="K102" s="213" t="s">
        <v>192</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214</v>
      </c>
    </row>
    <row r="103" s="2" customFormat="1">
      <c r="A103" s="37"/>
      <c r="B103" s="38"/>
      <c r="C103" s="39"/>
      <c r="D103" s="224" t="s">
        <v>193</v>
      </c>
      <c r="E103" s="39"/>
      <c r="F103" s="225" t="s">
        <v>215</v>
      </c>
      <c r="G103" s="39"/>
      <c r="H103" s="39"/>
      <c r="I103" s="226"/>
      <c r="J103" s="39"/>
      <c r="K103" s="39"/>
      <c r="L103" s="43"/>
      <c r="M103" s="239"/>
      <c r="N103" s="240"/>
      <c r="O103" s="241"/>
      <c r="P103" s="241"/>
      <c r="Q103" s="241"/>
      <c r="R103" s="241"/>
      <c r="S103" s="241"/>
      <c r="T103" s="242"/>
      <c r="U103" s="37"/>
      <c r="V103" s="37"/>
      <c r="W103" s="37"/>
      <c r="X103" s="37"/>
      <c r="Y103" s="37"/>
      <c r="Z103" s="37"/>
      <c r="AA103" s="37"/>
      <c r="AB103" s="37"/>
      <c r="AC103" s="37"/>
      <c r="AD103" s="37"/>
      <c r="AE103" s="37"/>
      <c r="AT103" s="16" t="s">
        <v>193</v>
      </c>
      <c r="AU103" s="16" t="s">
        <v>78</v>
      </c>
    </row>
    <row r="104" s="2" customFormat="1" ht="6.96" customHeight="1">
      <c r="A104" s="37"/>
      <c r="B104" s="58"/>
      <c r="C104" s="59"/>
      <c r="D104" s="59"/>
      <c r="E104" s="59"/>
      <c r="F104" s="59"/>
      <c r="G104" s="59"/>
      <c r="H104" s="59"/>
      <c r="I104" s="59"/>
      <c r="J104" s="59"/>
      <c r="K104" s="59"/>
      <c r="L104" s="43"/>
      <c r="M104" s="37"/>
      <c r="O104" s="37"/>
      <c r="P104" s="37"/>
      <c r="Q104" s="37"/>
      <c r="R104" s="37"/>
      <c r="S104" s="37"/>
      <c r="T104" s="37"/>
      <c r="U104" s="37"/>
      <c r="V104" s="37"/>
      <c r="W104" s="37"/>
      <c r="X104" s="37"/>
      <c r="Y104" s="37"/>
      <c r="Z104" s="37"/>
      <c r="AA104" s="37"/>
      <c r="AB104" s="37"/>
      <c r="AC104" s="37"/>
      <c r="AD104" s="37"/>
      <c r="AE104" s="37"/>
    </row>
  </sheetData>
  <sheetProtection sheet="1" autoFilter="0" formatColumns="0" formatRows="0" objects="1" scenarios="1" spinCount="100000" saltValue="WT8lja+PVG4BpYtILNTKN6L7ncI4sGrzGcqc8W6VGHx46a3HJWaAv6doDK/Afe3Q2RLGu7YWNNZBm0Z+PZ7GQw==" hashValue="HD6g/XIJVYo5FM9Kry9VQ4pe3ZchOP5ddAEJ2koETz4rKKpyaGOsnsoILcKvh+hqcQhzofilub5EnrM4/r+M7A==" algorithmName="SHA-512" password="CC35"/>
  <autoFilter ref="C89:K103"/>
  <mergeCells count="12">
    <mergeCell ref="E7:H7"/>
    <mergeCell ref="E9:H9"/>
    <mergeCell ref="E11:H11"/>
    <mergeCell ref="E20:H20"/>
    <mergeCell ref="E29:H29"/>
    <mergeCell ref="E50:H50"/>
    <mergeCell ref="E52:H52"/>
    <mergeCell ref="E54:H54"/>
    <mergeCell ref="E78:H78"/>
    <mergeCell ref="E80:H80"/>
    <mergeCell ref="E82:H82"/>
    <mergeCell ref="L2:V2"/>
  </mergeCells>
  <hyperlinks>
    <hyperlink ref="F94" r:id="rId1" display="https://podminky.urs.cz/item/CS_URS_2024_02/949101111"/>
    <hyperlink ref="F100" r:id="rId2" display="https://podminky.urs.cz/item/CS_URS_2024_02/763131752"/>
    <hyperlink ref="F103" r:id="rId3" display="https://podminky.urs.cz/item/CS_URS_2024_02/998763304"/>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2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143</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1185</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ROUND(J91,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ROUND((SUM(BE91:BE151)),  2)</f>
        <v>0</v>
      </c>
      <c r="G35" s="37"/>
      <c r="H35" s="37"/>
      <c r="I35" s="156">
        <v>0.20999999999999999</v>
      </c>
      <c r="J35" s="155">
        <f>ROUND(((SUM(BE91:BE151))*I35),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ROUND((SUM(BF91:BF151)),  2)</f>
        <v>0</v>
      </c>
      <c r="G36" s="37"/>
      <c r="H36" s="37"/>
      <c r="I36" s="156">
        <v>0.12</v>
      </c>
      <c r="J36" s="155">
        <f>ROUND(((SUM(BF91:BF151))*I36),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ROUND((SUM(BG91:BG151)),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ROUND((SUM(BH91:BH151)),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ROUND((SUM(BI91:BI151)),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6 (2) - Vodovod a zařizovací ...</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J91</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J92</f>
        <v>0</v>
      </c>
      <c r="K64" s="174"/>
      <c r="L64" s="178"/>
      <c r="S64" s="9"/>
      <c r="T64" s="9"/>
      <c r="U64" s="9"/>
      <c r="V64" s="9"/>
      <c r="W64" s="9"/>
      <c r="X64" s="9"/>
      <c r="Y64" s="9"/>
      <c r="Z64" s="9"/>
      <c r="AA64" s="9"/>
      <c r="AB64" s="9"/>
      <c r="AC64" s="9"/>
      <c r="AD64" s="9"/>
      <c r="AE64" s="9"/>
    </row>
    <row r="65" s="10" customFormat="1" ht="19.92" customHeight="1">
      <c r="A65" s="10"/>
      <c r="B65" s="179"/>
      <c r="C65" s="124"/>
      <c r="D65" s="180" t="s">
        <v>218</v>
      </c>
      <c r="E65" s="181"/>
      <c r="F65" s="181"/>
      <c r="G65" s="181"/>
      <c r="H65" s="181"/>
      <c r="I65" s="181"/>
      <c r="J65" s="182">
        <f>J93</f>
        <v>0</v>
      </c>
      <c r="K65" s="124"/>
      <c r="L65" s="183"/>
      <c r="S65" s="10"/>
      <c r="T65" s="10"/>
      <c r="U65" s="10"/>
      <c r="V65" s="10"/>
      <c r="W65" s="10"/>
      <c r="X65" s="10"/>
      <c r="Y65" s="10"/>
      <c r="Z65" s="10"/>
      <c r="AA65" s="10"/>
      <c r="AB65" s="10"/>
      <c r="AC65" s="10"/>
      <c r="AD65" s="10"/>
      <c r="AE65" s="10"/>
    </row>
    <row r="66" s="9" customFormat="1" ht="24.96" customHeight="1">
      <c r="A66" s="9"/>
      <c r="B66" s="173"/>
      <c r="C66" s="174"/>
      <c r="D66" s="175" t="s">
        <v>168</v>
      </c>
      <c r="E66" s="176"/>
      <c r="F66" s="176"/>
      <c r="G66" s="176"/>
      <c r="H66" s="176"/>
      <c r="I66" s="176"/>
      <c r="J66" s="177">
        <f>J101</f>
        <v>0</v>
      </c>
      <c r="K66" s="174"/>
      <c r="L66" s="178"/>
      <c r="S66" s="9"/>
      <c r="T66" s="9"/>
      <c r="U66" s="9"/>
      <c r="V66" s="9"/>
      <c r="W66" s="9"/>
      <c r="X66" s="9"/>
      <c r="Y66" s="9"/>
      <c r="Z66" s="9"/>
      <c r="AA66" s="9"/>
      <c r="AB66" s="9"/>
      <c r="AC66" s="9"/>
      <c r="AD66" s="9"/>
      <c r="AE66" s="9"/>
    </row>
    <row r="67" s="10" customFormat="1" ht="19.92" customHeight="1">
      <c r="A67" s="10"/>
      <c r="B67" s="179"/>
      <c r="C67" s="124"/>
      <c r="D67" s="180" t="s">
        <v>438</v>
      </c>
      <c r="E67" s="181"/>
      <c r="F67" s="181"/>
      <c r="G67" s="181"/>
      <c r="H67" s="181"/>
      <c r="I67" s="181"/>
      <c r="J67" s="182">
        <f>J102</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595</v>
      </c>
      <c r="E68" s="181"/>
      <c r="F68" s="181"/>
      <c r="G68" s="181"/>
      <c r="H68" s="181"/>
      <c r="I68" s="181"/>
      <c r="J68" s="182">
        <f>J122</f>
        <v>0</v>
      </c>
      <c r="K68" s="124"/>
      <c r="L68" s="183"/>
      <c r="S68" s="10"/>
      <c r="T68" s="10"/>
      <c r="U68" s="10"/>
      <c r="V68" s="10"/>
      <c r="W68" s="10"/>
      <c r="X68" s="10"/>
      <c r="Y68" s="10"/>
      <c r="Z68" s="10"/>
      <c r="AA68" s="10"/>
      <c r="AB68" s="10"/>
      <c r="AC68" s="10"/>
      <c r="AD68" s="10"/>
      <c r="AE68" s="10"/>
    </row>
    <row r="69" s="9" customFormat="1" ht="24.96" customHeight="1">
      <c r="A69" s="9"/>
      <c r="B69" s="173"/>
      <c r="C69" s="174"/>
      <c r="D69" s="175" t="s">
        <v>1089</v>
      </c>
      <c r="E69" s="176"/>
      <c r="F69" s="176"/>
      <c r="G69" s="176"/>
      <c r="H69" s="176"/>
      <c r="I69" s="176"/>
      <c r="J69" s="177">
        <f>J149</f>
        <v>0</v>
      </c>
      <c r="K69" s="174"/>
      <c r="L69" s="178"/>
      <c r="S69" s="9"/>
      <c r="T69" s="9"/>
      <c r="U69" s="9"/>
      <c r="V69" s="9"/>
      <c r="W69" s="9"/>
      <c r="X69" s="9"/>
      <c r="Y69" s="9"/>
      <c r="Z69" s="9"/>
      <c r="AA69" s="9"/>
      <c r="AB69" s="9"/>
      <c r="AC69" s="9"/>
      <c r="AD69" s="9"/>
      <c r="AE69" s="9"/>
    </row>
    <row r="70" s="2" customFormat="1" ht="21.84" customHeight="1">
      <c r="A70" s="37"/>
      <c r="B70" s="38"/>
      <c r="C70" s="39"/>
      <c r="D70" s="39"/>
      <c r="E70" s="39"/>
      <c r="F70" s="39"/>
      <c r="G70" s="39"/>
      <c r="H70" s="39"/>
      <c r="I70" s="39"/>
      <c r="J70" s="39"/>
      <c r="K70" s="39"/>
      <c r="L70" s="143"/>
      <c r="S70" s="37"/>
      <c r="T70" s="37"/>
      <c r="U70" s="37"/>
      <c r="V70" s="37"/>
      <c r="W70" s="37"/>
      <c r="X70" s="37"/>
      <c r="Y70" s="37"/>
      <c r="Z70" s="37"/>
      <c r="AA70" s="37"/>
      <c r="AB70" s="37"/>
      <c r="AC70" s="37"/>
      <c r="AD70" s="37"/>
      <c r="AE70" s="37"/>
    </row>
    <row r="71" s="2" customFormat="1" ht="6.96" customHeight="1">
      <c r="A71" s="37"/>
      <c r="B71" s="58"/>
      <c r="C71" s="59"/>
      <c r="D71" s="59"/>
      <c r="E71" s="59"/>
      <c r="F71" s="59"/>
      <c r="G71" s="59"/>
      <c r="H71" s="59"/>
      <c r="I71" s="59"/>
      <c r="J71" s="59"/>
      <c r="K71" s="59"/>
      <c r="L71" s="143"/>
      <c r="S71" s="37"/>
      <c r="T71" s="37"/>
      <c r="U71" s="37"/>
      <c r="V71" s="37"/>
      <c r="W71" s="37"/>
      <c r="X71" s="37"/>
      <c r="Y71" s="37"/>
      <c r="Z71" s="37"/>
      <c r="AA71" s="37"/>
      <c r="AB71" s="37"/>
      <c r="AC71" s="37"/>
      <c r="AD71" s="37"/>
      <c r="AE71" s="37"/>
    </row>
    <row r="75" s="2" customFormat="1" ht="6.96" customHeight="1">
      <c r="A75" s="37"/>
      <c r="B75" s="60"/>
      <c r="C75" s="61"/>
      <c r="D75" s="61"/>
      <c r="E75" s="61"/>
      <c r="F75" s="61"/>
      <c r="G75" s="61"/>
      <c r="H75" s="61"/>
      <c r="I75" s="61"/>
      <c r="J75" s="61"/>
      <c r="K75" s="61"/>
      <c r="L75" s="143"/>
      <c r="S75" s="37"/>
      <c r="T75" s="37"/>
      <c r="U75" s="37"/>
      <c r="V75" s="37"/>
      <c r="W75" s="37"/>
      <c r="X75" s="37"/>
      <c r="Y75" s="37"/>
      <c r="Z75" s="37"/>
      <c r="AA75" s="37"/>
      <c r="AB75" s="37"/>
      <c r="AC75" s="37"/>
      <c r="AD75" s="37"/>
      <c r="AE75" s="37"/>
    </row>
    <row r="76" s="2" customFormat="1" ht="24.96" customHeight="1">
      <c r="A76" s="37"/>
      <c r="B76" s="38"/>
      <c r="C76" s="22" t="s">
        <v>170</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38"/>
      <c r="C77" s="39"/>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16</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168" t="str">
        <f>E7</f>
        <v>objekt Koleje Jarov- Blok F</v>
      </c>
      <c r="F79" s="31"/>
      <c r="G79" s="31"/>
      <c r="H79" s="31"/>
      <c r="I79" s="39"/>
      <c r="J79" s="39"/>
      <c r="K79" s="39"/>
      <c r="L79" s="143"/>
      <c r="S79" s="37"/>
      <c r="T79" s="37"/>
      <c r="U79" s="37"/>
      <c r="V79" s="37"/>
      <c r="W79" s="37"/>
      <c r="X79" s="37"/>
      <c r="Y79" s="37"/>
      <c r="Z79" s="37"/>
      <c r="AA79" s="37"/>
      <c r="AB79" s="37"/>
      <c r="AC79" s="37"/>
      <c r="AD79" s="37"/>
      <c r="AE79" s="37"/>
    </row>
    <row r="80" s="1" customFormat="1" ht="12" customHeight="1">
      <c r="B80" s="20"/>
      <c r="C80" s="31" t="s">
        <v>157</v>
      </c>
      <c r="D80" s="21"/>
      <c r="E80" s="21"/>
      <c r="F80" s="21"/>
      <c r="G80" s="21"/>
      <c r="H80" s="21"/>
      <c r="I80" s="21"/>
      <c r="J80" s="21"/>
      <c r="K80" s="21"/>
      <c r="L80" s="19"/>
    </row>
    <row r="81" s="2" customFormat="1" ht="16.5" customHeight="1">
      <c r="A81" s="37"/>
      <c r="B81" s="38"/>
      <c r="C81" s="39"/>
      <c r="D81" s="39"/>
      <c r="E81" s="168" t="s">
        <v>883</v>
      </c>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159</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6.5" customHeight="1">
      <c r="A83" s="37"/>
      <c r="B83" s="38"/>
      <c r="C83" s="39"/>
      <c r="D83" s="39"/>
      <c r="E83" s="68" t="str">
        <f>E11</f>
        <v>6 (2) - Vodovod a zařizovací ...</v>
      </c>
      <c r="F83" s="39"/>
      <c r="G83" s="39"/>
      <c r="H83" s="39"/>
      <c r="I83" s="39"/>
      <c r="J83" s="39"/>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2" customHeight="1">
      <c r="A85" s="37"/>
      <c r="B85" s="38"/>
      <c r="C85" s="31" t="s">
        <v>21</v>
      </c>
      <c r="D85" s="39"/>
      <c r="E85" s="39"/>
      <c r="F85" s="26" t="str">
        <f>F14</f>
        <v xml:space="preserve"> </v>
      </c>
      <c r="G85" s="39"/>
      <c r="H85" s="39"/>
      <c r="I85" s="31" t="s">
        <v>23</v>
      </c>
      <c r="J85" s="71" t="str">
        <f>IF(J14="","",J14)</f>
        <v>10. 2. 2025</v>
      </c>
      <c r="K85" s="39"/>
      <c r="L85" s="143"/>
      <c r="S85" s="37"/>
      <c r="T85" s="37"/>
      <c r="U85" s="37"/>
      <c r="V85" s="37"/>
      <c r="W85" s="37"/>
      <c r="X85" s="37"/>
      <c r="Y85" s="37"/>
      <c r="Z85" s="37"/>
      <c r="AA85" s="37"/>
      <c r="AB85" s="37"/>
      <c r="AC85" s="37"/>
      <c r="AD85" s="37"/>
      <c r="AE85" s="37"/>
    </row>
    <row r="86" s="2" customFormat="1" ht="6.96"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2" customFormat="1" ht="15.15" customHeight="1">
      <c r="A87" s="37"/>
      <c r="B87" s="38"/>
      <c r="C87" s="31" t="s">
        <v>25</v>
      </c>
      <c r="D87" s="39"/>
      <c r="E87" s="39"/>
      <c r="F87" s="26" t="str">
        <f>E17</f>
        <v xml:space="preserve"> </v>
      </c>
      <c r="G87" s="39"/>
      <c r="H87" s="39"/>
      <c r="I87" s="31" t="s">
        <v>30</v>
      </c>
      <c r="J87" s="35" t="str">
        <f>E23</f>
        <v xml:space="preserve"> </v>
      </c>
      <c r="K87" s="39"/>
      <c r="L87" s="143"/>
      <c r="S87" s="37"/>
      <c r="T87" s="37"/>
      <c r="U87" s="37"/>
      <c r="V87" s="37"/>
      <c r="W87" s="37"/>
      <c r="X87" s="37"/>
      <c r="Y87" s="37"/>
      <c r="Z87" s="37"/>
      <c r="AA87" s="37"/>
      <c r="AB87" s="37"/>
      <c r="AC87" s="37"/>
      <c r="AD87" s="37"/>
      <c r="AE87" s="37"/>
    </row>
    <row r="88" s="2" customFormat="1" ht="15.15" customHeight="1">
      <c r="A88" s="37"/>
      <c r="B88" s="38"/>
      <c r="C88" s="31" t="s">
        <v>28</v>
      </c>
      <c r="D88" s="39"/>
      <c r="E88" s="39"/>
      <c r="F88" s="26" t="str">
        <f>IF(E20="","",E20)</f>
        <v>Vyplň údaj</v>
      </c>
      <c r="G88" s="39"/>
      <c r="H88" s="39"/>
      <c r="I88" s="31" t="s">
        <v>32</v>
      </c>
      <c r="J88" s="35" t="str">
        <f>E26</f>
        <v xml:space="preserve"> </v>
      </c>
      <c r="K88" s="39"/>
      <c r="L88" s="143"/>
      <c r="S88" s="37"/>
      <c r="T88" s="37"/>
      <c r="U88" s="37"/>
      <c r="V88" s="37"/>
      <c r="W88" s="37"/>
      <c r="X88" s="37"/>
      <c r="Y88" s="37"/>
      <c r="Z88" s="37"/>
      <c r="AA88" s="37"/>
      <c r="AB88" s="37"/>
      <c r="AC88" s="37"/>
      <c r="AD88" s="37"/>
      <c r="AE88" s="37"/>
    </row>
    <row r="89" s="2" customFormat="1" ht="10.32" customHeight="1">
      <c r="A89" s="37"/>
      <c r="B89" s="38"/>
      <c r="C89" s="39"/>
      <c r="D89" s="39"/>
      <c r="E89" s="39"/>
      <c r="F89" s="39"/>
      <c r="G89" s="39"/>
      <c r="H89" s="39"/>
      <c r="I89" s="39"/>
      <c r="J89" s="39"/>
      <c r="K89" s="39"/>
      <c r="L89" s="143"/>
      <c r="S89" s="37"/>
      <c r="T89" s="37"/>
      <c r="U89" s="37"/>
      <c r="V89" s="37"/>
      <c r="W89" s="37"/>
      <c r="X89" s="37"/>
      <c r="Y89" s="37"/>
      <c r="Z89" s="37"/>
      <c r="AA89" s="37"/>
      <c r="AB89" s="37"/>
      <c r="AC89" s="37"/>
      <c r="AD89" s="37"/>
      <c r="AE89" s="37"/>
    </row>
    <row r="90" s="11" customFormat="1" ht="29.28" customHeight="1">
      <c r="A90" s="184"/>
      <c r="B90" s="185"/>
      <c r="C90" s="186" t="s">
        <v>171</v>
      </c>
      <c r="D90" s="187" t="s">
        <v>54</v>
      </c>
      <c r="E90" s="187" t="s">
        <v>50</v>
      </c>
      <c r="F90" s="187" t="s">
        <v>51</v>
      </c>
      <c r="G90" s="187" t="s">
        <v>172</v>
      </c>
      <c r="H90" s="187" t="s">
        <v>173</v>
      </c>
      <c r="I90" s="187" t="s">
        <v>174</v>
      </c>
      <c r="J90" s="187" t="s">
        <v>163</v>
      </c>
      <c r="K90" s="188" t="s">
        <v>175</v>
      </c>
      <c r="L90" s="189"/>
      <c r="M90" s="91" t="s">
        <v>19</v>
      </c>
      <c r="N90" s="92" t="s">
        <v>39</v>
      </c>
      <c r="O90" s="92" t="s">
        <v>176</v>
      </c>
      <c r="P90" s="92" t="s">
        <v>177</v>
      </c>
      <c r="Q90" s="92" t="s">
        <v>178</v>
      </c>
      <c r="R90" s="92" t="s">
        <v>179</v>
      </c>
      <c r="S90" s="92" t="s">
        <v>180</v>
      </c>
      <c r="T90" s="93" t="s">
        <v>181</v>
      </c>
      <c r="U90" s="184"/>
      <c r="V90" s="184"/>
      <c r="W90" s="184"/>
      <c r="X90" s="184"/>
      <c r="Y90" s="184"/>
      <c r="Z90" s="184"/>
      <c r="AA90" s="184"/>
      <c r="AB90" s="184"/>
      <c r="AC90" s="184"/>
      <c r="AD90" s="184"/>
      <c r="AE90" s="184"/>
    </row>
    <row r="91" s="2" customFormat="1" ht="22.8" customHeight="1">
      <c r="A91" s="37"/>
      <c r="B91" s="38"/>
      <c r="C91" s="98" t="s">
        <v>182</v>
      </c>
      <c r="D91" s="39"/>
      <c r="E91" s="39"/>
      <c r="F91" s="39"/>
      <c r="G91" s="39"/>
      <c r="H91" s="39"/>
      <c r="I91" s="39"/>
      <c r="J91" s="190">
        <f>BK91</f>
        <v>0</v>
      </c>
      <c r="K91" s="39"/>
      <c r="L91" s="43"/>
      <c r="M91" s="94"/>
      <c r="N91" s="191"/>
      <c r="O91" s="95"/>
      <c r="P91" s="192">
        <f>P92+P101+P149</f>
        <v>0</v>
      </c>
      <c r="Q91" s="95"/>
      <c r="R91" s="192">
        <f>R92+R101+R149</f>
        <v>0.039169999999999996</v>
      </c>
      <c r="S91" s="95"/>
      <c r="T91" s="193">
        <f>T92+T101+T149</f>
        <v>0.086650000000000005</v>
      </c>
      <c r="U91" s="37"/>
      <c r="V91" s="37"/>
      <c r="W91" s="37"/>
      <c r="X91" s="37"/>
      <c r="Y91" s="37"/>
      <c r="Z91" s="37"/>
      <c r="AA91" s="37"/>
      <c r="AB91" s="37"/>
      <c r="AC91" s="37"/>
      <c r="AD91" s="37"/>
      <c r="AE91" s="37"/>
      <c r="AT91" s="16" t="s">
        <v>68</v>
      </c>
      <c r="AU91" s="16" t="s">
        <v>164</v>
      </c>
      <c r="BK91" s="194">
        <f>BK92+BK101+BK149</f>
        <v>0</v>
      </c>
    </row>
    <row r="92" s="12" customFormat="1" ht="25.92" customHeight="1">
      <c r="A92" s="12"/>
      <c r="B92" s="195"/>
      <c r="C92" s="196"/>
      <c r="D92" s="197" t="s">
        <v>68</v>
      </c>
      <c r="E92" s="198" t="s">
        <v>183</v>
      </c>
      <c r="F92" s="198" t="s">
        <v>184</v>
      </c>
      <c r="G92" s="196"/>
      <c r="H92" s="196"/>
      <c r="I92" s="199"/>
      <c r="J92" s="200">
        <f>BK92</f>
        <v>0</v>
      </c>
      <c r="K92" s="196"/>
      <c r="L92" s="201"/>
      <c r="M92" s="202"/>
      <c r="N92" s="203"/>
      <c r="O92" s="203"/>
      <c r="P92" s="204">
        <f>P93</f>
        <v>0</v>
      </c>
      <c r="Q92" s="203"/>
      <c r="R92" s="204">
        <f>R93</f>
        <v>0</v>
      </c>
      <c r="S92" s="203"/>
      <c r="T92" s="205">
        <f>T93</f>
        <v>0</v>
      </c>
      <c r="U92" s="12"/>
      <c r="V92" s="12"/>
      <c r="W92" s="12"/>
      <c r="X92" s="12"/>
      <c r="Y92" s="12"/>
      <c r="Z92" s="12"/>
      <c r="AA92" s="12"/>
      <c r="AB92" s="12"/>
      <c r="AC92" s="12"/>
      <c r="AD92" s="12"/>
      <c r="AE92" s="12"/>
      <c r="AR92" s="206" t="s">
        <v>76</v>
      </c>
      <c r="AT92" s="207" t="s">
        <v>68</v>
      </c>
      <c r="AU92" s="207" t="s">
        <v>69</v>
      </c>
      <c r="AY92" s="206" t="s">
        <v>185</v>
      </c>
      <c r="BK92" s="208">
        <f>BK93</f>
        <v>0</v>
      </c>
    </row>
    <row r="93" s="12" customFormat="1" ht="22.8" customHeight="1">
      <c r="A93" s="12"/>
      <c r="B93" s="195"/>
      <c r="C93" s="196"/>
      <c r="D93" s="197" t="s">
        <v>68</v>
      </c>
      <c r="E93" s="209" t="s">
        <v>227</v>
      </c>
      <c r="F93" s="209" t="s">
        <v>228</v>
      </c>
      <c r="G93" s="196"/>
      <c r="H93" s="196"/>
      <c r="I93" s="199"/>
      <c r="J93" s="210">
        <f>BK93</f>
        <v>0</v>
      </c>
      <c r="K93" s="196"/>
      <c r="L93" s="201"/>
      <c r="M93" s="202"/>
      <c r="N93" s="203"/>
      <c r="O93" s="203"/>
      <c r="P93" s="204">
        <f>SUM(P94:P100)</f>
        <v>0</v>
      </c>
      <c r="Q93" s="203"/>
      <c r="R93" s="204">
        <f>SUM(R94:R100)</f>
        <v>0</v>
      </c>
      <c r="S93" s="203"/>
      <c r="T93" s="205">
        <f>SUM(T94:T100)</f>
        <v>0</v>
      </c>
      <c r="U93" s="12"/>
      <c r="V93" s="12"/>
      <c r="W93" s="12"/>
      <c r="X93" s="12"/>
      <c r="Y93" s="12"/>
      <c r="Z93" s="12"/>
      <c r="AA93" s="12"/>
      <c r="AB93" s="12"/>
      <c r="AC93" s="12"/>
      <c r="AD93" s="12"/>
      <c r="AE93" s="12"/>
      <c r="AR93" s="206" t="s">
        <v>76</v>
      </c>
      <c r="AT93" s="207" t="s">
        <v>68</v>
      </c>
      <c r="AU93" s="207" t="s">
        <v>76</v>
      </c>
      <c r="AY93" s="206" t="s">
        <v>185</v>
      </c>
      <c r="BK93" s="208">
        <f>SUM(BK94:BK100)</f>
        <v>0</v>
      </c>
    </row>
    <row r="94" s="2" customFormat="1" ht="37.8" customHeight="1">
      <c r="A94" s="37"/>
      <c r="B94" s="38"/>
      <c r="C94" s="211" t="s">
        <v>695</v>
      </c>
      <c r="D94" s="211" t="s">
        <v>188</v>
      </c>
      <c r="E94" s="212" t="s">
        <v>1186</v>
      </c>
      <c r="F94" s="213" t="s">
        <v>1187</v>
      </c>
      <c r="G94" s="214" t="s">
        <v>213</v>
      </c>
      <c r="H94" s="215">
        <v>1.1000000000000001</v>
      </c>
      <c r="I94" s="216"/>
      <c r="J94" s="217">
        <f>ROUND(I94*H94,2)</f>
        <v>0</v>
      </c>
      <c r="K94" s="213" t="s">
        <v>192</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99</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99</v>
      </c>
      <c r="BM94" s="222" t="s">
        <v>1188</v>
      </c>
    </row>
    <row r="95" s="2" customFormat="1">
      <c r="A95" s="37"/>
      <c r="B95" s="38"/>
      <c r="C95" s="39"/>
      <c r="D95" s="224" t="s">
        <v>193</v>
      </c>
      <c r="E95" s="39"/>
      <c r="F95" s="225" t="s">
        <v>1189</v>
      </c>
      <c r="G95" s="39"/>
      <c r="H95" s="39"/>
      <c r="I95" s="226"/>
      <c r="J95" s="39"/>
      <c r="K95" s="39"/>
      <c r="L95" s="43"/>
      <c r="M95" s="227"/>
      <c r="N95" s="228"/>
      <c r="O95" s="83"/>
      <c r="P95" s="83"/>
      <c r="Q95" s="83"/>
      <c r="R95" s="83"/>
      <c r="S95" s="83"/>
      <c r="T95" s="84"/>
      <c r="U95" s="37"/>
      <c r="V95" s="37"/>
      <c r="W95" s="37"/>
      <c r="X95" s="37"/>
      <c r="Y95" s="37"/>
      <c r="Z95" s="37"/>
      <c r="AA95" s="37"/>
      <c r="AB95" s="37"/>
      <c r="AC95" s="37"/>
      <c r="AD95" s="37"/>
      <c r="AE95" s="37"/>
      <c r="AT95" s="16" t="s">
        <v>193</v>
      </c>
      <c r="AU95" s="16" t="s">
        <v>78</v>
      </c>
    </row>
    <row r="96" s="2" customFormat="1" ht="33" customHeight="1">
      <c r="A96" s="37"/>
      <c r="B96" s="38"/>
      <c r="C96" s="211" t="s">
        <v>78</v>
      </c>
      <c r="D96" s="211" t="s">
        <v>188</v>
      </c>
      <c r="E96" s="212" t="s">
        <v>234</v>
      </c>
      <c r="F96" s="213" t="s">
        <v>235</v>
      </c>
      <c r="G96" s="214" t="s">
        <v>213</v>
      </c>
      <c r="H96" s="215">
        <v>1.1000000000000001</v>
      </c>
      <c r="I96" s="216"/>
      <c r="J96" s="217">
        <f>ROUND(I96*H96,2)</f>
        <v>0</v>
      </c>
      <c r="K96" s="213" t="s">
        <v>192</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99</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99</v>
      </c>
      <c r="BM96" s="222" t="s">
        <v>99</v>
      </c>
    </row>
    <row r="97" s="2" customFormat="1">
      <c r="A97" s="37"/>
      <c r="B97" s="38"/>
      <c r="C97" s="39"/>
      <c r="D97" s="224" t="s">
        <v>193</v>
      </c>
      <c r="E97" s="39"/>
      <c r="F97" s="225" t="s">
        <v>236</v>
      </c>
      <c r="G97" s="39"/>
      <c r="H97" s="39"/>
      <c r="I97" s="226"/>
      <c r="J97" s="39"/>
      <c r="K97" s="39"/>
      <c r="L97" s="43"/>
      <c r="M97" s="227"/>
      <c r="N97" s="228"/>
      <c r="O97" s="83"/>
      <c r="P97" s="83"/>
      <c r="Q97" s="83"/>
      <c r="R97" s="83"/>
      <c r="S97" s="83"/>
      <c r="T97" s="84"/>
      <c r="U97" s="37"/>
      <c r="V97" s="37"/>
      <c r="W97" s="37"/>
      <c r="X97" s="37"/>
      <c r="Y97" s="37"/>
      <c r="Z97" s="37"/>
      <c r="AA97" s="37"/>
      <c r="AB97" s="37"/>
      <c r="AC97" s="37"/>
      <c r="AD97" s="37"/>
      <c r="AE97" s="37"/>
      <c r="AT97" s="16" t="s">
        <v>193</v>
      </c>
      <c r="AU97" s="16" t="s">
        <v>78</v>
      </c>
    </row>
    <row r="98" s="2" customFormat="1" ht="44.25" customHeight="1">
      <c r="A98" s="37"/>
      <c r="B98" s="38"/>
      <c r="C98" s="211" t="s">
        <v>85</v>
      </c>
      <c r="D98" s="211" t="s">
        <v>188</v>
      </c>
      <c r="E98" s="212" t="s">
        <v>237</v>
      </c>
      <c r="F98" s="213" t="s">
        <v>238</v>
      </c>
      <c r="G98" s="214" t="s">
        <v>213</v>
      </c>
      <c r="H98" s="215">
        <v>11</v>
      </c>
      <c r="I98" s="216"/>
      <c r="J98" s="217">
        <f>ROUND(I98*H98,2)</f>
        <v>0</v>
      </c>
      <c r="K98" s="213" t="s">
        <v>192</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88</v>
      </c>
    </row>
    <row r="99" s="2" customFormat="1">
      <c r="A99" s="37"/>
      <c r="B99" s="38"/>
      <c r="C99" s="39"/>
      <c r="D99" s="224" t="s">
        <v>193</v>
      </c>
      <c r="E99" s="39"/>
      <c r="F99" s="225" t="s">
        <v>240</v>
      </c>
      <c r="G99" s="39"/>
      <c r="H99" s="39"/>
      <c r="I99" s="226"/>
      <c r="J99" s="39"/>
      <c r="K99" s="39"/>
      <c r="L99" s="43"/>
      <c r="M99" s="227"/>
      <c r="N99" s="228"/>
      <c r="O99" s="83"/>
      <c r="P99" s="83"/>
      <c r="Q99" s="83"/>
      <c r="R99" s="83"/>
      <c r="S99" s="83"/>
      <c r="T99" s="84"/>
      <c r="U99" s="37"/>
      <c r="V99" s="37"/>
      <c r="W99" s="37"/>
      <c r="X99" s="37"/>
      <c r="Y99" s="37"/>
      <c r="Z99" s="37"/>
      <c r="AA99" s="37"/>
      <c r="AB99" s="37"/>
      <c r="AC99" s="37"/>
      <c r="AD99" s="37"/>
      <c r="AE99" s="37"/>
      <c r="AT99" s="16" t="s">
        <v>193</v>
      </c>
      <c r="AU99" s="16" t="s">
        <v>78</v>
      </c>
    </row>
    <row r="100" s="2" customFormat="1" ht="44.25" customHeight="1">
      <c r="A100" s="37"/>
      <c r="B100" s="38"/>
      <c r="C100" s="211" t="s">
        <v>99</v>
      </c>
      <c r="D100" s="211" t="s">
        <v>188</v>
      </c>
      <c r="E100" s="212" t="s">
        <v>946</v>
      </c>
      <c r="F100" s="213" t="s">
        <v>947</v>
      </c>
      <c r="G100" s="214" t="s">
        <v>213</v>
      </c>
      <c r="H100" s="215">
        <v>1.1000000000000001</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147</v>
      </c>
    </row>
    <row r="101" s="12" customFormat="1" ht="25.92" customHeight="1">
      <c r="A101" s="12"/>
      <c r="B101" s="195"/>
      <c r="C101" s="196"/>
      <c r="D101" s="197" t="s">
        <v>68</v>
      </c>
      <c r="E101" s="198" t="s">
        <v>197</v>
      </c>
      <c r="F101" s="198" t="s">
        <v>198</v>
      </c>
      <c r="G101" s="196"/>
      <c r="H101" s="196"/>
      <c r="I101" s="199"/>
      <c r="J101" s="200">
        <f>BK101</f>
        <v>0</v>
      </c>
      <c r="K101" s="196"/>
      <c r="L101" s="201"/>
      <c r="M101" s="202"/>
      <c r="N101" s="203"/>
      <c r="O101" s="203"/>
      <c r="P101" s="204">
        <f>P102+P122</f>
        <v>0</v>
      </c>
      <c r="Q101" s="203"/>
      <c r="R101" s="204">
        <f>R102+R122</f>
        <v>0.039169999999999996</v>
      </c>
      <c r="S101" s="203"/>
      <c r="T101" s="205">
        <f>T102+T122</f>
        <v>0.086650000000000005</v>
      </c>
      <c r="U101" s="12"/>
      <c r="V101" s="12"/>
      <c r="W101" s="12"/>
      <c r="X101" s="12"/>
      <c r="Y101" s="12"/>
      <c r="Z101" s="12"/>
      <c r="AA101" s="12"/>
      <c r="AB101" s="12"/>
      <c r="AC101" s="12"/>
      <c r="AD101" s="12"/>
      <c r="AE101" s="12"/>
      <c r="AR101" s="206" t="s">
        <v>78</v>
      </c>
      <c r="AT101" s="207" t="s">
        <v>68</v>
      </c>
      <c r="AU101" s="207" t="s">
        <v>69</v>
      </c>
      <c r="AY101" s="206" t="s">
        <v>185</v>
      </c>
      <c r="BK101" s="208">
        <f>BK102+BK122</f>
        <v>0</v>
      </c>
    </row>
    <row r="102" s="12" customFormat="1" ht="22.8" customHeight="1">
      <c r="A102" s="12"/>
      <c r="B102" s="195"/>
      <c r="C102" s="196"/>
      <c r="D102" s="197" t="s">
        <v>68</v>
      </c>
      <c r="E102" s="209" t="s">
        <v>461</v>
      </c>
      <c r="F102" s="209" t="s">
        <v>462</v>
      </c>
      <c r="G102" s="196"/>
      <c r="H102" s="196"/>
      <c r="I102" s="199"/>
      <c r="J102" s="210">
        <f>BK102</f>
        <v>0</v>
      </c>
      <c r="K102" s="196"/>
      <c r="L102" s="201"/>
      <c r="M102" s="202"/>
      <c r="N102" s="203"/>
      <c r="O102" s="203"/>
      <c r="P102" s="204">
        <f>SUM(P103:P121)</f>
        <v>0</v>
      </c>
      <c r="Q102" s="203"/>
      <c r="R102" s="204">
        <f>SUM(R103:R121)</f>
        <v>0.039169999999999996</v>
      </c>
      <c r="S102" s="203"/>
      <c r="T102" s="205">
        <f>SUM(T103:T121)</f>
        <v>0</v>
      </c>
      <c r="U102" s="12"/>
      <c r="V102" s="12"/>
      <c r="W102" s="12"/>
      <c r="X102" s="12"/>
      <c r="Y102" s="12"/>
      <c r="Z102" s="12"/>
      <c r="AA102" s="12"/>
      <c r="AB102" s="12"/>
      <c r="AC102" s="12"/>
      <c r="AD102" s="12"/>
      <c r="AE102" s="12"/>
      <c r="AR102" s="206" t="s">
        <v>78</v>
      </c>
      <c r="AT102" s="207" t="s">
        <v>68</v>
      </c>
      <c r="AU102" s="207" t="s">
        <v>76</v>
      </c>
      <c r="AY102" s="206" t="s">
        <v>185</v>
      </c>
      <c r="BK102" s="208">
        <f>SUM(BK103:BK121)</f>
        <v>0</v>
      </c>
    </row>
    <row r="103" s="2" customFormat="1" ht="16.5" customHeight="1">
      <c r="A103" s="37"/>
      <c r="B103" s="38"/>
      <c r="C103" s="211" t="s">
        <v>120</v>
      </c>
      <c r="D103" s="211" t="s">
        <v>188</v>
      </c>
      <c r="E103" s="212" t="s">
        <v>1190</v>
      </c>
      <c r="F103" s="213" t="s">
        <v>1191</v>
      </c>
      <c r="G103" s="214" t="s">
        <v>261</v>
      </c>
      <c r="H103" s="215">
        <v>20</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203</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203</v>
      </c>
      <c r="BM103" s="222" t="s">
        <v>239</v>
      </c>
    </row>
    <row r="104" s="2" customFormat="1" ht="33" customHeight="1">
      <c r="A104" s="37"/>
      <c r="B104" s="38"/>
      <c r="C104" s="211" t="s">
        <v>88</v>
      </c>
      <c r="D104" s="211" t="s">
        <v>188</v>
      </c>
      <c r="E104" s="212" t="s">
        <v>1192</v>
      </c>
      <c r="F104" s="213" t="s">
        <v>1193</v>
      </c>
      <c r="G104" s="214" t="s">
        <v>261</v>
      </c>
      <c r="H104" s="215">
        <v>30</v>
      </c>
      <c r="I104" s="216"/>
      <c r="J104" s="217">
        <f>ROUND(I104*H104,2)</f>
        <v>0</v>
      </c>
      <c r="K104" s="213" t="s">
        <v>192</v>
      </c>
      <c r="L104" s="43"/>
      <c r="M104" s="218" t="s">
        <v>19</v>
      </c>
      <c r="N104" s="219" t="s">
        <v>40</v>
      </c>
      <c r="O104" s="83"/>
      <c r="P104" s="220">
        <f>O104*H104</f>
        <v>0</v>
      </c>
      <c r="Q104" s="220">
        <v>0.00075000000000000002</v>
      </c>
      <c r="R104" s="220">
        <f>Q104*H104</f>
        <v>0.022499999999999999</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8</v>
      </c>
    </row>
    <row r="105" s="2" customFormat="1">
      <c r="A105" s="37"/>
      <c r="B105" s="38"/>
      <c r="C105" s="39"/>
      <c r="D105" s="224" t="s">
        <v>193</v>
      </c>
      <c r="E105" s="39"/>
      <c r="F105" s="225" t="s">
        <v>1194</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2" customFormat="1" ht="33" customHeight="1">
      <c r="A106" s="37"/>
      <c r="B106" s="38"/>
      <c r="C106" s="211" t="s">
        <v>530</v>
      </c>
      <c r="D106" s="211" t="s">
        <v>188</v>
      </c>
      <c r="E106" s="212" t="s">
        <v>1195</v>
      </c>
      <c r="F106" s="213" t="s">
        <v>1196</v>
      </c>
      <c r="G106" s="214" t="s">
        <v>261</v>
      </c>
      <c r="H106" s="215">
        <v>8</v>
      </c>
      <c r="I106" s="216"/>
      <c r="J106" s="217">
        <f>ROUND(I106*H106,2)</f>
        <v>0</v>
      </c>
      <c r="K106" s="213" t="s">
        <v>192</v>
      </c>
      <c r="L106" s="43"/>
      <c r="M106" s="218" t="s">
        <v>19</v>
      </c>
      <c r="N106" s="219" t="s">
        <v>40</v>
      </c>
      <c r="O106" s="83"/>
      <c r="P106" s="220">
        <f>O106*H106</f>
        <v>0</v>
      </c>
      <c r="Q106" s="220">
        <v>0.00115</v>
      </c>
      <c r="R106" s="220">
        <f>Q106*H106</f>
        <v>0.0091999999999999998</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248</v>
      </c>
    </row>
    <row r="107" s="2" customFormat="1">
      <c r="A107" s="37"/>
      <c r="B107" s="38"/>
      <c r="C107" s="39"/>
      <c r="D107" s="224" t="s">
        <v>193</v>
      </c>
      <c r="E107" s="39"/>
      <c r="F107" s="225" t="s">
        <v>1197</v>
      </c>
      <c r="G107" s="39"/>
      <c r="H107" s="39"/>
      <c r="I107" s="226"/>
      <c r="J107" s="39"/>
      <c r="K107" s="39"/>
      <c r="L107" s="43"/>
      <c r="M107" s="227"/>
      <c r="N107" s="228"/>
      <c r="O107" s="83"/>
      <c r="P107" s="83"/>
      <c r="Q107" s="83"/>
      <c r="R107" s="83"/>
      <c r="S107" s="83"/>
      <c r="T107" s="84"/>
      <c r="U107" s="37"/>
      <c r="V107" s="37"/>
      <c r="W107" s="37"/>
      <c r="X107" s="37"/>
      <c r="Y107" s="37"/>
      <c r="Z107" s="37"/>
      <c r="AA107" s="37"/>
      <c r="AB107" s="37"/>
      <c r="AC107" s="37"/>
      <c r="AD107" s="37"/>
      <c r="AE107" s="37"/>
      <c r="AT107" s="16" t="s">
        <v>193</v>
      </c>
      <c r="AU107" s="16" t="s">
        <v>78</v>
      </c>
    </row>
    <row r="108" s="2" customFormat="1" ht="55.5" customHeight="1">
      <c r="A108" s="37"/>
      <c r="B108" s="38"/>
      <c r="C108" s="211" t="s">
        <v>144</v>
      </c>
      <c r="D108" s="211" t="s">
        <v>188</v>
      </c>
      <c r="E108" s="212" t="s">
        <v>1198</v>
      </c>
      <c r="F108" s="213" t="s">
        <v>1199</v>
      </c>
      <c r="G108" s="214" t="s">
        <v>261</v>
      </c>
      <c r="H108" s="215">
        <v>16</v>
      </c>
      <c r="I108" s="216"/>
      <c r="J108" s="217">
        <f>ROUND(I108*H108,2)</f>
        <v>0</v>
      </c>
      <c r="K108" s="213" t="s">
        <v>192</v>
      </c>
      <c r="L108" s="43"/>
      <c r="M108" s="218" t="s">
        <v>19</v>
      </c>
      <c r="N108" s="219" t="s">
        <v>40</v>
      </c>
      <c r="O108" s="83"/>
      <c r="P108" s="220">
        <f>O108*H108</f>
        <v>0</v>
      </c>
      <c r="Q108" s="220">
        <v>0.00034000000000000002</v>
      </c>
      <c r="R108" s="220">
        <f>Q108*H108</f>
        <v>0.0054400000000000004</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203</v>
      </c>
    </row>
    <row r="109" s="2" customFormat="1">
      <c r="A109" s="37"/>
      <c r="B109" s="38"/>
      <c r="C109" s="39"/>
      <c r="D109" s="224" t="s">
        <v>193</v>
      </c>
      <c r="E109" s="39"/>
      <c r="F109" s="225" t="s">
        <v>1200</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2" customFormat="1" ht="55.5" customHeight="1">
      <c r="A110" s="37"/>
      <c r="B110" s="38"/>
      <c r="C110" s="211" t="s">
        <v>147</v>
      </c>
      <c r="D110" s="211" t="s">
        <v>188</v>
      </c>
      <c r="E110" s="212" t="s">
        <v>1201</v>
      </c>
      <c r="F110" s="213" t="s">
        <v>1202</v>
      </c>
      <c r="G110" s="214" t="s">
        <v>261</v>
      </c>
      <c r="H110" s="215">
        <v>15</v>
      </c>
      <c r="I110" s="216"/>
      <c r="J110" s="217">
        <f>ROUND(I110*H110,2)</f>
        <v>0</v>
      </c>
      <c r="K110" s="213" t="s">
        <v>192</v>
      </c>
      <c r="L110" s="43"/>
      <c r="M110" s="218" t="s">
        <v>19</v>
      </c>
      <c r="N110" s="219" t="s">
        <v>40</v>
      </c>
      <c r="O110" s="83"/>
      <c r="P110" s="220">
        <f>O110*H110</f>
        <v>0</v>
      </c>
      <c r="Q110" s="220">
        <v>0.00011</v>
      </c>
      <c r="R110" s="220">
        <f>Q110*H110</f>
        <v>0.00165</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255</v>
      </c>
    </row>
    <row r="111" s="2" customFormat="1">
      <c r="A111" s="37"/>
      <c r="B111" s="38"/>
      <c r="C111" s="39"/>
      <c r="D111" s="224" t="s">
        <v>193</v>
      </c>
      <c r="E111" s="39"/>
      <c r="F111" s="225" t="s">
        <v>1203</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2" customFormat="1" ht="44.25" customHeight="1">
      <c r="A112" s="37"/>
      <c r="B112" s="38"/>
      <c r="C112" s="211" t="s">
        <v>320</v>
      </c>
      <c r="D112" s="211" t="s">
        <v>188</v>
      </c>
      <c r="E112" s="212" t="s">
        <v>1204</v>
      </c>
      <c r="F112" s="213" t="s">
        <v>1205</v>
      </c>
      <c r="G112" s="214" t="s">
        <v>213</v>
      </c>
      <c r="H112" s="215">
        <v>0.039</v>
      </c>
      <c r="I112" s="216"/>
      <c r="J112" s="217">
        <f>ROUND(I112*H112,2)</f>
        <v>0</v>
      </c>
      <c r="K112" s="213" t="s">
        <v>192</v>
      </c>
      <c r="L112" s="43"/>
      <c r="M112" s="218" t="s">
        <v>19</v>
      </c>
      <c r="N112" s="219" t="s">
        <v>40</v>
      </c>
      <c r="O112" s="83"/>
      <c r="P112" s="220">
        <f>O112*H112</f>
        <v>0</v>
      </c>
      <c r="Q112" s="220">
        <v>0</v>
      </c>
      <c r="R112" s="220">
        <f>Q112*H112</f>
        <v>0</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1206</v>
      </c>
    </row>
    <row r="113" s="2" customFormat="1">
      <c r="A113" s="37"/>
      <c r="B113" s="38"/>
      <c r="C113" s="39"/>
      <c r="D113" s="224" t="s">
        <v>193</v>
      </c>
      <c r="E113" s="39"/>
      <c r="F113" s="225" t="s">
        <v>1207</v>
      </c>
      <c r="G113" s="39"/>
      <c r="H113" s="39"/>
      <c r="I113" s="226"/>
      <c r="J113" s="39"/>
      <c r="K113" s="39"/>
      <c r="L113" s="43"/>
      <c r="M113" s="227"/>
      <c r="N113" s="228"/>
      <c r="O113" s="83"/>
      <c r="P113" s="83"/>
      <c r="Q113" s="83"/>
      <c r="R113" s="83"/>
      <c r="S113" s="83"/>
      <c r="T113" s="84"/>
      <c r="U113" s="37"/>
      <c r="V113" s="37"/>
      <c r="W113" s="37"/>
      <c r="X113" s="37"/>
      <c r="Y113" s="37"/>
      <c r="Z113" s="37"/>
      <c r="AA113" s="37"/>
      <c r="AB113" s="37"/>
      <c r="AC113" s="37"/>
      <c r="AD113" s="37"/>
      <c r="AE113" s="37"/>
      <c r="AT113" s="16" t="s">
        <v>193</v>
      </c>
      <c r="AU113" s="16" t="s">
        <v>78</v>
      </c>
    </row>
    <row r="114" s="2" customFormat="1" ht="37.8" customHeight="1">
      <c r="A114" s="37"/>
      <c r="B114" s="38"/>
      <c r="C114" s="211" t="s">
        <v>312</v>
      </c>
      <c r="D114" s="211" t="s">
        <v>188</v>
      </c>
      <c r="E114" s="212" t="s">
        <v>479</v>
      </c>
      <c r="F114" s="213" t="s">
        <v>1208</v>
      </c>
      <c r="G114" s="214" t="s">
        <v>261</v>
      </c>
      <c r="H114" s="215">
        <v>15</v>
      </c>
      <c r="I114" s="216"/>
      <c r="J114" s="217">
        <f>ROUND(I114*H114,2)</f>
        <v>0</v>
      </c>
      <c r="K114" s="213" t="s">
        <v>19</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280</v>
      </c>
    </row>
    <row r="115" s="2" customFormat="1" ht="37.8" customHeight="1">
      <c r="A115" s="37"/>
      <c r="B115" s="38"/>
      <c r="C115" s="211" t="s">
        <v>689</v>
      </c>
      <c r="D115" s="211" t="s">
        <v>188</v>
      </c>
      <c r="E115" s="212" t="s">
        <v>480</v>
      </c>
      <c r="F115" s="213" t="s">
        <v>1209</v>
      </c>
      <c r="G115" s="214" t="s">
        <v>261</v>
      </c>
      <c r="H115" s="215">
        <v>16</v>
      </c>
      <c r="I115" s="216"/>
      <c r="J115" s="217">
        <f>ROUND(I115*H115,2)</f>
        <v>0</v>
      </c>
      <c r="K115" s="213" t="s">
        <v>19</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284</v>
      </c>
    </row>
    <row r="116" s="2" customFormat="1" ht="33" customHeight="1">
      <c r="A116" s="37"/>
      <c r="B116" s="38"/>
      <c r="C116" s="211" t="s">
        <v>186</v>
      </c>
      <c r="D116" s="211" t="s">
        <v>188</v>
      </c>
      <c r="E116" s="212" t="s">
        <v>1210</v>
      </c>
      <c r="F116" s="213" t="s">
        <v>1211</v>
      </c>
      <c r="G116" s="214" t="s">
        <v>261</v>
      </c>
      <c r="H116" s="215">
        <v>38</v>
      </c>
      <c r="I116" s="216"/>
      <c r="J116" s="217">
        <f>ROUND(I116*H116,2)</f>
        <v>0</v>
      </c>
      <c r="K116" s="213" t="s">
        <v>192</v>
      </c>
      <c r="L116" s="43"/>
      <c r="M116" s="218" t="s">
        <v>19</v>
      </c>
      <c r="N116" s="219" t="s">
        <v>40</v>
      </c>
      <c r="O116" s="83"/>
      <c r="P116" s="220">
        <f>O116*H116</f>
        <v>0</v>
      </c>
      <c r="Q116" s="220">
        <v>1.0000000000000001E-05</v>
      </c>
      <c r="R116" s="220">
        <f>Q116*H116</f>
        <v>0.00038000000000000002</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288</v>
      </c>
    </row>
    <row r="117" s="2" customFormat="1">
      <c r="A117" s="37"/>
      <c r="B117" s="38"/>
      <c r="C117" s="39"/>
      <c r="D117" s="224" t="s">
        <v>193</v>
      </c>
      <c r="E117" s="39"/>
      <c r="F117" s="225" t="s">
        <v>1212</v>
      </c>
      <c r="G117" s="39"/>
      <c r="H117" s="39"/>
      <c r="I117" s="226"/>
      <c r="J117" s="39"/>
      <c r="K117" s="39"/>
      <c r="L117" s="43"/>
      <c r="M117" s="227"/>
      <c r="N117" s="228"/>
      <c r="O117" s="83"/>
      <c r="P117" s="83"/>
      <c r="Q117" s="83"/>
      <c r="R117" s="83"/>
      <c r="S117" s="83"/>
      <c r="T117" s="84"/>
      <c r="U117" s="37"/>
      <c r="V117" s="37"/>
      <c r="W117" s="37"/>
      <c r="X117" s="37"/>
      <c r="Y117" s="37"/>
      <c r="Z117" s="37"/>
      <c r="AA117" s="37"/>
      <c r="AB117" s="37"/>
      <c r="AC117" s="37"/>
      <c r="AD117" s="37"/>
      <c r="AE117" s="37"/>
      <c r="AT117" s="16" t="s">
        <v>193</v>
      </c>
      <c r="AU117" s="16" t="s">
        <v>78</v>
      </c>
    </row>
    <row r="118" s="2" customFormat="1" ht="44.25" customHeight="1">
      <c r="A118" s="37"/>
      <c r="B118" s="38"/>
      <c r="C118" s="211" t="s">
        <v>8</v>
      </c>
      <c r="D118" s="211" t="s">
        <v>188</v>
      </c>
      <c r="E118" s="212" t="s">
        <v>1213</v>
      </c>
      <c r="F118" s="213" t="s">
        <v>1214</v>
      </c>
      <c r="G118" s="214" t="s">
        <v>927</v>
      </c>
      <c r="H118" s="247"/>
      <c r="I118" s="216"/>
      <c r="J118" s="217">
        <f>ROUND(I118*H118,2)</f>
        <v>0</v>
      </c>
      <c r="K118" s="213" t="s">
        <v>192</v>
      </c>
      <c r="L118" s="43"/>
      <c r="M118" s="218" t="s">
        <v>19</v>
      </c>
      <c r="N118" s="219" t="s">
        <v>40</v>
      </c>
      <c r="O118" s="83"/>
      <c r="P118" s="220">
        <f>O118*H118</f>
        <v>0</v>
      </c>
      <c r="Q118" s="220">
        <v>0</v>
      </c>
      <c r="R118" s="220">
        <f>Q118*H118</f>
        <v>0</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293</v>
      </c>
    </row>
    <row r="119" s="2" customFormat="1">
      <c r="A119" s="37"/>
      <c r="B119" s="38"/>
      <c r="C119" s="39"/>
      <c r="D119" s="224" t="s">
        <v>193</v>
      </c>
      <c r="E119" s="39"/>
      <c r="F119" s="225" t="s">
        <v>1215</v>
      </c>
      <c r="G119" s="39"/>
      <c r="H119" s="39"/>
      <c r="I119" s="226"/>
      <c r="J119" s="39"/>
      <c r="K119" s="39"/>
      <c r="L119" s="43"/>
      <c r="M119" s="227"/>
      <c r="N119" s="228"/>
      <c r="O119" s="83"/>
      <c r="P119" s="83"/>
      <c r="Q119" s="83"/>
      <c r="R119" s="83"/>
      <c r="S119" s="83"/>
      <c r="T119" s="84"/>
      <c r="U119" s="37"/>
      <c r="V119" s="37"/>
      <c r="W119" s="37"/>
      <c r="X119" s="37"/>
      <c r="Y119" s="37"/>
      <c r="Z119" s="37"/>
      <c r="AA119" s="37"/>
      <c r="AB119" s="37"/>
      <c r="AC119" s="37"/>
      <c r="AD119" s="37"/>
      <c r="AE119" s="37"/>
      <c r="AT119" s="16" t="s">
        <v>193</v>
      </c>
      <c r="AU119" s="16" t="s">
        <v>78</v>
      </c>
    </row>
    <row r="120" s="2" customFormat="1" ht="24.15" customHeight="1">
      <c r="A120" s="37"/>
      <c r="B120" s="38"/>
      <c r="C120" s="211" t="s">
        <v>239</v>
      </c>
      <c r="D120" s="211" t="s">
        <v>188</v>
      </c>
      <c r="E120" s="212" t="s">
        <v>1216</v>
      </c>
      <c r="F120" s="213" t="s">
        <v>1217</v>
      </c>
      <c r="G120" s="214" t="s">
        <v>445</v>
      </c>
      <c r="H120" s="215">
        <v>4</v>
      </c>
      <c r="I120" s="216"/>
      <c r="J120" s="217">
        <f>ROUND(I120*H120,2)</f>
        <v>0</v>
      </c>
      <c r="K120" s="213" t="s">
        <v>19</v>
      </c>
      <c r="L120" s="43"/>
      <c r="M120" s="218" t="s">
        <v>19</v>
      </c>
      <c r="N120" s="219"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203</v>
      </c>
      <c r="AT120" s="222" t="s">
        <v>188</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203</v>
      </c>
      <c r="BM120" s="222" t="s">
        <v>263</v>
      </c>
    </row>
    <row r="121" s="2" customFormat="1" ht="16.5" customHeight="1">
      <c r="A121" s="37"/>
      <c r="B121" s="38"/>
      <c r="C121" s="211" t="s">
        <v>229</v>
      </c>
      <c r="D121" s="211" t="s">
        <v>188</v>
      </c>
      <c r="E121" s="212" t="s">
        <v>586</v>
      </c>
      <c r="F121" s="213" t="s">
        <v>1218</v>
      </c>
      <c r="G121" s="214" t="s">
        <v>261</v>
      </c>
      <c r="H121" s="215">
        <v>38</v>
      </c>
      <c r="I121" s="216"/>
      <c r="J121" s="217">
        <f>ROUND(I121*H121,2)</f>
        <v>0</v>
      </c>
      <c r="K121" s="213" t="s">
        <v>19</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301</v>
      </c>
    </row>
    <row r="122" s="12" customFormat="1" ht="22.8" customHeight="1">
      <c r="A122" s="12"/>
      <c r="B122" s="195"/>
      <c r="C122" s="196"/>
      <c r="D122" s="197" t="s">
        <v>68</v>
      </c>
      <c r="E122" s="209" t="s">
        <v>850</v>
      </c>
      <c r="F122" s="209" t="s">
        <v>851</v>
      </c>
      <c r="G122" s="196"/>
      <c r="H122" s="196"/>
      <c r="I122" s="199"/>
      <c r="J122" s="210">
        <f>BK122</f>
        <v>0</v>
      </c>
      <c r="K122" s="196"/>
      <c r="L122" s="201"/>
      <c r="M122" s="202"/>
      <c r="N122" s="203"/>
      <c r="O122" s="203"/>
      <c r="P122" s="204">
        <f>SUM(P123:P148)</f>
        <v>0</v>
      </c>
      <c r="Q122" s="203"/>
      <c r="R122" s="204">
        <f>SUM(R123:R148)</f>
        <v>0</v>
      </c>
      <c r="S122" s="203"/>
      <c r="T122" s="205">
        <f>SUM(T123:T148)</f>
        <v>0.086650000000000005</v>
      </c>
      <c r="U122" s="12"/>
      <c r="V122" s="12"/>
      <c r="W122" s="12"/>
      <c r="X122" s="12"/>
      <c r="Y122" s="12"/>
      <c r="Z122" s="12"/>
      <c r="AA122" s="12"/>
      <c r="AB122" s="12"/>
      <c r="AC122" s="12"/>
      <c r="AD122" s="12"/>
      <c r="AE122" s="12"/>
      <c r="AR122" s="206" t="s">
        <v>78</v>
      </c>
      <c r="AT122" s="207" t="s">
        <v>68</v>
      </c>
      <c r="AU122" s="207" t="s">
        <v>76</v>
      </c>
      <c r="AY122" s="206" t="s">
        <v>185</v>
      </c>
      <c r="BK122" s="208">
        <f>SUM(BK123:BK148)</f>
        <v>0</v>
      </c>
    </row>
    <row r="123" s="2" customFormat="1" ht="16.5" customHeight="1">
      <c r="A123" s="37"/>
      <c r="B123" s="38"/>
      <c r="C123" s="211" t="s">
        <v>290</v>
      </c>
      <c r="D123" s="211" t="s">
        <v>188</v>
      </c>
      <c r="E123" s="212" t="s">
        <v>1219</v>
      </c>
      <c r="F123" s="213" t="s">
        <v>1220</v>
      </c>
      <c r="G123" s="214" t="s">
        <v>1221</v>
      </c>
      <c r="H123" s="215">
        <v>1</v>
      </c>
      <c r="I123" s="216"/>
      <c r="J123" s="217">
        <f>ROUND(I123*H123,2)</f>
        <v>0</v>
      </c>
      <c r="K123" s="213" t="s">
        <v>192</v>
      </c>
      <c r="L123" s="43"/>
      <c r="M123" s="218" t="s">
        <v>19</v>
      </c>
      <c r="N123" s="219" t="s">
        <v>40</v>
      </c>
      <c r="O123" s="83"/>
      <c r="P123" s="220">
        <f>O123*H123</f>
        <v>0</v>
      </c>
      <c r="Q123" s="220">
        <v>0</v>
      </c>
      <c r="R123" s="220">
        <f>Q123*H123</f>
        <v>0</v>
      </c>
      <c r="S123" s="220">
        <v>0.034200000000000001</v>
      </c>
      <c r="T123" s="221">
        <f>S123*H123</f>
        <v>0.034200000000000001</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210</v>
      </c>
    </row>
    <row r="124" s="2" customFormat="1">
      <c r="A124" s="37"/>
      <c r="B124" s="38"/>
      <c r="C124" s="39"/>
      <c r="D124" s="224" t="s">
        <v>193</v>
      </c>
      <c r="E124" s="39"/>
      <c r="F124" s="225" t="s">
        <v>1222</v>
      </c>
      <c r="G124" s="39"/>
      <c r="H124" s="39"/>
      <c r="I124" s="226"/>
      <c r="J124" s="39"/>
      <c r="K124" s="39"/>
      <c r="L124" s="43"/>
      <c r="M124" s="227"/>
      <c r="N124" s="228"/>
      <c r="O124" s="83"/>
      <c r="P124" s="83"/>
      <c r="Q124" s="83"/>
      <c r="R124" s="83"/>
      <c r="S124" s="83"/>
      <c r="T124" s="84"/>
      <c r="U124" s="37"/>
      <c r="V124" s="37"/>
      <c r="W124" s="37"/>
      <c r="X124" s="37"/>
      <c r="Y124" s="37"/>
      <c r="Z124" s="37"/>
      <c r="AA124" s="37"/>
      <c r="AB124" s="37"/>
      <c r="AC124" s="37"/>
      <c r="AD124" s="37"/>
      <c r="AE124" s="37"/>
      <c r="AT124" s="16" t="s">
        <v>193</v>
      </c>
      <c r="AU124" s="16" t="s">
        <v>78</v>
      </c>
    </row>
    <row r="125" s="2" customFormat="1" ht="21.75" customHeight="1">
      <c r="A125" s="37"/>
      <c r="B125" s="38"/>
      <c r="C125" s="211" t="s">
        <v>298</v>
      </c>
      <c r="D125" s="211" t="s">
        <v>188</v>
      </c>
      <c r="E125" s="212" t="s">
        <v>1223</v>
      </c>
      <c r="F125" s="213" t="s">
        <v>1224</v>
      </c>
      <c r="G125" s="214" t="s">
        <v>1221</v>
      </c>
      <c r="H125" s="215">
        <v>1</v>
      </c>
      <c r="I125" s="216"/>
      <c r="J125" s="217">
        <f>ROUND(I125*H125,2)</f>
        <v>0</v>
      </c>
      <c r="K125" s="213" t="s">
        <v>192</v>
      </c>
      <c r="L125" s="43"/>
      <c r="M125" s="218" t="s">
        <v>19</v>
      </c>
      <c r="N125" s="219" t="s">
        <v>40</v>
      </c>
      <c r="O125" s="83"/>
      <c r="P125" s="220">
        <f>O125*H125</f>
        <v>0</v>
      </c>
      <c r="Q125" s="220">
        <v>0</v>
      </c>
      <c r="R125" s="220">
        <f>Q125*H125</f>
        <v>0</v>
      </c>
      <c r="S125" s="220">
        <v>0.019460000000000002</v>
      </c>
      <c r="T125" s="221">
        <f>S125*H125</f>
        <v>0.019460000000000002</v>
      </c>
      <c r="U125" s="37"/>
      <c r="V125" s="37"/>
      <c r="W125" s="37"/>
      <c r="X125" s="37"/>
      <c r="Y125" s="37"/>
      <c r="Z125" s="37"/>
      <c r="AA125" s="37"/>
      <c r="AB125" s="37"/>
      <c r="AC125" s="37"/>
      <c r="AD125" s="37"/>
      <c r="AE125" s="37"/>
      <c r="AR125" s="222" t="s">
        <v>203</v>
      </c>
      <c r="AT125" s="222" t="s">
        <v>188</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308</v>
      </c>
    </row>
    <row r="126" s="2" customFormat="1">
      <c r="A126" s="37"/>
      <c r="B126" s="38"/>
      <c r="C126" s="39"/>
      <c r="D126" s="224" t="s">
        <v>193</v>
      </c>
      <c r="E126" s="39"/>
      <c r="F126" s="225" t="s">
        <v>1225</v>
      </c>
      <c r="G126" s="39"/>
      <c r="H126" s="39"/>
      <c r="I126" s="226"/>
      <c r="J126" s="39"/>
      <c r="K126" s="39"/>
      <c r="L126" s="43"/>
      <c r="M126" s="227"/>
      <c r="N126" s="228"/>
      <c r="O126" s="83"/>
      <c r="P126" s="83"/>
      <c r="Q126" s="83"/>
      <c r="R126" s="83"/>
      <c r="S126" s="83"/>
      <c r="T126" s="84"/>
      <c r="U126" s="37"/>
      <c r="V126" s="37"/>
      <c r="W126" s="37"/>
      <c r="X126" s="37"/>
      <c r="Y126" s="37"/>
      <c r="Z126" s="37"/>
      <c r="AA126" s="37"/>
      <c r="AB126" s="37"/>
      <c r="AC126" s="37"/>
      <c r="AD126" s="37"/>
      <c r="AE126" s="37"/>
      <c r="AT126" s="16" t="s">
        <v>193</v>
      </c>
      <c r="AU126" s="16" t="s">
        <v>78</v>
      </c>
    </row>
    <row r="127" s="2" customFormat="1" ht="24.15" customHeight="1">
      <c r="A127" s="37"/>
      <c r="B127" s="38"/>
      <c r="C127" s="211" t="s">
        <v>203</v>
      </c>
      <c r="D127" s="211" t="s">
        <v>188</v>
      </c>
      <c r="E127" s="212" t="s">
        <v>1226</v>
      </c>
      <c r="F127" s="213" t="s">
        <v>1227</v>
      </c>
      <c r="G127" s="214" t="s">
        <v>1221</v>
      </c>
      <c r="H127" s="215">
        <v>1</v>
      </c>
      <c r="I127" s="216"/>
      <c r="J127" s="217">
        <f>ROUND(I127*H127,2)</f>
        <v>0</v>
      </c>
      <c r="K127" s="213" t="s">
        <v>192</v>
      </c>
      <c r="L127" s="43"/>
      <c r="M127" s="218" t="s">
        <v>19</v>
      </c>
      <c r="N127" s="219" t="s">
        <v>40</v>
      </c>
      <c r="O127" s="83"/>
      <c r="P127" s="220">
        <f>O127*H127</f>
        <v>0</v>
      </c>
      <c r="Q127" s="220">
        <v>0</v>
      </c>
      <c r="R127" s="220">
        <f>Q127*H127</f>
        <v>0</v>
      </c>
      <c r="S127" s="220">
        <v>0.024500000000000001</v>
      </c>
      <c r="T127" s="221">
        <f>S127*H127</f>
        <v>0.024500000000000001</v>
      </c>
      <c r="U127" s="37"/>
      <c r="V127" s="37"/>
      <c r="W127" s="37"/>
      <c r="X127" s="37"/>
      <c r="Y127" s="37"/>
      <c r="Z127" s="37"/>
      <c r="AA127" s="37"/>
      <c r="AB127" s="37"/>
      <c r="AC127" s="37"/>
      <c r="AD127" s="37"/>
      <c r="AE127" s="37"/>
      <c r="AR127" s="222" t="s">
        <v>203</v>
      </c>
      <c r="AT127" s="222" t="s">
        <v>188</v>
      </c>
      <c r="AU127" s="222" t="s">
        <v>78</v>
      </c>
      <c r="AY127" s="16" t="s">
        <v>185</v>
      </c>
      <c r="BE127" s="223">
        <f>IF(N127="základní",J127,0)</f>
        <v>0</v>
      </c>
      <c r="BF127" s="223">
        <f>IF(N127="snížená",J127,0)</f>
        <v>0</v>
      </c>
      <c r="BG127" s="223">
        <f>IF(N127="zákl. přenesená",J127,0)</f>
        <v>0</v>
      </c>
      <c r="BH127" s="223">
        <f>IF(N127="sníž. přenesená",J127,0)</f>
        <v>0</v>
      </c>
      <c r="BI127" s="223">
        <f>IF(N127="nulová",J127,0)</f>
        <v>0</v>
      </c>
      <c r="BJ127" s="16" t="s">
        <v>76</v>
      </c>
      <c r="BK127" s="223">
        <f>ROUND(I127*H127,2)</f>
        <v>0</v>
      </c>
      <c r="BL127" s="16" t="s">
        <v>203</v>
      </c>
      <c r="BM127" s="222" t="s">
        <v>312</v>
      </c>
    </row>
    <row r="128" s="2" customFormat="1">
      <c r="A128" s="37"/>
      <c r="B128" s="38"/>
      <c r="C128" s="39"/>
      <c r="D128" s="224" t="s">
        <v>193</v>
      </c>
      <c r="E128" s="39"/>
      <c r="F128" s="225" t="s">
        <v>1228</v>
      </c>
      <c r="G128" s="39"/>
      <c r="H128" s="39"/>
      <c r="I128" s="226"/>
      <c r="J128" s="39"/>
      <c r="K128" s="39"/>
      <c r="L128" s="43"/>
      <c r="M128" s="227"/>
      <c r="N128" s="228"/>
      <c r="O128" s="83"/>
      <c r="P128" s="83"/>
      <c r="Q128" s="83"/>
      <c r="R128" s="83"/>
      <c r="S128" s="83"/>
      <c r="T128" s="84"/>
      <c r="U128" s="37"/>
      <c r="V128" s="37"/>
      <c r="W128" s="37"/>
      <c r="X128" s="37"/>
      <c r="Y128" s="37"/>
      <c r="Z128" s="37"/>
      <c r="AA128" s="37"/>
      <c r="AB128" s="37"/>
      <c r="AC128" s="37"/>
      <c r="AD128" s="37"/>
      <c r="AE128" s="37"/>
      <c r="AT128" s="16" t="s">
        <v>193</v>
      </c>
      <c r="AU128" s="16" t="s">
        <v>78</v>
      </c>
    </row>
    <row r="129" s="2" customFormat="1" ht="16.5" customHeight="1">
      <c r="A129" s="37"/>
      <c r="B129" s="38"/>
      <c r="C129" s="211" t="s">
        <v>248</v>
      </c>
      <c r="D129" s="211" t="s">
        <v>188</v>
      </c>
      <c r="E129" s="212" t="s">
        <v>1229</v>
      </c>
      <c r="F129" s="213" t="s">
        <v>1230</v>
      </c>
      <c r="G129" s="214" t="s">
        <v>1221</v>
      </c>
      <c r="H129" s="215">
        <v>4</v>
      </c>
      <c r="I129" s="216"/>
      <c r="J129" s="217">
        <f>ROUND(I129*H129,2)</f>
        <v>0</v>
      </c>
      <c r="K129" s="213" t="s">
        <v>192</v>
      </c>
      <c r="L129" s="43"/>
      <c r="M129" s="218" t="s">
        <v>19</v>
      </c>
      <c r="N129" s="219" t="s">
        <v>40</v>
      </c>
      <c r="O129" s="83"/>
      <c r="P129" s="220">
        <f>O129*H129</f>
        <v>0</v>
      </c>
      <c r="Q129" s="220">
        <v>0</v>
      </c>
      <c r="R129" s="220">
        <f>Q129*H129</f>
        <v>0</v>
      </c>
      <c r="S129" s="220">
        <v>0.00156</v>
      </c>
      <c r="T129" s="221">
        <f>S129*H129</f>
        <v>0.0062399999999999999</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316</v>
      </c>
    </row>
    <row r="130" s="2" customFormat="1">
      <c r="A130" s="37"/>
      <c r="B130" s="38"/>
      <c r="C130" s="39"/>
      <c r="D130" s="224" t="s">
        <v>193</v>
      </c>
      <c r="E130" s="39"/>
      <c r="F130" s="225" t="s">
        <v>1231</v>
      </c>
      <c r="G130" s="39"/>
      <c r="H130" s="39"/>
      <c r="I130" s="226"/>
      <c r="J130" s="39"/>
      <c r="K130" s="39"/>
      <c r="L130" s="43"/>
      <c r="M130" s="227"/>
      <c r="N130" s="228"/>
      <c r="O130" s="83"/>
      <c r="P130" s="83"/>
      <c r="Q130" s="83"/>
      <c r="R130" s="83"/>
      <c r="S130" s="83"/>
      <c r="T130" s="84"/>
      <c r="U130" s="37"/>
      <c r="V130" s="37"/>
      <c r="W130" s="37"/>
      <c r="X130" s="37"/>
      <c r="Y130" s="37"/>
      <c r="Z130" s="37"/>
      <c r="AA130" s="37"/>
      <c r="AB130" s="37"/>
      <c r="AC130" s="37"/>
      <c r="AD130" s="37"/>
      <c r="AE130" s="37"/>
      <c r="AT130" s="16" t="s">
        <v>193</v>
      </c>
      <c r="AU130" s="16" t="s">
        <v>78</v>
      </c>
    </row>
    <row r="131" s="2" customFormat="1" ht="24.15" customHeight="1">
      <c r="A131" s="37"/>
      <c r="B131" s="38"/>
      <c r="C131" s="211" t="s">
        <v>305</v>
      </c>
      <c r="D131" s="211" t="s">
        <v>188</v>
      </c>
      <c r="E131" s="212" t="s">
        <v>1232</v>
      </c>
      <c r="F131" s="213" t="s">
        <v>1233</v>
      </c>
      <c r="G131" s="214" t="s">
        <v>911</v>
      </c>
      <c r="H131" s="215">
        <v>1</v>
      </c>
      <c r="I131" s="216"/>
      <c r="J131" s="217">
        <f>ROUND(I131*H131,2)</f>
        <v>0</v>
      </c>
      <c r="K131" s="213" t="s">
        <v>192</v>
      </c>
      <c r="L131" s="43"/>
      <c r="M131" s="218" t="s">
        <v>19</v>
      </c>
      <c r="N131" s="219" t="s">
        <v>40</v>
      </c>
      <c r="O131" s="83"/>
      <c r="P131" s="220">
        <f>O131*H131</f>
        <v>0</v>
      </c>
      <c r="Q131" s="220">
        <v>0</v>
      </c>
      <c r="R131" s="220">
        <f>Q131*H131</f>
        <v>0</v>
      </c>
      <c r="S131" s="220">
        <v>0.0022499999999999998</v>
      </c>
      <c r="T131" s="221">
        <f>S131*H131</f>
        <v>0.0022499999999999998</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320</v>
      </c>
    </row>
    <row r="132" s="2" customFormat="1">
      <c r="A132" s="37"/>
      <c r="B132" s="38"/>
      <c r="C132" s="39"/>
      <c r="D132" s="224" t="s">
        <v>193</v>
      </c>
      <c r="E132" s="39"/>
      <c r="F132" s="225" t="s">
        <v>1234</v>
      </c>
      <c r="G132" s="39"/>
      <c r="H132" s="39"/>
      <c r="I132" s="226"/>
      <c r="J132" s="39"/>
      <c r="K132" s="39"/>
      <c r="L132" s="43"/>
      <c r="M132" s="227"/>
      <c r="N132" s="228"/>
      <c r="O132" s="83"/>
      <c r="P132" s="83"/>
      <c r="Q132" s="83"/>
      <c r="R132" s="83"/>
      <c r="S132" s="83"/>
      <c r="T132" s="84"/>
      <c r="U132" s="37"/>
      <c r="V132" s="37"/>
      <c r="W132" s="37"/>
      <c r="X132" s="37"/>
      <c r="Y132" s="37"/>
      <c r="Z132" s="37"/>
      <c r="AA132" s="37"/>
      <c r="AB132" s="37"/>
      <c r="AC132" s="37"/>
      <c r="AD132" s="37"/>
      <c r="AE132" s="37"/>
      <c r="AT132" s="16" t="s">
        <v>193</v>
      </c>
      <c r="AU132" s="16" t="s">
        <v>78</v>
      </c>
    </row>
    <row r="133" s="2" customFormat="1" ht="16.5" customHeight="1">
      <c r="A133" s="37"/>
      <c r="B133" s="38"/>
      <c r="C133" s="211" t="s">
        <v>7</v>
      </c>
      <c r="D133" s="211" t="s">
        <v>188</v>
      </c>
      <c r="E133" s="212" t="s">
        <v>1235</v>
      </c>
      <c r="F133" s="213" t="s">
        <v>1236</v>
      </c>
      <c r="G133" s="214" t="s">
        <v>445</v>
      </c>
      <c r="H133" s="215">
        <v>12</v>
      </c>
      <c r="I133" s="216"/>
      <c r="J133" s="217">
        <f>ROUND(I133*H133,2)</f>
        <v>0</v>
      </c>
      <c r="K133" s="213" t="s">
        <v>19</v>
      </c>
      <c r="L133" s="43"/>
      <c r="M133" s="218" t="s">
        <v>19</v>
      </c>
      <c r="N133" s="219" t="s">
        <v>40</v>
      </c>
      <c r="O133" s="83"/>
      <c r="P133" s="220">
        <f>O133*H133</f>
        <v>0</v>
      </c>
      <c r="Q133" s="220">
        <v>0</v>
      </c>
      <c r="R133" s="220">
        <f>Q133*H133</f>
        <v>0</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328</v>
      </c>
    </row>
    <row r="134" s="2" customFormat="1" ht="16.5" customHeight="1">
      <c r="A134" s="37"/>
      <c r="B134" s="38"/>
      <c r="C134" s="211" t="s">
        <v>284</v>
      </c>
      <c r="D134" s="211" t="s">
        <v>188</v>
      </c>
      <c r="E134" s="212" t="s">
        <v>1237</v>
      </c>
      <c r="F134" s="213" t="s">
        <v>1238</v>
      </c>
      <c r="G134" s="214" t="s">
        <v>445</v>
      </c>
      <c r="H134" s="215">
        <v>12</v>
      </c>
      <c r="I134" s="216"/>
      <c r="J134" s="217">
        <f>ROUND(I134*H134,2)</f>
        <v>0</v>
      </c>
      <c r="K134" s="213" t="s">
        <v>19</v>
      </c>
      <c r="L134" s="43"/>
      <c r="M134" s="218" t="s">
        <v>19</v>
      </c>
      <c r="N134" s="219" t="s">
        <v>40</v>
      </c>
      <c r="O134" s="83"/>
      <c r="P134" s="220">
        <f>O134*H134</f>
        <v>0</v>
      </c>
      <c r="Q134" s="220">
        <v>0</v>
      </c>
      <c r="R134" s="220">
        <f>Q134*H134</f>
        <v>0</v>
      </c>
      <c r="S134" s="220">
        <v>0</v>
      </c>
      <c r="T134" s="221">
        <f>S134*H134</f>
        <v>0</v>
      </c>
      <c r="U134" s="37"/>
      <c r="V134" s="37"/>
      <c r="W134" s="37"/>
      <c r="X134" s="37"/>
      <c r="Y134" s="37"/>
      <c r="Z134" s="37"/>
      <c r="AA134" s="37"/>
      <c r="AB134" s="37"/>
      <c r="AC134" s="37"/>
      <c r="AD134" s="37"/>
      <c r="AE134" s="37"/>
      <c r="AR134" s="222" t="s">
        <v>203</v>
      </c>
      <c r="AT134" s="222" t="s">
        <v>188</v>
      </c>
      <c r="AU134" s="222" t="s">
        <v>78</v>
      </c>
      <c r="AY134" s="16" t="s">
        <v>185</v>
      </c>
      <c r="BE134" s="223">
        <f>IF(N134="základní",J134,0)</f>
        <v>0</v>
      </c>
      <c r="BF134" s="223">
        <f>IF(N134="snížená",J134,0)</f>
        <v>0</v>
      </c>
      <c r="BG134" s="223">
        <f>IF(N134="zákl. přenesená",J134,0)</f>
        <v>0</v>
      </c>
      <c r="BH134" s="223">
        <f>IF(N134="sníž. přenesená",J134,0)</f>
        <v>0</v>
      </c>
      <c r="BI134" s="223">
        <f>IF(N134="nulová",J134,0)</f>
        <v>0</v>
      </c>
      <c r="BJ134" s="16" t="s">
        <v>76</v>
      </c>
      <c r="BK134" s="223">
        <f>ROUND(I134*H134,2)</f>
        <v>0</v>
      </c>
      <c r="BL134" s="16" t="s">
        <v>203</v>
      </c>
      <c r="BM134" s="222" t="s">
        <v>333</v>
      </c>
    </row>
    <row r="135" s="2" customFormat="1" ht="16.5" customHeight="1">
      <c r="A135" s="37"/>
      <c r="B135" s="38"/>
      <c r="C135" s="211" t="s">
        <v>330</v>
      </c>
      <c r="D135" s="211" t="s">
        <v>188</v>
      </c>
      <c r="E135" s="212" t="s">
        <v>1239</v>
      </c>
      <c r="F135" s="213" t="s">
        <v>1240</v>
      </c>
      <c r="G135" s="214" t="s">
        <v>445</v>
      </c>
      <c r="H135" s="215">
        <v>12</v>
      </c>
      <c r="I135" s="216"/>
      <c r="J135" s="217">
        <f>ROUND(I135*H135,2)</f>
        <v>0</v>
      </c>
      <c r="K135" s="213" t="s">
        <v>19</v>
      </c>
      <c r="L135" s="43"/>
      <c r="M135" s="218" t="s">
        <v>19</v>
      </c>
      <c r="N135" s="219" t="s">
        <v>40</v>
      </c>
      <c r="O135" s="83"/>
      <c r="P135" s="220">
        <f>O135*H135</f>
        <v>0</v>
      </c>
      <c r="Q135" s="220">
        <v>0</v>
      </c>
      <c r="R135" s="220">
        <f>Q135*H135</f>
        <v>0</v>
      </c>
      <c r="S135" s="220">
        <v>0</v>
      </c>
      <c r="T135" s="221">
        <f>S135*H135</f>
        <v>0</v>
      </c>
      <c r="U135" s="37"/>
      <c r="V135" s="37"/>
      <c r="W135" s="37"/>
      <c r="X135" s="37"/>
      <c r="Y135" s="37"/>
      <c r="Z135" s="37"/>
      <c r="AA135" s="37"/>
      <c r="AB135" s="37"/>
      <c r="AC135" s="37"/>
      <c r="AD135" s="37"/>
      <c r="AE135" s="37"/>
      <c r="AR135" s="222" t="s">
        <v>203</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203</v>
      </c>
      <c r="BM135" s="222" t="s">
        <v>336</v>
      </c>
    </row>
    <row r="136" s="2" customFormat="1" ht="16.5" customHeight="1">
      <c r="A136" s="37"/>
      <c r="B136" s="38"/>
      <c r="C136" s="211" t="s">
        <v>255</v>
      </c>
      <c r="D136" s="211" t="s">
        <v>188</v>
      </c>
      <c r="E136" s="212" t="s">
        <v>1241</v>
      </c>
      <c r="F136" s="213" t="s">
        <v>1242</v>
      </c>
      <c r="G136" s="214" t="s">
        <v>445</v>
      </c>
      <c r="H136" s="215">
        <v>4</v>
      </c>
      <c r="I136" s="216"/>
      <c r="J136" s="217">
        <f>ROUND(I136*H136,2)</f>
        <v>0</v>
      </c>
      <c r="K136" s="213" t="s">
        <v>19</v>
      </c>
      <c r="L136" s="43"/>
      <c r="M136" s="218" t="s">
        <v>19</v>
      </c>
      <c r="N136" s="219" t="s">
        <v>40</v>
      </c>
      <c r="O136" s="83"/>
      <c r="P136" s="220">
        <f>O136*H136</f>
        <v>0</v>
      </c>
      <c r="Q136" s="220">
        <v>0</v>
      </c>
      <c r="R136" s="220">
        <f>Q136*H136</f>
        <v>0</v>
      </c>
      <c r="S136" s="220">
        <v>0</v>
      </c>
      <c r="T136" s="221">
        <f>S136*H136</f>
        <v>0</v>
      </c>
      <c r="U136" s="37"/>
      <c r="V136" s="37"/>
      <c r="W136" s="37"/>
      <c r="X136" s="37"/>
      <c r="Y136" s="37"/>
      <c r="Z136" s="37"/>
      <c r="AA136" s="37"/>
      <c r="AB136" s="37"/>
      <c r="AC136" s="37"/>
      <c r="AD136" s="37"/>
      <c r="AE136" s="37"/>
      <c r="AR136" s="222" t="s">
        <v>203</v>
      </c>
      <c r="AT136" s="222" t="s">
        <v>188</v>
      </c>
      <c r="AU136" s="222" t="s">
        <v>78</v>
      </c>
      <c r="AY136" s="16" t="s">
        <v>185</v>
      </c>
      <c r="BE136" s="223">
        <f>IF(N136="základní",J136,0)</f>
        <v>0</v>
      </c>
      <c r="BF136" s="223">
        <f>IF(N136="snížená",J136,0)</f>
        <v>0</v>
      </c>
      <c r="BG136" s="223">
        <f>IF(N136="zákl. přenesená",J136,0)</f>
        <v>0</v>
      </c>
      <c r="BH136" s="223">
        <f>IF(N136="sníž. přenesená",J136,0)</f>
        <v>0</v>
      </c>
      <c r="BI136" s="223">
        <f>IF(N136="nulová",J136,0)</f>
        <v>0</v>
      </c>
      <c r="BJ136" s="16" t="s">
        <v>76</v>
      </c>
      <c r="BK136" s="223">
        <f>ROUND(I136*H136,2)</f>
        <v>0</v>
      </c>
      <c r="BL136" s="16" t="s">
        <v>203</v>
      </c>
      <c r="BM136" s="222" t="s">
        <v>341</v>
      </c>
    </row>
    <row r="137" s="2" customFormat="1" ht="16.5" customHeight="1">
      <c r="A137" s="37"/>
      <c r="B137" s="38"/>
      <c r="C137" s="211" t="s">
        <v>313</v>
      </c>
      <c r="D137" s="211" t="s">
        <v>188</v>
      </c>
      <c r="E137" s="212" t="s">
        <v>1243</v>
      </c>
      <c r="F137" s="213" t="s">
        <v>1244</v>
      </c>
      <c r="G137" s="214" t="s">
        <v>445</v>
      </c>
      <c r="H137" s="215">
        <v>4</v>
      </c>
      <c r="I137" s="216"/>
      <c r="J137" s="217">
        <f>ROUND(I137*H137,2)</f>
        <v>0</v>
      </c>
      <c r="K137" s="213" t="s">
        <v>19</v>
      </c>
      <c r="L137" s="43"/>
      <c r="M137" s="218" t="s">
        <v>19</v>
      </c>
      <c r="N137" s="219" t="s">
        <v>40</v>
      </c>
      <c r="O137" s="83"/>
      <c r="P137" s="220">
        <f>O137*H137</f>
        <v>0</v>
      </c>
      <c r="Q137" s="220">
        <v>0</v>
      </c>
      <c r="R137" s="220">
        <f>Q137*H137</f>
        <v>0</v>
      </c>
      <c r="S137" s="220">
        <v>0</v>
      </c>
      <c r="T137" s="221">
        <f>S137*H137</f>
        <v>0</v>
      </c>
      <c r="U137" s="37"/>
      <c r="V137" s="37"/>
      <c r="W137" s="37"/>
      <c r="X137" s="37"/>
      <c r="Y137" s="37"/>
      <c r="Z137" s="37"/>
      <c r="AA137" s="37"/>
      <c r="AB137" s="37"/>
      <c r="AC137" s="37"/>
      <c r="AD137" s="37"/>
      <c r="AE137" s="37"/>
      <c r="AR137" s="222" t="s">
        <v>203</v>
      </c>
      <c r="AT137" s="222" t="s">
        <v>188</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203</v>
      </c>
      <c r="BM137" s="222" t="s">
        <v>344</v>
      </c>
    </row>
    <row r="138" s="2" customFormat="1" ht="16.5" customHeight="1">
      <c r="A138" s="37"/>
      <c r="B138" s="38"/>
      <c r="C138" s="211" t="s">
        <v>316</v>
      </c>
      <c r="D138" s="211" t="s">
        <v>188</v>
      </c>
      <c r="E138" s="212" t="s">
        <v>484</v>
      </c>
      <c r="F138" s="213" t="s">
        <v>1245</v>
      </c>
      <c r="G138" s="214" t="s">
        <v>445</v>
      </c>
      <c r="H138" s="215">
        <v>2</v>
      </c>
      <c r="I138" s="216"/>
      <c r="J138" s="217">
        <f>ROUND(I138*H138,2)</f>
        <v>0</v>
      </c>
      <c r="K138" s="213" t="s">
        <v>19</v>
      </c>
      <c r="L138" s="43"/>
      <c r="M138" s="218" t="s">
        <v>19</v>
      </c>
      <c r="N138" s="219" t="s">
        <v>40</v>
      </c>
      <c r="O138" s="83"/>
      <c r="P138" s="220">
        <f>O138*H138</f>
        <v>0</v>
      </c>
      <c r="Q138" s="220">
        <v>0</v>
      </c>
      <c r="R138" s="220">
        <f>Q138*H138</f>
        <v>0</v>
      </c>
      <c r="S138" s="220">
        <v>0</v>
      </c>
      <c r="T138" s="221">
        <f>S138*H138</f>
        <v>0</v>
      </c>
      <c r="U138" s="37"/>
      <c r="V138" s="37"/>
      <c r="W138" s="37"/>
      <c r="X138" s="37"/>
      <c r="Y138" s="37"/>
      <c r="Z138" s="37"/>
      <c r="AA138" s="37"/>
      <c r="AB138" s="37"/>
      <c r="AC138" s="37"/>
      <c r="AD138" s="37"/>
      <c r="AE138" s="37"/>
      <c r="AR138" s="222" t="s">
        <v>203</v>
      </c>
      <c r="AT138" s="222" t="s">
        <v>188</v>
      </c>
      <c r="AU138" s="222" t="s">
        <v>78</v>
      </c>
      <c r="AY138" s="16" t="s">
        <v>185</v>
      </c>
      <c r="BE138" s="223">
        <f>IF(N138="základní",J138,0)</f>
        <v>0</v>
      </c>
      <c r="BF138" s="223">
        <f>IF(N138="snížená",J138,0)</f>
        <v>0</v>
      </c>
      <c r="BG138" s="223">
        <f>IF(N138="zákl. přenesená",J138,0)</f>
        <v>0</v>
      </c>
      <c r="BH138" s="223">
        <f>IF(N138="sníž. přenesená",J138,0)</f>
        <v>0</v>
      </c>
      <c r="BI138" s="223">
        <f>IF(N138="nulová",J138,0)</f>
        <v>0</v>
      </c>
      <c r="BJ138" s="16" t="s">
        <v>76</v>
      </c>
      <c r="BK138" s="223">
        <f>ROUND(I138*H138,2)</f>
        <v>0</v>
      </c>
      <c r="BL138" s="16" t="s">
        <v>203</v>
      </c>
      <c r="BM138" s="222" t="s">
        <v>503</v>
      </c>
    </row>
    <row r="139" s="2" customFormat="1" ht="24.15" customHeight="1">
      <c r="A139" s="37"/>
      <c r="B139" s="38"/>
      <c r="C139" s="211" t="s">
        <v>692</v>
      </c>
      <c r="D139" s="211" t="s">
        <v>188</v>
      </c>
      <c r="E139" s="212" t="s">
        <v>1246</v>
      </c>
      <c r="F139" s="213" t="s">
        <v>1247</v>
      </c>
      <c r="G139" s="214" t="s">
        <v>445</v>
      </c>
      <c r="H139" s="215">
        <v>2</v>
      </c>
      <c r="I139" s="216"/>
      <c r="J139" s="217">
        <f>ROUND(I139*H139,2)</f>
        <v>0</v>
      </c>
      <c r="K139" s="213" t="s">
        <v>19</v>
      </c>
      <c r="L139" s="43"/>
      <c r="M139" s="218" t="s">
        <v>19</v>
      </c>
      <c r="N139" s="219" t="s">
        <v>40</v>
      </c>
      <c r="O139" s="83"/>
      <c r="P139" s="220">
        <f>O139*H139</f>
        <v>0</v>
      </c>
      <c r="Q139" s="220">
        <v>0</v>
      </c>
      <c r="R139" s="220">
        <f>Q139*H139</f>
        <v>0</v>
      </c>
      <c r="S139" s="220">
        <v>0</v>
      </c>
      <c r="T139" s="221">
        <f>S139*H139</f>
        <v>0</v>
      </c>
      <c r="U139" s="37"/>
      <c r="V139" s="37"/>
      <c r="W139" s="37"/>
      <c r="X139" s="37"/>
      <c r="Y139" s="37"/>
      <c r="Z139" s="37"/>
      <c r="AA139" s="37"/>
      <c r="AB139" s="37"/>
      <c r="AC139" s="37"/>
      <c r="AD139" s="37"/>
      <c r="AE139" s="37"/>
      <c r="AR139" s="222" t="s">
        <v>203</v>
      </c>
      <c r="AT139" s="222" t="s">
        <v>188</v>
      </c>
      <c r="AU139" s="222" t="s">
        <v>78</v>
      </c>
      <c r="AY139" s="16" t="s">
        <v>185</v>
      </c>
      <c r="BE139" s="223">
        <f>IF(N139="základní",J139,0)</f>
        <v>0</v>
      </c>
      <c r="BF139" s="223">
        <f>IF(N139="snížená",J139,0)</f>
        <v>0</v>
      </c>
      <c r="BG139" s="223">
        <f>IF(N139="zákl. přenesená",J139,0)</f>
        <v>0</v>
      </c>
      <c r="BH139" s="223">
        <f>IF(N139="sníž. přenesená",J139,0)</f>
        <v>0</v>
      </c>
      <c r="BI139" s="223">
        <f>IF(N139="nulová",J139,0)</f>
        <v>0</v>
      </c>
      <c r="BJ139" s="16" t="s">
        <v>76</v>
      </c>
      <c r="BK139" s="223">
        <f>ROUND(I139*H139,2)</f>
        <v>0</v>
      </c>
      <c r="BL139" s="16" t="s">
        <v>203</v>
      </c>
      <c r="BM139" s="222" t="s">
        <v>506</v>
      </c>
    </row>
    <row r="140" s="2" customFormat="1" ht="16.5" customHeight="1">
      <c r="A140" s="37"/>
      <c r="B140" s="38"/>
      <c r="C140" s="211" t="s">
        <v>280</v>
      </c>
      <c r="D140" s="211" t="s">
        <v>188</v>
      </c>
      <c r="E140" s="212" t="s">
        <v>1248</v>
      </c>
      <c r="F140" s="213" t="s">
        <v>1249</v>
      </c>
      <c r="G140" s="214" t="s">
        <v>445</v>
      </c>
      <c r="H140" s="215">
        <v>6</v>
      </c>
      <c r="I140" s="216"/>
      <c r="J140" s="217">
        <f>ROUND(I140*H140,2)</f>
        <v>0</v>
      </c>
      <c r="K140" s="213" t="s">
        <v>19</v>
      </c>
      <c r="L140" s="43"/>
      <c r="M140" s="218" t="s">
        <v>19</v>
      </c>
      <c r="N140" s="219" t="s">
        <v>40</v>
      </c>
      <c r="O140" s="83"/>
      <c r="P140" s="220">
        <f>O140*H140</f>
        <v>0</v>
      </c>
      <c r="Q140" s="220">
        <v>0</v>
      </c>
      <c r="R140" s="220">
        <f>Q140*H140</f>
        <v>0</v>
      </c>
      <c r="S140" s="220">
        <v>0</v>
      </c>
      <c r="T140" s="221">
        <f>S140*H140</f>
        <v>0</v>
      </c>
      <c r="U140" s="37"/>
      <c r="V140" s="37"/>
      <c r="W140" s="37"/>
      <c r="X140" s="37"/>
      <c r="Y140" s="37"/>
      <c r="Z140" s="37"/>
      <c r="AA140" s="37"/>
      <c r="AB140" s="37"/>
      <c r="AC140" s="37"/>
      <c r="AD140" s="37"/>
      <c r="AE140" s="37"/>
      <c r="AR140" s="222" t="s">
        <v>203</v>
      </c>
      <c r="AT140" s="222" t="s">
        <v>188</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510</v>
      </c>
    </row>
    <row r="141" s="2" customFormat="1" ht="21.75" customHeight="1">
      <c r="A141" s="37"/>
      <c r="B141" s="38"/>
      <c r="C141" s="211" t="s">
        <v>288</v>
      </c>
      <c r="D141" s="211" t="s">
        <v>188</v>
      </c>
      <c r="E141" s="212" t="s">
        <v>1250</v>
      </c>
      <c r="F141" s="213" t="s">
        <v>1251</v>
      </c>
      <c r="G141" s="214" t="s">
        <v>445</v>
      </c>
      <c r="H141" s="215">
        <v>2</v>
      </c>
      <c r="I141" s="216"/>
      <c r="J141" s="217">
        <f>ROUND(I141*H141,2)</f>
        <v>0</v>
      </c>
      <c r="K141" s="213" t="s">
        <v>19</v>
      </c>
      <c r="L141" s="43"/>
      <c r="M141" s="218" t="s">
        <v>19</v>
      </c>
      <c r="N141" s="219" t="s">
        <v>40</v>
      </c>
      <c r="O141" s="83"/>
      <c r="P141" s="220">
        <f>O141*H141</f>
        <v>0</v>
      </c>
      <c r="Q141" s="220">
        <v>0</v>
      </c>
      <c r="R141" s="220">
        <f>Q141*H141</f>
        <v>0</v>
      </c>
      <c r="S141" s="220">
        <v>0</v>
      </c>
      <c r="T141" s="221">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513</v>
      </c>
    </row>
    <row r="142" s="2" customFormat="1" ht="21.75" customHeight="1">
      <c r="A142" s="37"/>
      <c r="B142" s="38"/>
      <c r="C142" s="211" t="s">
        <v>496</v>
      </c>
      <c r="D142" s="211" t="s">
        <v>188</v>
      </c>
      <c r="E142" s="212" t="s">
        <v>923</v>
      </c>
      <c r="F142" s="213" t="s">
        <v>1252</v>
      </c>
      <c r="G142" s="214" t="s">
        <v>445</v>
      </c>
      <c r="H142" s="215">
        <v>2</v>
      </c>
      <c r="I142" s="216"/>
      <c r="J142" s="217">
        <f>ROUND(I142*H142,2)</f>
        <v>0</v>
      </c>
      <c r="K142" s="213" t="s">
        <v>19</v>
      </c>
      <c r="L142" s="43"/>
      <c r="M142" s="218" t="s">
        <v>19</v>
      </c>
      <c r="N142" s="219" t="s">
        <v>40</v>
      </c>
      <c r="O142" s="83"/>
      <c r="P142" s="220">
        <f>O142*H142</f>
        <v>0</v>
      </c>
      <c r="Q142" s="220">
        <v>0</v>
      </c>
      <c r="R142" s="220">
        <f>Q142*H142</f>
        <v>0</v>
      </c>
      <c r="S142" s="220">
        <v>0</v>
      </c>
      <c r="T142" s="221">
        <f>S142*H142</f>
        <v>0</v>
      </c>
      <c r="U142" s="37"/>
      <c r="V142" s="37"/>
      <c r="W142" s="37"/>
      <c r="X142" s="37"/>
      <c r="Y142" s="37"/>
      <c r="Z142" s="37"/>
      <c r="AA142" s="37"/>
      <c r="AB142" s="37"/>
      <c r="AC142" s="37"/>
      <c r="AD142" s="37"/>
      <c r="AE142" s="37"/>
      <c r="AR142" s="222" t="s">
        <v>203</v>
      </c>
      <c r="AT142" s="222" t="s">
        <v>188</v>
      </c>
      <c r="AU142" s="222" t="s">
        <v>78</v>
      </c>
      <c r="AY142" s="16" t="s">
        <v>185</v>
      </c>
      <c r="BE142" s="223">
        <f>IF(N142="základní",J142,0)</f>
        <v>0</v>
      </c>
      <c r="BF142" s="223">
        <f>IF(N142="snížená",J142,0)</f>
        <v>0</v>
      </c>
      <c r="BG142" s="223">
        <f>IF(N142="zákl. přenesená",J142,0)</f>
        <v>0</v>
      </c>
      <c r="BH142" s="223">
        <f>IF(N142="sníž. přenesená",J142,0)</f>
        <v>0</v>
      </c>
      <c r="BI142" s="223">
        <f>IF(N142="nulová",J142,0)</f>
        <v>0</v>
      </c>
      <c r="BJ142" s="16" t="s">
        <v>76</v>
      </c>
      <c r="BK142" s="223">
        <f>ROUND(I142*H142,2)</f>
        <v>0</v>
      </c>
      <c r="BL142" s="16" t="s">
        <v>203</v>
      </c>
      <c r="BM142" s="222" t="s">
        <v>517</v>
      </c>
    </row>
    <row r="143" s="2" customFormat="1" ht="16.5" customHeight="1">
      <c r="A143" s="37"/>
      <c r="B143" s="38"/>
      <c r="C143" s="211" t="s">
        <v>293</v>
      </c>
      <c r="D143" s="211" t="s">
        <v>188</v>
      </c>
      <c r="E143" s="212" t="s">
        <v>1253</v>
      </c>
      <c r="F143" s="213" t="s">
        <v>1254</v>
      </c>
      <c r="G143" s="214" t="s">
        <v>445</v>
      </c>
      <c r="H143" s="215">
        <v>2</v>
      </c>
      <c r="I143" s="216"/>
      <c r="J143" s="217">
        <f>ROUND(I143*H143,2)</f>
        <v>0</v>
      </c>
      <c r="K143" s="213" t="s">
        <v>19</v>
      </c>
      <c r="L143" s="43"/>
      <c r="M143" s="218" t="s">
        <v>19</v>
      </c>
      <c r="N143" s="219" t="s">
        <v>40</v>
      </c>
      <c r="O143" s="83"/>
      <c r="P143" s="220">
        <f>O143*H143</f>
        <v>0</v>
      </c>
      <c r="Q143" s="220">
        <v>0</v>
      </c>
      <c r="R143" s="220">
        <f>Q143*H143</f>
        <v>0</v>
      </c>
      <c r="S143" s="220">
        <v>0</v>
      </c>
      <c r="T143" s="221">
        <f>S143*H143</f>
        <v>0</v>
      </c>
      <c r="U143" s="37"/>
      <c r="V143" s="37"/>
      <c r="W143" s="37"/>
      <c r="X143" s="37"/>
      <c r="Y143" s="37"/>
      <c r="Z143" s="37"/>
      <c r="AA143" s="37"/>
      <c r="AB143" s="37"/>
      <c r="AC143" s="37"/>
      <c r="AD143" s="37"/>
      <c r="AE143" s="37"/>
      <c r="AR143" s="222" t="s">
        <v>203</v>
      </c>
      <c r="AT143" s="222" t="s">
        <v>188</v>
      </c>
      <c r="AU143" s="222" t="s">
        <v>78</v>
      </c>
      <c r="AY143" s="16" t="s">
        <v>185</v>
      </c>
      <c r="BE143" s="223">
        <f>IF(N143="základní",J143,0)</f>
        <v>0</v>
      </c>
      <c r="BF143" s="223">
        <f>IF(N143="snížená",J143,0)</f>
        <v>0</v>
      </c>
      <c r="BG143" s="223">
        <f>IF(N143="zákl. přenesená",J143,0)</f>
        <v>0</v>
      </c>
      <c r="BH143" s="223">
        <f>IF(N143="sníž. přenesená",J143,0)</f>
        <v>0</v>
      </c>
      <c r="BI143" s="223">
        <f>IF(N143="nulová",J143,0)</f>
        <v>0</v>
      </c>
      <c r="BJ143" s="16" t="s">
        <v>76</v>
      </c>
      <c r="BK143" s="223">
        <f>ROUND(I143*H143,2)</f>
        <v>0</v>
      </c>
      <c r="BL143" s="16" t="s">
        <v>203</v>
      </c>
      <c r="BM143" s="222" t="s">
        <v>520</v>
      </c>
    </row>
    <row r="144" s="2" customFormat="1" ht="16.5" customHeight="1">
      <c r="A144" s="37"/>
      <c r="B144" s="38"/>
      <c r="C144" s="211" t="s">
        <v>338</v>
      </c>
      <c r="D144" s="211" t="s">
        <v>188</v>
      </c>
      <c r="E144" s="212" t="s">
        <v>574</v>
      </c>
      <c r="F144" s="213" t="s">
        <v>1255</v>
      </c>
      <c r="G144" s="214" t="s">
        <v>445</v>
      </c>
      <c r="H144" s="215">
        <v>2</v>
      </c>
      <c r="I144" s="216"/>
      <c r="J144" s="217">
        <f>ROUND(I144*H144,2)</f>
        <v>0</v>
      </c>
      <c r="K144" s="213" t="s">
        <v>19</v>
      </c>
      <c r="L144" s="43"/>
      <c r="M144" s="218" t="s">
        <v>19</v>
      </c>
      <c r="N144" s="219" t="s">
        <v>40</v>
      </c>
      <c r="O144" s="83"/>
      <c r="P144" s="220">
        <f>O144*H144</f>
        <v>0</v>
      </c>
      <c r="Q144" s="220">
        <v>0</v>
      </c>
      <c r="R144" s="220">
        <f>Q144*H144</f>
        <v>0</v>
      </c>
      <c r="S144" s="220">
        <v>0</v>
      </c>
      <c r="T144" s="221">
        <f>S144*H144</f>
        <v>0</v>
      </c>
      <c r="U144" s="37"/>
      <c r="V144" s="37"/>
      <c r="W144" s="37"/>
      <c r="X144" s="37"/>
      <c r="Y144" s="37"/>
      <c r="Z144" s="37"/>
      <c r="AA144" s="37"/>
      <c r="AB144" s="37"/>
      <c r="AC144" s="37"/>
      <c r="AD144" s="37"/>
      <c r="AE144" s="37"/>
      <c r="AR144" s="222" t="s">
        <v>203</v>
      </c>
      <c r="AT144" s="222" t="s">
        <v>188</v>
      </c>
      <c r="AU144" s="222" t="s">
        <v>78</v>
      </c>
      <c r="AY144" s="16" t="s">
        <v>185</v>
      </c>
      <c r="BE144" s="223">
        <f>IF(N144="základní",J144,0)</f>
        <v>0</v>
      </c>
      <c r="BF144" s="223">
        <f>IF(N144="snížená",J144,0)</f>
        <v>0</v>
      </c>
      <c r="BG144" s="223">
        <f>IF(N144="zákl. přenesená",J144,0)</f>
        <v>0</v>
      </c>
      <c r="BH144" s="223">
        <f>IF(N144="sníž. přenesená",J144,0)</f>
        <v>0</v>
      </c>
      <c r="BI144" s="223">
        <f>IF(N144="nulová",J144,0)</f>
        <v>0</v>
      </c>
      <c r="BJ144" s="16" t="s">
        <v>76</v>
      </c>
      <c r="BK144" s="223">
        <f>ROUND(I144*H144,2)</f>
        <v>0</v>
      </c>
      <c r="BL144" s="16" t="s">
        <v>203</v>
      </c>
      <c r="BM144" s="222" t="s">
        <v>524</v>
      </c>
    </row>
    <row r="145" s="2" customFormat="1" ht="62.7" customHeight="1">
      <c r="A145" s="37"/>
      <c r="B145" s="38"/>
      <c r="C145" s="211" t="s">
        <v>263</v>
      </c>
      <c r="D145" s="211" t="s">
        <v>188</v>
      </c>
      <c r="E145" s="212" t="s">
        <v>578</v>
      </c>
      <c r="F145" s="213" t="s">
        <v>1256</v>
      </c>
      <c r="G145" s="214" t="s">
        <v>445</v>
      </c>
      <c r="H145" s="215">
        <v>2</v>
      </c>
      <c r="I145" s="216"/>
      <c r="J145" s="217">
        <f>ROUND(I145*H145,2)</f>
        <v>0</v>
      </c>
      <c r="K145" s="213" t="s">
        <v>19</v>
      </c>
      <c r="L145" s="43"/>
      <c r="M145" s="218" t="s">
        <v>19</v>
      </c>
      <c r="N145" s="219" t="s">
        <v>40</v>
      </c>
      <c r="O145" s="83"/>
      <c r="P145" s="220">
        <f>O145*H145</f>
        <v>0</v>
      </c>
      <c r="Q145" s="220">
        <v>0</v>
      </c>
      <c r="R145" s="220">
        <f>Q145*H145</f>
        <v>0</v>
      </c>
      <c r="S145" s="220">
        <v>0</v>
      </c>
      <c r="T145" s="221">
        <f>S145*H145</f>
        <v>0</v>
      </c>
      <c r="U145" s="37"/>
      <c r="V145" s="37"/>
      <c r="W145" s="37"/>
      <c r="X145" s="37"/>
      <c r="Y145" s="37"/>
      <c r="Z145" s="37"/>
      <c r="AA145" s="37"/>
      <c r="AB145" s="37"/>
      <c r="AC145" s="37"/>
      <c r="AD145" s="37"/>
      <c r="AE145" s="37"/>
      <c r="AR145" s="222" t="s">
        <v>203</v>
      </c>
      <c r="AT145" s="222" t="s">
        <v>188</v>
      </c>
      <c r="AU145" s="222" t="s">
        <v>78</v>
      </c>
      <c r="AY145" s="16" t="s">
        <v>185</v>
      </c>
      <c r="BE145" s="223">
        <f>IF(N145="základní",J145,0)</f>
        <v>0</v>
      </c>
      <c r="BF145" s="223">
        <f>IF(N145="snížená",J145,0)</f>
        <v>0</v>
      </c>
      <c r="BG145" s="223">
        <f>IF(N145="zákl. přenesená",J145,0)</f>
        <v>0</v>
      </c>
      <c r="BH145" s="223">
        <f>IF(N145="sníž. přenesená",J145,0)</f>
        <v>0</v>
      </c>
      <c r="BI145" s="223">
        <f>IF(N145="nulová",J145,0)</f>
        <v>0</v>
      </c>
      <c r="BJ145" s="16" t="s">
        <v>76</v>
      </c>
      <c r="BK145" s="223">
        <f>ROUND(I145*H145,2)</f>
        <v>0</v>
      </c>
      <c r="BL145" s="16" t="s">
        <v>203</v>
      </c>
      <c r="BM145" s="222" t="s">
        <v>529</v>
      </c>
    </row>
    <row r="146" s="2" customFormat="1" ht="33" customHeight="1">
      <c r="A146" s="37"/>
      <c r="B146" s="38"/>
      <c r="C146" s="211" t="s">
        <v>507</v>
      </c>
      <c r="D146" s="211" t="s">
        <v>188</v>
      </c>
      <c r="E146" s="212" t="s">
        <v>582</v>
      </c>
      <c r="F146" s="213" t="s">
        <v>1257</v>
      </c>
      <c r="G146" s="214" t="s">
        <v>445</v>
      </c>
      <c r="H146" s="215">
        <v>2</v>
      </c>
      <c r="I146" s="216"/>
      <c r="J146" s="217">
        <f>ROUND(I146*H146,2)</f>
        <v>0</v>
      </c>
      <c r="K146" s="213" t="s">
        <v>19</v>
      </c>
      <c r="L146" s="43"/>
      <c r="M146" s="218" t="s">
        <v>19</v>
      </c>
      <c r="N146" s="219" t="s">
        <v>40</v>
      </c>
      <c r="O146" s="83"/>
      <c r="P146" s="220">
        <f>O146*H146</f>
        <v>0</v>
      </c>
      <c r="Q146" s="220">
        <v>0</v>
      </c>
      <c r="R146" s="220">
        <f>Q146*H146</f>
        <v>0</v>
      </c>
      <c r="S146" s="220">
        <v>0</v>
      </c>
      <c r="T146" s="221">
        <f>S146*H146</f>
        <v>0</v>
      </c>
      <c r="U146" s="37"/>
      <c r="V146" s="37"/>
      <c r="W146" s="37"/>
      <c r="X146" s="37"/>
      <c r="Y146" s="37"/>
      <c r="Z146" s="37"/>
      <c r="AA146" s="37"/>
      <c r="AB146" s="37"/>
      <c r="AC146" s="37"/>
      <c r="AD146" s="37"/>
      <c r="AE146" s="37"/>
      <c r="AR146" s="222" t="s">
        <v>203</v>
      </c>
      <c r="AT146" s="222" t="s">
        <v>188</v>
      </c>
      <c r="AU146" s="222" t="s">
        <v>78</v>
      </c>
      <c r="AY146" s="16" t="s">
        <v>185</v>
      </c>
      <c r="BE146" s="223">
        <f>IF(N146="základní",J146,0)</f>
        <v>0</v>
      </c>
      <c r="BF146" s="223">
        <f>IF(N146="snížená",J146,0)</f>
        <v>0</v>
      </c>
      <c r="BG146" s="223">
        <f>IF(N146="zákl. přenesená",J146,0)</f>
        <v>0</v>
      </c>
      <c r="BH146" s="223">
        <f>IF(N146="sníž. přenesená",J146,0)</f>
        <v>0</v>
      </c>
      <c r="BI146" s="223">
        <f>IF(N146="nulová",J146,0)</f>
        <v>0</v>
      </c>
      <c r="BJ146" s="16" t="s">
        <v>76</v>
      </c>
      <c r="BK146" s="223">
        <f>ROUND(I146*H146,2)</f>
        <v>0</v>
      </c>
      <c r="BL146" s="16" t="s">
        <v>203</v>
      </c>
      <c r="BM146" s="222" t="s">
        <v>533</v>
      </c>
    </row>
    <row r="147" s="2" customFormat="1" ht="16.5" customHeight="1">
      <c r="A147" s="37"/>
      <c r="B147" s="38"/>
      <c r="C147" s="211" t="s">
        <v>301</v>
      </c>
      <c r="D147" s="211" t="s">
        <v>188</v>
      </c>
      <c r="E147" s="212" t="s">
        <v>584</v>
      </c>
      <c r="F147" s="213" t="s">
        <v>1258</v>
      </c>
      <c r="G147" s="214" t="s">
        <v>445</v>
      </c>
      <c r="H147" s="215">
        <v>2</v>
      </c>
      <c r="I147" s="216"/>
      <c r="J147" s="217">
        <f>ROUND(I147*H147,2)</f>
        <v>0</v>
      </c>
      <c r="K147" s="213" t="s">
        <v>19</v>
      </c>
      <c r="L147" s="43"/>
      <c r="M147" s="218" t="s">
        <v>19</v>
      </c>
      <c r="N147" s="219" t="s">
        <v>40</v>
      </c>
      <c r="O147" s="83"/>
      <c r="P147" s="220">
        <f>O147*H147</f>
        <v>0</v>
      </c>
      <c r="Q147" s="220">
        <v>0</v>
      </c>
      <c r="R147" s="220">
        <f>Q147*H147</f>
        <v>0</v>
      </c>
      <c r="S147" s="220">
        <v>0</v>
      </c>
      <c r="T147" s="221">
        <f>S147*H147</f>
        <v>0</v>
      </c>
      <c r="U147" s="37"/>
      <c r="V147" s="37"/>
      <c r="W147" s="37"/>
      <c r="X147" s="37"/>
      <c r="Y147" s="37"/>
      <c r="Z147" s="37"/>
      <c r="AA147" s="37"/>
      <c r="AB147" s="37"/>
      <c r="AC147" s="37"/>
      <c r="AD147" s="37"/>
      <c r="AE147" s="37"/>
      <c r="AR147" s="222" t="s">
        <v>203</v>
      </c>
      <c r="AT147" s="222" t="s">
        <v>188</v>
      </c>
      <c r="AU147" s="222" t="s">
        <v>78</v>
      </c>
      <c r="AY147" s="16" t="s">
        <v>185</v>
      </c>
      <c r="BE147" s="223">
        <f>IF(N147="základní",J147,0)</f>
        <v>0</v>
      </c>
      <c r="BF147" s="223">
        <f>IF(N147="snížená",J147,0)</f>
        <v>0</v>
      </c>
      <c r="BG147" s="223">
        <f>IF(N147="zákl. přenesená",J147,0)</f>
        <v>0</v>
      </c>
      <c r="BH147" s="223">
        <f>IF(N147="sníž. přenesená",J147,0)</f>
        <v>0</v>
      </c>
      <c r="BI147" s="223">
        <f>IF(N147="nulová",J147,0)</f>
        <v>0</v>
      </c>
      <c r="BJ147" s="16" t="s">
        <v>76</v>
      </c>
      <c r="BK147" s="223">
        <f>ROUND(I147*H147,2)</f>
        <v>0</v>
      </c>
      <c r="BL147" s="16" t="s">
        <v>203</v>
      </c>
      <c r="BM147" s="222" t="s">
        <v>536</v>
      </c>
    </row>
    <row r="148" s="2" customFormat="1" ht="16.5" customHeight="1">
      <c r="A148" s="37"/>
      <c r="B148" s="38"/>
      <c r="C148" s="211" t="s">
        <v>514</v>
      </c>
      <c r="D148" s="211" t="s">
        <v>188</v>
      </c>
      <c r="E148" s="212" t="s">
        <v>1237</v>
      </c>
      <c r="F148" s="213" t="s">
        <v>1238</v>
      </c>
      <c r="G148" s="214" t="s">
        <v>445</v>
      </c>
      <c r="H148" s="215">
        <v>2</v>
      </c>
      <c r="I148" s="216"/>
      <c r="J148" s="217">
        <f>ROUND(I148*H148,2)</f>
        <v>0</v>
      </c>
      <c r="K148" s="213" t="s">
        <v>19</v>
      </c>
      <c r="L148" s="43"/>
      <c r="M148" s="218" t="s">
        <v>19</v>
      </c>
      <c r="N148" s="219" t="s">
        <v>40</v>
      </c>
      <c r="O148" s="83"/>
      <c r="P148" s="220">
        <f>O148*H148</f>
        <v>0</v>
      </c>
      <c r="Q148" s="220">
        <v>0</v>
      </c>
      <c r="R148" s="220">
        <f>Q148*H148</f>
        <v>0</v>
      </c>
      <c r="S148" s="220">
        <v>0</v>
      </c>
      <c r="T148" s="221">
        <f>S148*H148</f>
        <v>0</v>
      </c>
      <c r="U148" s="37"/>
      <c r="V148" s="37"/>
      <c r="W148" s="37"/>
      <c r="X148" s="37"/>
      <c r="Y148" s="37"/>
      <c r="Z148" s="37"/>
      <c r="AA148" s="37"/>
      <c r="AB148" s="37"/>
      <c r="AC148" s="37"/>
      <c r="AD148" s="37"/>
      <c r="AE148" s="37"/>
      <c r="AR148" s="222" t="s">
        <v>203</v>
      </c>
      <c r="AT148" s="222" t="s">
        <v>188</v>
      </c>
      <c r="AU148" s="222" t="s">
        <v>78</v>
      </c>
      <c r="AY148" s="16" t="s">
        <v>185</v>
      </c>
      <c r="BE148" s="223">
        <f>IF(N148="základní",J148,0)</f>
        <v>0</v>
      </c>
      <c r="BF148" s="223">
        <f>IF(N148="snížená",J148,0)</f>
        <v>0</v>
      </c>
      <c r="BG148" s="223">
        <f>IF(N148="zákl. přenesená",J148,0)</f>
        <v>0</v>
      </c>
      <c r="BH148" s="223">
        <f>IF(N148="sníž. přenesená",J148,0)</f>
        <v>0</v>
      </c>
      <c r="BI148" s="223">
        <f>IF(N148="nulová",J148,0)</f>
        <v>0</v>
      </c>
      <c r="BJ148" s="16" t="s">
        <v>76</v>
      </c>
      <c r="BK148" s="223">
        <f>ROUND(I148*H148,2)</f>
        <v>0</v>
      </c>
      <c r="BL148" s="16" t="s">
        <v>203</v>
      </c>
      <c r="BM148" s="222" t="s">
        <v>690</v>
      </c>
    </row>
    <row r="149" s="12" customFormat="1" ht="25.92" customHeight="1">
      <c r="A149" s="12"/>
      <c r="B149" s="195"/>
      <c r="C149" s="196"/>
      <c r="D149" s="197" t="s">
        <v>68</v>
      </c>
      <c r="E149" s="198" t="s">
        <v>153</v>
      </c>
      <c r="F149" s="198" t="s">
        <v>1118</v>
      </c>
      <c r="G149" s="196"/>
      <c r="H149" s="196"/>
      <c r="I149" s="199"/>
      <c r="J149" s="200">
        <f>BK149</f>
        <v>0</v>
      </c>
      <c r="K149" s="196"/>
      <c r="L149" s="201"/>
      <c r="M149" s="202"/>
      <c r="N149" s="203"/>
      <c r="O149" s="203"/>
      <c r="P149" s="204">
        <f>SUM(P150:P151)</f>
        <v>0</v>
      </c>
      <c r="Q149" s="203"/>
      <c r="R149" s="204">
        <f>SUM(R150:R151)</f>
        <v>0</v>
      </c>
      <c r="S149" s="203"/>
      <c r="T149" s="205">
        <f>SUM(T150:T151)</f>
        <v>0</v>
      </c>
      <c r="U149" s="12"/>
      <c r="V149" s="12"/>
      <c r="W149" s="12"/>
      <c r="X149" s="12"/>
      <c r="Y149" s="12"/>
      <c r="Z149" s="12"/>
      <c r="AA149" s="12"/>
      <c r="AB149" s="12"/>
      <c r="AC149" s="12"/>
      <c r="AD149" s="12"/>
      <c r="AE149" s="12"/>
      <c r="AR149" s="206" t="s">
        <v>120</v>
      </c>
      <c r="AT149" s="207" t="s">
        <v>68</v>
      </c>
      <c r="AU149" s="207" t="s">
        <v>69</v>
      </c>
      <c r="AY149" s="206" t="s">
        <v>185</v>
      </c>
      <c r="BK149" s="208">
        <f>SUM(BK150:BK151)</f>
        <v>0</v>
      </c>
    </row>
    <row r="150" s="2" customFormat="1" ht="37.8" customHeight="1">
      <c r="A150" s="37"/>
      <c r="B150" s="38"/>
      <c r="C150" s="211" t="s">
        <v>521</v>
      </c>
      <c r="D150" s="211" t="s">
        <v>188</v>
      </c>
      <c r="E150" s="212" t="s">
        <v>1119</v>
      </c>
      <c r="F150" s="213" t="s">
        <v>1120</v>
      </c>
      <c r="G150" s="214" t="s">
        <v>460</v>
      </c>
      <c r="H150" s="215">
        <v>1</v>
      </c>
      <c r="I150" s="216"/>
      <c r="J150" s="217">
        <f>ROUND(I150*H150,2)</f>
        <v>0</v>
      </c>
      <c r="K150" s="213" t="s">
        <v>19</v>
      </c>
      <c r="L150" s="43"/>
      <c r="M150" s="218" t="s">
        <v>19</v>
      </c>
      <c r="N150" s="219" t="s">
        <v>40</v>
      </c>
      <c r="O150" s="83"/>
      <c r="P150" s="220">
        <f>O150*H150</f>
        <v>0</v>
      </c>
      <c r="Q150" s="220">
        <v>0</v>
      </c>
      <c r="R150" s="220">
        <f>Q150*H150</f>
        <v>0</v>
      </c>
      <c r="S150" s="220">
        <v>0</v>
      </c>
      <c r="T150" s="221">
        <f>S150*H150</f>
        <v>0</v>
      </c>
      <c r="U150" s="37"/>
      <c r="V150" s="37"/>
      <c r="W150" s="37"/>
      <c r="X150" s="37"/>
      <c r="Y150" s="37"/>
      <c r="Z150" s="37"/>
      <c r="AA150" s="37"/>
      <c r="AB150" s="37"/>
      <c r="AC150" s="37"/>
      <c r="AD150" s="37"/>
      <c r="AE150" s="37"/>
      <c r="AR150" s="222" t="s">
        <v>99</v>
      </c>
      <c r="AT150" s="222" t="s">
        <v>188</v>
      </c>
      <c r="AU150" s="222" t="s">
        <v>76</v>
      </c>
      <c r="AY150" s="16" t="s">
        <v>185</v>
      </c>
      <c r="BE150" s="223">
        <f>IF(N150="základní",J150,0)</f>
        <v>0</v>
      </c>
      <c r="BF150" s="223">
        <f>IF(N150="snížená",J150,0)</f>
        <v>0</v>
      </c>
      <c r="BG150" s="223">
        <f>IF(N150="zákl. přenesená",J150,0)</f>
        <v>0</v>
      </c>
      <c r="BH150" s="223">
        <f>IF(N150="sníž. přenesená",J150,0)</f>
        <v>0</v>
      </c>
      <c r="BI150" s="223">
        <f>IF(N150="nulová",J150,0)</f>
        <v>0</v>
      </c>
      <c r="BJ150" s="16" t="s">
        <v>76</v>
      </c>
      <c r="BK150" s="223">
        <f>ROUND(I150*H150,2)</f>
        <v>0</v>
      </c>
      <c r="BL150" s="16" t="s">
        <v>99</v>
      </c>
      <c r="BM150" s="222" t="s">
        <v>691</v>
      </c>
    </row>
    <row r="151" s="2" customFormat="1" ht="16.5" customHeight="1">
      <c r="A151" s="37"/>
      <c r="B151" s="38"/>
      <c r="C151" s="211" t="s">
        <v>308</v>
      </c>
      <c r="D151" s="211" t="s">
        <v>188</v>
      </c>
      <c r="E151" s="212" t="s">
        <v>1121</v>
      </c>
      <c r="F151" s="213" t="s">
        <v>1259</v>
      </c>
      <c r="G151" s="214" t="s">
        <v>460</v>
      </c>
      <c r="H151" s="215">
        <v>1</v>
      </c>
      <c r="I151" s="216"/>
      <c r="J151" s="217">
        <f>ROUND(I151*H151,2)</f>
        <v>0</v>
      </c>
      <c r="K151" s="213" t="s">
        <v>19</v>
      </c>
      <c r="L151" s="43"/>
      <c r="M151" s="243" t="s">
        <v>19</v>
      </c>
      <c r="N151" s="244" t="s">
        <v>40</v>
      </c>
      <c r="O151" s="241"/>
      <c r="P151" s="245">
        <f>O151*H151</f>
        <v>0</v>
      </c>
      <c r="Q151" s="245">
        <v>0</v>
      </c>
      <c r="R151" s="245">
        <f>Q151*H151</f>
        <v>0</v>
      </c>
      <c r="S151" s="245">
        <v>0</v>
      </c>
      <c r="T151" s="246">
        <f>S151*H151</f>
        <v>0</v>
      </c>
      <c r="U151" s="37"/>
      <c r="V151" s="37"/>
      <c r="W151" s="37"/>
      <c r="X151" s="37"/>
      <c r="Y151" s="37"/>
      <c r="Z151" s="37"/>
      <c r="AA151" s="37"/>
      <c r="AB151" s="37"/>
      <c r="AC151" s="37"/>
      <c r="AD151" s="37"/>
      <c r="AE151" s="37"/>
      <c r="AR151" s="222" t="s">
        <v>99</v>
      </c>
      <c r="AT151" s="222" t="s">
        <v>188</v>
      </c>
      <c r="AU151" s="222" t="s">
        <v>76</v>
      </c>
      <c r="AY151" s="16" t="s">
        <v>185</v>
      </c>
      <c r="BE151" s="223">
        <f>IF(N151="základní",J151,0)</f>
        <v>0</v>
      </c>
      <c r="BF151" s="223">
        <f>IF(N151="snížená",J151,0)</f>
        <v>0</v>
      </c>
      <c r="BG151" s="223">
        <f>IF(N151="zákl. přenesená",J151,0)</f>
        <v>0</v>
      </c>
      <c r="BH151" s="223">
        <f>IF(N151="sníž. přenesená",J151,0)</f>
        <v>0</v>
      </c>
      <c r="BI151" s="223">
        <f>IF(N151="nulová",J151,0)</f>
        <v>0</v>
      </c>
      <c r="BJ151" s="16" t="s">
        <v>76</v>
      </c>
      <c r="BK151" s="223">
        <f>ROUND(I151*H151,2)</f>
        <v>0</v>
      </c>
      <c r="BL151" s="16" t="s">
        <v>99</v>
      </c>
      <c r="BM151" s="222" t="s">
        <v>693</v>
      </c>
    </row>
    <row r="152" s="2" customFormat="1" ht="6.96" customHeight="1">
      <c r="A152" s="37"/>
      <c r="B152" s="58"/>
      <c r="C152" s="59"/>
      <c r="D152" s="59"/>
      <c r="E152" s="59"/>
      <c r="F152" s="59"/>
      <c r="G152" s="59"/>
      <c r="H152" s="59"/>
      <c r="I152" s="59"/>
      <c r="J152" s="59"/>
      <c r="K152" s="59"/>
      <c r="L152" s="43"/>
      <c r="M152" s="37"/>
      <c r="O152" s="37"/>
      <c r="P152" s="37"/>
      <c r="Q152" s="37"/>
      <c r="R152" s="37"/>
      <c r="S152" s="37"/>
      <c r="T152" s="37"/>
      <c r="U152" s="37"/>
      <c r="V152" s="37"/>
      <c r="W152" s="37"/>
      <c r="X152" s="37"/>
      <c r="Y152" s="37"/>
      <c r="Z152" s="37"/>
      <c r="AA152" s="37"/>
      <c r="AB152" s="37"/>
      <c r="AC152" s="37"/>
      <c r="AD152" s="37"/>
      <c r="AE152" s="37"/>
    </row>
  </sheetData>
  <sheetProtection sheet="1" autoFilter="0" formatColumns="0" formatRows="0" objects="1" scenarios="1" spinCount="100000" saltValue="sEdOMHVGwsChzgyvOWEFNMh8TduvHjxUa21jqvB4+bA2C51x4O19R32aUhRb1SN+svZOkVSvE+znlH4oaS1vNg==" hashValue="XTVD+zleA09sGNlQtdMJnT7WDou2HGFBXfhpNJKPC3G+h+W2PMLsr4x6Px+6DbFAPSbb73aeDyaMI1lkmncBOA==" algorithmName="SHA-512" password="CC35"/>
  <autoFilter ref="C90:K151"/>
  <mergeCells count="12">
    <mergeCell ref="E7:H7"/>
    <mergeCell ref="E9:H9"/>
    <mergeCell ref="E11:H11"/>
    <mergeCell ref="E20:H20"/>
    <mergeCell ref="E29:H29"/>
    <mergeCell ref="E50:H50"/>
    <mergeCell ref="E52:H52"/>
    <mergeCell ref="E54:H54"/>
    <mergeCell ref="E79:H79"/>
    <mergeCell ref="E81:H81"/>
    <mergeCell ref="E83:H83"/>
    <mergeCell ref="L2:V2"/>
  </mergeCells>
  <hyperlinks>
    <hyperlink ref="F95" r:id="rId1" display="https://podminky.urs.cz/item/CS_URS_2024_02/997013111"/>
    <hyperlink ref="F97" r:id="rId2" display="https://podminky.urs.cz/item/CS_URS_2024_02/997013501"/>
    <hyperlink ref="F99" r:id="rId3" display="https://podminky.urs.cz/item/CS_URS_2024_02/997013509"/>
    <hyperlink ref="F105" r:id="rId4" display="https://podminky.urs.cz/item/CS_URS_2024_02/722174002"/>
    <hyperlink ref="F107" r:id="rId5" display="https://podminky.urs.cz/item/CS_URS_2024_02/722174003"/>
    <hyperlink ref="F109" r:id="rId6" display="https://podminky.urs.cz/item/CS_URS_2024_02/722181231"/>
    <hyperlink ref="F111" r:id="rId7" display="https://podminky.urs.cz/item/CS_URS_2024_02/722181241"/>
    <hyperlink ref="F113" r:id="rId8" display="https://podminky.urs.cz/item/CS_URS_2024_02/998722101"/>
    <hyperlink ref="F117" r:id="rId9" display="https://podminky.urs.cz/item/CS_URS_2024_02/722290234"/>
    <hyperlink ref="F119" r:id="rId10" display="https://podminky.urs.cz/item/CS_URS_2024_02/998722204"/>
    <hyperlink ref="F124" r:id="rId11" display="https://podminky.urs.cz/item/CS_URS_2024_02/725110814"/>
    <hyperlink ref="F126" r:id="rId12" display="https://podminky.urs.cz/item/CS_URS_2024_02/725210821"/>
    <hyperlink ref="F128" r:id="rId13" display="https://podminky.urs.cz/item/CS_URS_2024_02/725240812"/>
    <hyperlink ref="F130" r:id="rId14" display="https://podminky.urs.cz/item/CS_URS_2024_02/725820801"/>
    <hyperlink ref="F132" r:id="rId15" display="https://podminky.urs.cz/item/CS_URS_2024_02/725840850"/>
  </hyperlinks>
  <pageMargins left="0.39375" right="0.39375" top="0.39375" bottom="0.39375" header="0" footer="0"/>
  <pageSetup paperSize="9" orientation="portrait" blackAndWhite="1" fitToHeight="100"/>
  <headerFooter>
    <oddFooter>&amp;CStrana &amp;P z &amp;N</oddFooter>
  </headerFooter>
  <drawing r:id="rId16"/>
</worksheet>
</file>

<file path=xl/worksheets/sheet2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146</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1260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ROUND(J92,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ROUND((SUM(BE92:BE124)),  2)</f>
        <v>0</v>
      </c>
      <c r="G35" s="37"/>
      <c r="H35" s="37"/>
      <c r="I35" s="156">
        <v>0.20999999999999999</v>
      </c>
      <c r="J35" s="155">
        <f>ROUND(((SUM(BE92:BE124))*I35),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ROUND((SUM(BF92:BF124)),  2)</f>
        <v>0</v>
      </c>
      <c r="G36" s="37"/>
      <c r="H36" s="37"/>
      <c r="I36" s="156">
        <v>0.12</v>
      </c>
      <c r="J36" s="155">
        <f>ROUND(((SUM(BF92:BF124))*I36),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ROUND((SUM(BG92:BG124)),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ROUND((SUM(BH92:BH124)),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ROUND((SUM(BI92:BI124)),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7 - Stavební přípomoci</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J92</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J93</f>
        <v>0</v>
      </c>
      <c r="K64" s="174"/>
      <c r="L64" s="178"/>
      <c r="S64" s="9"/>
      <c r="T64" s="9"/>
      <c r="U64" s="9"/>
      <c r="V64" s="9"/>
      <c r="W64" s="9"/>
      <c r="X64" s="9"/>
      <c r="Y64" s="9"/>
      <c r="Z64" s="9"/>
      <c r="AA64" s="9"/>
      <c r="AB64" s="9"/>
      <c r="AC64" s="9"/>
      <c r="AD64" s="9"/>
      <c r="AE64" s="9"/>
    </row>
    <row r="65" s="10" customFormat="1" ht="19.92" customHeight="1">
      <c r="A65" s="10"/>
      <c r="B65" s="179"/>
      <c r="C65" s="124"/>
      <c r="D65" s="180" t="s">
        <v>217</v>
      </c>
      <c r="E65" s="181"/>
      <c r="F65" s="181"/>
      <c r="G65" s="181"/>
      <c r="H65" s="181"/>
      <c r="I65" s="181"/>
      <c r="J65" s="182">
        <f>J94</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166</v>
      </c>
      <c r="E66" s="181"/>
      <c r="F66" s="181"/>
      <c r="G66" s="181"/>
      <c r="H66" s="181"/>
      <c r="I66" s="181"/>
      <c r="J66" s="182">
        <f>J97</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218</v>
      </c>
      <c r="E67" s="181"/>
      <c r="F67" s="181"/>
      <c r="G67" s="181"/>
      <c r="H67" s="181"/>
      <c r="I67" s="181"/>
      <c r="J67" s="182">
        <f>J112</f>
        <v>0</v>
      </c>
      <c r="K67" s="124"/>
      <c r="L67" s="183"/>
      <c r="S67" s="10"/>
      <c r="T67" s="10"/>
      <c r="U67" s="10"/>
      <c r="V67" s="10"/>
      <c r="W67" s="10"/>
      <c r="X67" s="10"/>
      <c r="Y67" s="10"/>
      <c r="Z67" s="10"/>
      <c r="AA67" s="10"/>
      <c r="AB67" s="10"/>
      <c r="AC67" s="10"/>
      <c r="AD67" s="10"/>
      <c r="AE67" s="10"/>
    </row>
    <row r="68" s="10" customFormat="1" ht="19.92" customHeight="1">
      <c r="A68" s="10"/>
      <c r="B68" s="179"/>
      <c r="C68" s="124"/>
      <c r="D68" s="180" t="s">
        <v>167</v>
      </c>
      <c r="E68" s="181"/>
      <c r="F68" s="181"/>
      <c r="G68" s="181"/>
      <c r="H68" s="181"/>
      <c r="I68" s="181"/>
      <c r="J68" s="182">
        <f>J120</f>
        <v>0</v>
      </c>
      <c r="K68" s="124"/>
      <c r="L68" s="183"/>
      <c r="S68" s="10"/>
      <c r="T68" s="10"/>
      <c r="U68" s="10"/>
      <c r="V68" s="10"/>
      <c r="W68" s="10"/>
      <c r="X68" s="10"/>
      <c r="Y68" s="10"/>
      <c r="Z68" s="10"/>
      <c r="AA68" s="10"/>
      <c r="AB68" s="10"/>
      <c r="AC68" s="10"/>
      <c r="AD68" s="10"/>
      <c r="AE68" s="10"/>
    </row>
    <row r="69" s="9" customFormat="1" ht="24.96" customHeight="1">
      <c r="A69" s="9"/>
      <c r="B69" s="173"/>
      <c r="C69" s="174"/>
      <c r="D69" s="175" t="s">
        <v>168</v>
      </c>
      <c r="E69" s="176"/>
      <c r="F69" s="176"/>
      <c r="G69" s="176"/>
      <c r="H69" s="176"/>
      <c r="I69" s="176"/>
      <c r="J69" s="177">
        <f>J123</f>
        <v>0</v>
      </c>
      <c r="K69" s="174"/>
      <c r="L69" s="178"/>
      <c r="S69" s="9"/>
      <c r="T69" s="9"/>
      <c r="U69" s="9"/>
      <c r="V69" s="9"/>
      <c r="W69" s="9"/>
      <c r="X69" s="9"/>
      <c r="Y69" s="9"/>
      <c r="Z69" s="9"/>
      <c r="AA69" s="9"/>
      <c r="AB69" s="9"/>
      <c r="AC69" s="9"/>
      <c r="AD69" s="9"/>
      <c r="AE69" s="9"/>
    </row>
    <row r="70" s="10" customFormat="1" ht="19.92" customHeight="1">
      <c r="A70" s="10"/>
      <c r="B70" s="179"/>
      <c r="C70" s="124"/>
      <c r="D70" s="180" t="s">
        <v>1261</v>
      </c>
      <c r="E70" s="181"/>
      <c r="F70" s="181"/>
      <c r="G70" s="181"/>
      <c r="H70" s="181"/>
      <c r="I70" s="181"/>
      <c r="J70" s="182">
        <f>J124</f>
        <v>0</v>
      </c>
      <c r="K70" s="124"/>
      <c r="L70" s="183"/>
      <c r="S70" s="10"/>
      <c r="T70" s="10"/>
      <c r="U70" s="10"/>
      <c r="V70" s="10"/>
      <c r="W70" s="10"/>
      <c r="X70" s="10"/>
      <c r="Y70" s="10"/>
      <c r="Z70" s="10"/>
      <c r="AA70" s="10"/>
      <c r="AB70" s="10"/>
      <c r="AC70" s="10"/>
      <c r="AD70" s="10"/>
      <c r="AE70" s="10"/>
    </row>
    <row r="71" s="2" customFormat="1" ht="21.84" customHeight="1">
      <c r="A71" s="37"/>
      <c r="B71" s="38"/>
      <c r="C71" s="39"/>
      <c r="D71" s="39"/>
      <c r="E71" s="39"/>
      <c r="F71" s="39"/>
      <c r="G71" s="39"/>
      <c r="H71" s="39"/>
      <c r="I71" s="39"/>
      <c r="J71" s="39"/>
      <c r="K71" s="39"/>
      <c r="L71" s="143"/>
      <c r="S71" s="37"/>
      <c r="T71" s="37"/>
      <c r="U71" s="37"/>
      <c r="V71" s="37"/>
      <c r="W71" s="37"/>
      <c r="X71" s="37"/>
      <c r="Y71" s="37"/>
      <c r="Z71" s="37"/>
      <c r="AA71" s="37"/>
      <c r="AB71" s="37"/>
      <c r="AC71" s="37"/>
      <c r="AD71" s="37"/>
      <c r="AE71" s="37"/>
    </row>
    <row r="72" s="2" customFormat="1" ht="6.96" customHeight="1">
      <c r="A72" s="37"/>
      <c r="B72" s="58"/>
      <c r="C72" s="59"/>
      <c r="D72" s="59"/>
      <c r="E72" s="59"/>
      <c r="F72" s="59"/>
      <c r="G72" s="59"/>
      <c r="H72" s="59"/>
      <c r="I72" s="59"/>
      <c r="J72" s="59"/>
      <c r="K72" s="59"/>
      <c r="L72" s="143"/>
      <c r="S72" s="37"/>
      <c r="T72" s="37"/>
      <c r="U72" s="37"/>
      <c r="V72" s="37"/>
      <c r="W72" s="37"/>
      <c r="X72" s="37"/>
      <c r="Y72" s="37"/>
      <c r="Z72" s="37"/>
      <c r="AA72" s="37"/>
      <c r="AB72" s="37"/>
      <c r="AC72" s="37"/>
      <c r="AD72" s="37"/>
      <c r="AE72" s="37"/>
    </row>
    <row r="76" s="2" customFormat="1" ht="6.96" customHeight="1">
      <c r="A76" s="37"/>
      <c r="B76" s="60"/>
      <c r="C76" s="61"/>
      <c r="D76" s="61"/>
      <c r="E76" s="61"/>
      <c r="F76" s="61"/>
      <c r="G76" s="61"/>
      <c r="H76" s="61"/>
      <c r="I76" s="61"/>
      <c r="J76" s="61"/>
      <c r="K76" s="61"/>
      <c r="L76" s="143"/>
      <c r="S76" s="37"/>
      <c r="T76" s="37"/>
      <c r="U76" s="37"/>
      <c r="V76" s="37"/>
      <c r="W76" s="37"/>
      <c r="X76" s="37"/>
      <c r="Y76" s="37"/>
      <c r="Z76" s="37"/>
      <c r="AA76" s="37"/>
      <c r="AB76" s="37"/>
      <c r="AC76" s="37"/>
      <c r="AD76" s="37"/>
      <c r="AE76" s="37"/>
    </row>
    <row r="77" s="2" customFormat="1" ht="24.96" customHeight="1">
      <c r="A77" s="37"/>
      <c r="B77" s="38"/>
      <c r="C77" s="22" t="s">
        <v>170</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6.96" customHeight="1">
      <c r="A78" s="37"/>
      <c r="B78" s="38"/>
      <c r="C78" s="39"/>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2" customHeight="1">
      <c r="A79" s="37"/>
      <c r="B79" s="38"/>
      <c r="C79" s="31" t="s">
        <v>16</v>
      </c>
      <c r="D79" s="39"/>
      <c r="E79" s="39"/>
      <c r="F79" s="39"/>
      <c r="G79" s="39"/>
      <c r="H79" s="39"/>
      <c r="I79" s="39"/>
      <c r="J79" s="39"/>
      <c r="K79" s="39"/>
      <c r="L79" s="143"/>
      <c r="S79" s="37"/>
      <c r="T79" s="37"/>
      <c r="U79" s="37"/>
      <c r="V79" s="37"/>
      <c r="W79" s="37"/>
      <c r="X79" s="37"/>
      <c r="Y79" s="37"/>
      <c r="Z79" s="37"/>
      <c r="AA79" s="37"/>
      <c r="AB79" s="37"/>
      <c r="AC79" s="37"/>
      <c r="AD79" s="37"/>
      <c r="AE79" s="37"/>
    </row>
    <row r="80" s="2" customFormat="1" ht="16.5" customHeight="1">
      <c r="A80" s="37"/>
      <c r="B80" s="38"/>
      <c r="C80" s="39"/>
      <c r="D80" s="39"/>
      <c r="E80" s="168" t="str">
        <f>E7</f>
        <v>objekt Koleje Jarov- Blok F</v>
      </c>
      <c r="F80" s="31"/>
      <c r="G80" s="31"/>
      <c r="H80" s="31"/>
      <c r="I80" s="39"/>
      <c r="J80" s="39"/>
      <c r="K80" s="39"/>
      <c r="L80" s="143"/>
      <c r="S80" s="37"/>
      <c r="T80" s="37"/>
      <c r="U80" s="37"/>
      <c r="V80" s="37"/>
      <c r="W80" s="37"/>
      <c r="X80" s="37"/>
      <c r="Y80" s="37"/>
      <c r="Z80" s="37"/>
      <c r="AA80" s="37"/>
      <c r="AB80" s="37"/>
      <c r="AC80" s="37"/>
      <c r="AD80" s="37"/>
      <c r="AE80" s="37"/>
    </row>
    <row r="81" s="1" customFormat="1" ht="12" customHeight="1">
      <c r="B81" s="20"/>
      <c r="C81" s="31" t="s">
        <v>157</v>
      </c>
      <c r="D81" s="21"/>
      <c r="E81" s="21"/>
      <c r="F81" s="21"/>
      <c r="G81" s="21"/>
      <c r="H81" s="21"/>
      <c r="I81" s="21"/>
      <c r="J81" s="21"/>
      <c r="K81" s="21"/>
      <c r="L81" s="19"/>
    </row>
    <row r="82" s="2" customFormat="1" ht="16.5" customHeight="1">
      <c r="A82" s="37"/>
      <c r="B82" s="38"/>
      <c r="C82" s="39"/>
      <c r="D82" s="39"/>
      <c r="E82" s="168" t="s">
        <v>883</v>
      </c>
      <c r="F82" s="39"/>
      <c r="G82" s="39"/>
      <c r="H82" s="39"/>
      <c r="I82" s="39"/>
      <c r="J82" s="39"/>
      <c r="K82" s="39"/>
      <c r="L82" s="143"/>
      <c r="S82" s="37"/>
      <c r="T82" s="37"/>
      <c r="U82" s="37"/>
      <c r="V82" s="37"/>
      <c r="W82" s="37"/>
      <c r="X82" s="37"/>
      <c r="Y82" s="37"/>
      <c r="Z82" s="37"/>
      <c r="AA82" s="37"/>
      <c r="AB82" s="37"/>
      <c r="AC82" s="37"/>
      <c r="AD82" s="37"/>
      <c r="AE82" s="37"/>
    </row>
    <row r="83" s="2" customFormat="1" ht="12" customHeight="1">
      <c r="A83" s="37"/>
      <c r="B83" s="38"/>
      <c r="C83" s="31" t="s">
        <v>159</v>
      </c>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6.5" customHeight="1">
      <c r="A84" s="37"/>
      <c r="B84" s="38"/>
      <c r="C84" s="39"/>
      <c r="D84" s="39"/>
      <c r="E84" s="68" t="str">
        <f>E11</f>
        <v>7 - Stavební přípomoci</v>
      </c>
      <c r="F84" s="39"/>
      <c r="G84" s="39"/>
      <c r="H84" s="39"/>
      <c r="I84" s="39"/>
      <c r="J84" s="39"/>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2" customHeight="1">
      <c r="A86" s="37"/>
      <c r="B86" s="38"/>
      <c r="C86" s="31" t="s">
        <v>21</v>
      </c>
      <c r="D86" s="39"/>
      <c r="E86" s="39"/>
      <c r="F86" s="26" t="str">
        <f>F14</f>
        <v xml:space="preserve"> </v>
      </c>
      <c r="G86" s="39"/>
      <c r="H86" s="39"/>
      <c r="I86" s="31" t="s">
        <v>23</v>
      </c>
      <c r="J86" s="71" t="str">
        <f>IF(J14="","",J14)</f>
        <v>10. 2. 2025</v>
      </c>
      <c r="K86" s="39"/>
      <c r="L86" s="143"/>
      <c r="S86" s="37"/>
      <c r="T86" s="37"/>
      <c r="U86" s="37"/>
      <c r="V86" s="37"/>
      <c r="W86" s="37"/>
      <c r="X86" s="37"/>
      <c r="Y86" s="37"/>
      <c r="Z86" s="37"/>
      <c r="AA86" s="37"/>
      <c r="AB86" s="37"/>
      <c r="AC86" s="37"/>
      <c r="AD86" s="37"/>
      <c r="AE86" s="37"/>
    </row>
    <row r="87" s="2" customFormat="1" ht="6.96" customHeight="1">
      <c r="A87" s="37"/>
      <c r="B87" s="38"/>
      <c r="C87" s="39"/>
      <c r="D87" s="39"/>
      <c r="E87" s="39"/>
      <c r="F87" s="39"/>
      <c r="G87" s="39"/>
      <c r="H87" s="39"/>
      <c r="I87" s="39"/>
      <c r="J87" s="39"/>
      <c r="K87" s="39"/>
      <c r="L87" s="143"/>
      <c r="S87" s="37"/>
      <c r="T87" s="37"/>
      <c r="U87" s="37"/>
      <c r="V87" s="37"/>
      <c r="W87" s="37"/>
      <c r="X87" s="37"/>
      <c r="Y87" s="37"/>
      <c r="Z87" s="37"/>
      <c r="AA87" s="37"/>
      <c r="AB87" s="37"/>
      <c r="AC87" s="37"/>
      <c r="AD87" s="37"/>
      <c r="AE87" s="37"/>
    </row>
    <row r="88" s="2" customFormat="1" ht="15.15" customHeight="1">
      <c r="A88" s="37"/>
      <c r="B88" s="38"/>
      <c r="C88" s="31" t="s">
        <v>25</v>
      </c>
      <c r="D88" s="39"/>
      <c r="E88" s="39"/>
      <c r="F88" s="26" t="str">
        <f>E17</f>
        <v xml:space="preserve"> </v>
      </c>
      <c r="G88" s="39"/>
      <c r="H88" s="39"/>
      <c r="I88" s="31" t="s">
        <v>30</v>
      </c>
      <c r="J88" s="35" t="str">
        <f>E23</f>
        <v xml:space="preserve"> </v>
      </c>
      <c r="K88" s="39"/>
      <c r="L88" s="143"/>
      <c r="S88" s="37"/>
      <c r="T88" s="37"/>
      <c r="U88" s="37"/>
      <c r="V88" s="37"/>
      <c r="W88" s="37"/>
      <c r="X88" s="37"/>
      <c r="Y88" s="37"/>
      <c r="Z88" s="37"/>
      <c r="AA88" s="37"/>
      <c r="AB88" s="37"/>
      <c r="AC88" s="37"/>
      <c r="AD88" s="37"/>
      <c r="AE88" s="37"/>
    </row>
    <row r="89" s="2" customFormat="1" ht="15.15" customHeight="1">
      <c r="A89" s="37"/>
      <c r="B89" s="38"/>
      <c r="C89" s="31" t="s">
        <v>28</v>
      </c>
      <c r="D89" s="39"/>
      <c r="E89" s="39"/>
      <c r="F89" s="26" t="str">
        <f>IF(E20="","",E20)</f>
        <v>Vyplň údaj</v>
      </c>
      <c r="G89" s="39"/>
      <c r="H89" s="39"/>
      <c r="I89" s="31" t="s">
        <v>32</v>
      </c>
      <c r="J89" s="35" t="str">
        <f>E26</f>
        <v xml:space="preserve"> </v>
      </c>
      <c r="K89" s="39"/>
      <c r="L89" s="143"/>
      <c r="S89" s="37"/>
      <c r="T89" s="37"/>
      <c r="U89" s="37"/>
      <c r="V89" s="37"/>
      <c r="W89" s="37"/>
      <c r="X89" s="37"/>
      <c r="Y89" s="37"/>
      <c r="Z89" s="37"/>
      <c r="AA89" s="37"/>
      <c r="AB89" s="37"/>
      <c r="AC89" s="37"/>
      <c r="AD89" s="37"/>
      <c r="AE89" s="37"/>
    </row>
    <row r="90" s="2" customFormat="1" ht="10.32" customHeight="1">
      <c r="A90" s="37"/>
      <c r="B90" s="38"/>
      <c r="C90" s="39"/>
      <c r="D90" s="39"/>
      <c r="E90" s="39"/>
      <c r="F90" s="39"/>
      <c r="G90" s="39"/>
      <c r="H90" s="39"/>
      <c r="I90" s="39"/>
      <c r="J90" s="39"/>
      <c r="K90" s="39"/>
      <c r="L90" s="143"/>
      <c r="S90" s="37"/>
      <c r="T90" s="37"/>
      <c r="U90" s="37"/>
      <c r="V90" s="37"/>
      <c r="W90" s="37"/>
      <c r="X90" s="37"/>
      <c r="Y90" s="37"/>
      <c r="Z90" s="37"/>
      <c r="AA90" s="37"/>
      <c r="AB90" s="37"/>
      <c r="AC90" s="37"/>
      <c r="AD90" s="37"/>
      <c r="AE90" s="37"/>
    </row>
    <row r="91" s="11" customFormat="1" ht="29.28" customHeight="1">
      <c r="A91" s="184"/>
      <c r="B91" s="185"/>
      <c r="C91" s="186" t="s">
        <v>171</v>
      </c>
      <c r="D91" s="187" t="s">
        <v>54</v>
      </c>
      <c r="E91" s="187" t="s">
        <v>50</v>
      </c>
      <c r="F91" s="187" t="s">
        <v>51</v>
      </c>
      <c r="G91" s="187" t="s">
        <v>172</v>
      </c>
      <c r="H91" s="187" t="s">
        <v>173</v>
      </c>
      <c r="I91" s="187" t="s">
        <v>174</v>
      </c>
      <c r="J91" s="187" t="s">
        <v>163</v>
      </c>
      <c r="K91" s="188" t="s">
        <v>175</v>
      </c>
      <c r="L91" s="189"/>
      <c r="M91" s="91" t="s">
        <v>19</v>
      </c>
      <c r="N91" s="92" t="s">
        <v>39</v>
      </c>
      <c r="O91" s="92" t="s">
        <v>176</v>
      </c>
      <c r="P91" s="92" t="s">
        <v>177</v>
      </c>
      <c r="Q91" s="92" t="s">
        <v>178</v>
      </c>
      <c r="R91" s="92" t="s">
        <v>179</v>
      </c>
      <c r="S91" s="92" t="s">
        <v>180</v>
      </c>
      <c r="T91" s="93" t="s">
        <v>181</v>
      </c>
      <c r="U91" s="184"/>
      <c r="V91" s="184"/>
      <c r="W91" s="184"/>
      <c r="X91" s="184"/>
      <c r="Y91" s="184"/>
      <c r="Z91" s="184"/>
      <c r="AA91" s="184"/>
      <c r="AB91" s="184"/>
      <c r="AC91" s="184"/>
      <c r="AD91" s="184"/>
      <c r="AE91" s="184"/>
    </row>
    <row r="92" s="2" customFormat="1" ht="22.8" customHeight="1">
      <c r="A92" s="37"/>
      <c r="B92" s="38"/>
      <c r="C92" s="98" t="s">
        <v>182</v>
      </c>
      <c r="D92" s="39"/>
      <c r="E92" s="39"/>
      <c r="F92" s="39"/>
      <c r="G92" s="39"/>
      <c r="H92" s="39"/>
      <c r="I92" s="39"/>
      <c r="J92" s="190">
        <f>BK92</f>
        <v>0</v>
      </c>
      <c r="K92" s="39"/>
      <c r="L92" s="43"/>
      <c r="M92" s="94"/>
      <c r="N92" s="191"/>
      <c r="O92" s="95"/>
      <c r="P92" s="192">
        <f>P93+P123</f>
        <v>0</v>
      </c>
      <c r="Q92" s="95"/>
      <c r="R92" s="192">
        <f>R93+R123</f>
        <v>0.44800000000000001</v>
      </c>
      <c r="S92" s="95"/>
      <c r="T92" s="193">
        <f>T93+T123</f>
        <v>1.4299999999999999</v>
      </c>
      <c r="U92" s="37"/>
      <c r="V92" s="37"/>
      <c r="W92" s="37"/>
      <c r="X92" s="37"/>
      <c r="Y92" s="37"/>
      <c r="Z92" s="37"/>
      <c r="AA92" s="37"/>
      <c r="AB92" s="37"/>
      <c r="AC92" s="37"/>
      <c r="AD92" s="37"/>
      <c r="AE92" s="37"/>
      <c r="AT92" s="16" t="s">
        <v>68</v>
      </c>
      <c r="AU92" s="16" t="s">
        <v>164</v>
      </c>
      <c r="BK92" s="194">
        <f>BK93+BK123</f>
        <v>0</v>
      </c>
    </row>
    <row r="93" s="12" customFormat="1" ht="25.92" customHeight="1">
      <c r="A93" s="12"/>
      <c r="B93" s="195"/>
      <c r="C93" s="196"/>
      <c r="D93" s="197" t="s">
        <v>68</v>
      </c>
      <c r="E93" s="198" t="s">
        <v>183</v>
      </c>
      <c r="F93" s="198" t="s">
        <v>184</v>
      </c>
      <c r="G93" s="196"/>
      <c r="H93" s="196"/>
      <c r="I93" s="199"/>
      <c r="J93" s="200">
        <f>BK93</f>
        <v>0</v>
      </c>
      <c r="K93" s="196"/>
      <c r="L93" s="201"/>
      <c r="M93" s="202"/>
      <c r="N93" s="203"/>
      <c r="O93" s="203"/>
      <c r="P93" s="204">
        <f>P94+P97+P112+P120</f>
        <v>0</v>
      </c>
      <c r="Q93" s="203"/>
      <c r="R93" s="204">
        <f>R94+R97+R112+R120</f>
        <v>0.44800000000000001</v>
      </c>
      <c r="S93" s="203"/>
      <c r="T93" s="205">
        <f>T94+T97+T112+T120</f>
        <v>1.4299999999999999</v>
      </c>
      <c r="U93" s="12"/>
      <c r="V93" s="12"/>
      <c r="W93" s="12"/>
      <c r="X93" s="12"/>
      <c r="Y93" s="12"/>
      <c r="Z93" s="12"/>
      <c r="AA93" s="12"/>
      <c r="AB93" s="12"/>
      <c r="AC93" s="12"/>
      <c r="AD93" s="12"/>
      <c r="AE93" s="12"/>
      <c r="AR93" s="206" t="s">
        <v>76</v>
      </c>
      <c r="AT93" s="207" t="s">
        <v>68</v>
      </c>
      <c r="AU93" s="207" t="s">
        <v>69</v>
      </c>
      <c r="AY93" s="206" t="s">
        <v>185</v>
      </c>
      <c r="BK93" s="208">
        <f>BK94+BK97+BK112+BK120</f>
        <v>0</v>
      </c>
    </row>
    <row r="94" s="12" customFormat="1" ht="22.8" customHeight="1">
      <c r="A94" s="12"/>
      <c r="B94" s="195"/>
      <c r="C94" s="196"/>
      <c r="D94" s="197" t="s">
        <v>68</v>
      </c>
      <c r="E94" s="209" t="s">
        <v>88</v>
      </c>
      <c r="F94" s="209" t="s">
        <v>220</v>
      </c>
      <c r="G94" s="196"/>
      <c r="H94" s="196"/>
      <c r="I94" s="199"/>
      <c r="J94" s="210">
        <f>BK94</f>
        <v>0</v>
      </c>
      <c r="K94" s="196"/>
      <c r="L94" s="201"/>
      <c r="M94" s="202"/>
      <c r="N94" s="203"/>
      <c r="O94" s="203"/>
      <c r="P94" s="204">
        <f>SUM(P95:P96)</f>
        <v>0</v>
      </c>
      <c r="Q94" s="203"/>
      <c r="R94" s="204">
        <f>SUM(R95:R96)</f>
        <v>0.44800000000000001</v>
      </c>
      <c r="S94" s="203"/>
      <c r="T94" s="205">
        <f>SUM(T95:T96)</f>
        <v>0</v>
      </c>
      <c r="U94" s="12"/>
      <c r="V94" s="12"/>
      <c r="W94" s="12"/>
      <c r="X94" s="12"/>
      <c r="Y94" s="12"/>
      <c r="Z94" s="12"/>
      <c r="AA94" s="12"/>
      <c r="AB94" s="12"/>
      <c r="AC94" s="12"/>
      <c r="AD94" s="12"/>
      <c r="AE94" s="12"/>
      <c r="AR94" s="206" t="s">
        <v>76</v>
      </c>
      <c r="AT94" s="207" t="s">
        <v>68</v>
      </c>
      <c r="AU94" s="207" t="s">
        <v>76</v>
      </c>
      <c r="AY94" s="206" t="s">
        <v>185</v>
      </c>
      <c r="BK94" s="208">
        <f>SUM(BK95:BK96)</f>
        <v>0</v>
      </c>
    </row>
    <row r="95" s="2" customFormat="1" ht="21.75" customHeight="1">
      <c r="A95" s="37"/>
      <c r="B95" s="38"/>
      <c r="C95" s="211" t="s">
        <v>76</v>
      </c>
      <c r="D95" s="211" t="s">
        <v>188</v>
      </c>
      <c r="E95" s="212" t="s">
        <v>1262</v>
      </c>
      <c r="F95" s="213" t="s">
        <v>1263</v>
      </c>
      <c r="G95" s="214" t="s">
        <v>191</v>
      </c>
      <c r="H95" s="215">
        <v>8</v>
      </c>
      <c r="I95" s="216"/>
      <c r="J95" s="217">
        <f>ROUND(I95*H95,2)</f>
        <v>0</v>
      </c>
      <c r="K95" s="213" t="s">
        <v>192</v>
      </c>
      <c r="L95" s="43"/>
      <c r="M95" s="218" t="s">
        <v>19</v>
      </c>
      <c r="N95" s="219" t="s">
        <v>40</v>
      </c>
      <c r="O95" s="83"/>
      <c r="P95" s="220">
        <f>O95*H95</f>
        <v>0</v>
      </c>
      <c r="Q95" s="220">
        <v>0.056000000000000001</v>
      </c>
      <c r="R95" s="220">
        <f>Q95*H95</f>
        <v>0.44800000000000001</v>
      </c>
      <c r="S95" s="220">
        <v>0</v>
      </c>
      <c r="T95" s="221">
        <f>S95*H95</f>
        <v>0</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78</v>
      </c>
    </row>
    <row r="96" s="2" customFormat="1">
      <c r="A96" s="37"/>
      <c r="B96" s="38"/>
      <c r="C96" s="39"/>
      <c r="D96" s="224" t="s">
        <v>193</v>
      </c>
      <c r="E96" s="39"/>
      <c r="F96" s="225" t="s">
        <v>1264</v>
      </c>
      <c r="G96" s="39"/>
      <c r="H96" s="39"/>
      <c r="I96" s="226"/>
      <c r="J96" s="39"/>
      <c r="K96" s="39"/>
      <c r="L96" s="43"/>
      <c r="M96" s="227"/>
      <c r="N96" s="228"/>
      <c r="O96" s="83"/>
      <c r="P96" s="83"/>
      <c r="Q96" s="83"/>
      <c r="R96" s="83"/>
      <c r="S96" s="83"/>
      <c r="T96" s="84"/>
      <c r="U96" s="37"/>
      <c r="V96" s="37"/>
      <c r="W96" s="37"/>
      <c r="X96" s="37"/>
      <c r="Y96" s="37"/>
      <c r="Z96" s="37"/>
      <c r="AA96" s="37"/>
      <c r="AB96" s="37"/>
      <c r="AC96" s="37"/>
      <c r="AD96" s="37"/>
      <c r="AE96" s="37"/>
      <c r="AT96" s="16" t="s">
        <v>193</v>
      </c>
      <c r="AU96" s="16" t="s">
        <v>78</v>
      </c>
    </row>
    <row r="97" s="12" customFormat="1" ht="22.8" customHeight="1">
      <c r="A97" s="12"/>
      <c r="B97" s="195"/>
      <c r="C97" s="196"/>
      <c r="D97" s="197" t="s">
        <v>68</v>
      </c>
      <c r="E97" s="209" t="s">
        <v>186</v>
      </c>
      <c r="F97" s="209" t="s">
        <v>187</v>
      </c>
      <c r="G97" s="196"/>
      <c r="H97" s="196"/>
      <c r="I97" s="199"/>
      <c r="J97" s="210">
        <f>BK97</f>
        <v>0</v>
      </c>
      <c r="K97" s="196"/>
      <c r="L97" s="201"/>
      <c r="M97" s="202"/>
      <c r="N97" s="203"/>
      <c r="O97" s="203"/>
      <c r="P97" s="204">
        <f>SUM(P98:P111)</f>
        <v>0</v>
      </c>
      <c r="Q97" s="203"/>
      <c r="R97" s="204">
        <f>SUM(R98:R111)</f>
        <v>0</v>
      </c>
      <c r="S97" s="203"/>
      <c r="T97" s="205">
        <f>SUM(T98:T111)</f>
        <v>1.4299999999999999</v>
      </c>
      <c r="U97" s="12"/>
      <c r="V97" s="12"/>
      <c r="W97" s="12"/>
      <c r="X97" s="12"/>
      <c r="Y97" s="12"/>
      <c r="Z97" s="12"/>
      <c r="AA97" s="12"/>
      <c r="AB97" s="12"/>
      <c r="AC97" s="12"/>
      <c r="AD97" s="12"/>
      <c r="AE97" s="12"/>
      <c r="AR97" s="206" t="s">
        <v>76</v>
      </c>
      <c r="AT97" s="207" t="s">
        <v>68</v>
      </c>
      <c r="AU97" s="207" t="s">
        <v>76</v>
      </c>
      <c r="AY97" s="206" t="s">
        <v>185</v>
      </c>
      <c r="BK97" s="208">
        <f>SUM(BK98:BK111)</f>
        <v>0</v>
      </c>
    </row>
    <row r="98" s="2" customFormat="1" ht="55.5" customHeight="1">
      <c r="A98" s="37"/>
      <c r="B98" s="38"/>
      <c r="C98" s="211" t="s">
        <v>85</v>
      </c>
      <c r="D98" s="211" t="s">
        <v>188</v>
      </c>
      <c r="E98" s="212" t="s">
        <v>1265</v>
      </c>
      <c r="F98" s="213" t="s">
        <v>1266</v>
      </c>
      <c r="G98" s="214" t="s">
        <v>911</v>
      </c>
      <c r="H98" s="215">
        <v>6</v>
      </c>
      <c r="I98" s="216"/>
      <c r="J98" s="217">
        <f>ROUND(I98*H98,2)</f>
        <v>0</v>
      </c>
      <c r="K98" s="213" t="s">
        <v>192</v>
      </c>
      <c r="L98" s="43"/>
      <c r="M98" s="218" t="s">
        <v>19</v>
      </c>
      <c r="N98" s="219" t="s">
        <v>40</v>
      </c>
      <c r="O98" s="83"/>
      <c r="P98" s="220">
        <f>O98*H98</f>
        <v>0</v>
      </c>
      <c r="Q98" s="220">
        <v>0</v>
      </c>
      <c r="R98" s="220">
        <f>Q98*H98</f>
        <v>0</v>
      </c>
      <c r="S98" s="220">
        <v>0.001</v>
      </c>
      <c r="T98" s="221">
        <f>S98*H98</f>
        <v>0.0060000000000000001</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99</v>
      </c>
    </row>
    <row r="99" s="2" customFormat="1">
      <c r="A99" s="37"/>
      <c r="B99" s="38"/>
      <c r="C99" s="39"/>
      <c r="D99" s="224" t="s">
        <v>193</v>
      </c>
      <c r="E99" s="39"/>
      <c r="F99" s="225" t="s">
        <v>1267</v>
      </c>
      <c r="G99" s="39"/>
      <c r="H99" s="39"/>
      <c r="I99" s="226"/>
      <c r="J99" s="39"/>
      <c r="K99" s="39"/>
      <c r="L99" s="43"/>
      <c r="M99" s="227"/>
      <c r="N99" s="228"/>
      <c r="O99" s="83"/>
      <c r="P99" s="83"/>
      <c r="Q99" s="83"/>
      <c r="R99" s="83"/>
      <c r="S99" s="83"/>
      <c r="T99" s="84"/>
      <c r="U99" s="37"/>
      <c r="V99" s="37"/>
      <c r="W99" s="37"/>
      <c r="X99" s="37"/>
      <c r="Y99" s="37"/>
      <c r="Z99" s="37"/>
      <c r="AA99" s="37"/>
      <c r="AB99" s="37"/>
      <c r="AC99" s="37"/>
      <c r="AD99" s="37"/>
      <c r="AE99" s="37"/>
      <c r="AT99" s="16" t="s">
        <v>193</v>
      </c>
      <c r="AU99" s="16" t="s">
        <v>78</v>
      </c>
    </row>
    <row r="100" s="2" customFormat="1" ht="55.5" customHeight="1">
      <c r="A100" s="37"/>
      <c r="B100" s="38"/>
      <c r="C100" s="211" t="s">
        <v>99</v>
      </c>
      <c r="D100" s="211" t="s">
        <v>188</v>
      </c>
      <c r="E100" s="212" t="s">
        <v>1268</v>
      </c>
      <c r="F100" s="213" t="s">
        <v>1269</v>
      </c>
      <c r="G100" s="214" t="s">
        <v>911</v>
      </c>
      <c r="H100" s="215">
        <v>6</v>
      </c>
      <c r="I100" s="216"/>
      <c r="J100" s="217">
        <f>ROUND(I100*H100,2)</f>
        <v>0</v>
      </c>
      <c r="K100" s="213" t="s">
        <v>192</v>
      </c>
      <c r="L100" s="43"/>
      <c r="M100" s="218" t="s">
        <v>19</v>
      </c>
      <c r="N100" s="219" t="s">
        <v>40</v>
      </c>
      <c r="O100" s="83"/>
      <c r="P100" s="220">
        <f>O100*H100</f>
        <v>0</v>
      </c>
      <c r="Q100" s="220">
        <v>0</v>
      </c>
      <c r="R100" s="220">
        <f>Q100*H100</f>
        <v>0</v>
      </c>
      <c r="S100" s="220">
        <v>0.0040000000000000001</v>
      </c>
      <c r="T100" s="221">
        <f>S100*H100</f>
        <v>0.024</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88</v>
      </c>
    </row>
    <row r="101" s="2" customFormat="1">
      <c r="A101" s="37"/>
      <c r="B101" s="38"/>
      <c r="C101" s="39"/>
      <c r="D101" s="224" t="s">
        <v>193</v>
      </c>
      <c r="E101" s="39"/>
      <c r="F101" s="225" t="s">
        <v>1270</v>
      </c>
      <c r="G101" s="39"/>
      <c r="H101" s="39"/>
      <c r="I101" s="226"/>
      <c r="J101" s="39"/>
      <c r="K101" s="39"/>
      <c r="L101" s="43"/>
      <c r="M101" s="227"/>
      <c r="N101" s="228"/>
      <c r="O101" s="83"/>
      <c r="P101" s="83"/>
      <c r="Q101" s="83"/>
      <c r="R101" s="83"/>
      <c r="S101" s="83"/>
      <c r="T101" s="84"/>
      <c r="U101" s="37"/>
      <c r="V101" s="37"/>
      <c r="W101" s="37"/>
      <c r="X101" s="37"/>
      <c r="Y101" s="37"/>
      <c r="Z101" s="37"/>
      <c r="AA101" s="37"/>
      <c r="AB101" s="37"/>
      <c r="AC101" s="37"/>
      <c r="AD101" s="37"/>
      <c r="AE101" s="37"/>
      <c r="AT101" s="16" t="s">
        <v>193</v>
      </c>
      <c r="AU101" s="16" t="s">
        <v>78</v>
      </c>
    </row>
    <row r="102" s="2" customFormat="1" ht="55.5" customHeight="1">
      <c r="A102" s="37"/>
      <c r="B102" s="38"/>
      <c r="C102" s="211" t="s">
        <v>120</v>
      </c>
      <c r="D102" s="211" t="s">
        <v>188</v>
      </c>
      <c r="E102" s="212" t="s">
        <v>1271</v>
      </c>
      <c r="F102" s="213" t="s">
        <v>1272</v>
      </c>
      <c r="G102" s="214" t="s">
        <v>911</v>
      </c>
      <c r="H102" s="215">
        <v>6</v>
      </c>
      <c r="I102" s="216"/>
      <c r="J102" s="217">
        <f>ROUND(I102*H102,2)</f>
        <v>0</v>
      </c>
      <c r="K102" s="213" t="s">
        <v>192</v>
      </c>
      <c r="L102" s="43"/>
      <c r="M102" s="218" t="s">
        <v>19</v>
      </c>
      <c r="N102" s="219" t="s">
        <v>40</v>
      </c>
      <c r="O102" s="83"/>
      <c r="P102" s="220">
        <f>O102*H102</f>
        <v>0</v>
      </c>
      <c r="Q102" s="220">
        <v>0</v>
      </c>
      <c r="R102" s="220">
        <f>Q102*H102</f>
        <v>0</v>
      </c>
      <c r="S102" s="220">
        <v>0.025000000000000001</v>
      </c>
      <c r="T102" s="221">
        <f>S102*H102</f>
        <v>0.15000000000000002</v>
      </c>
      <c r="U102" s="37"/>
      <c r="V102" s="37"/>
      <c r="W102" s="37"/>
      <c r="X102" s="37"/>
      <c r="Y102" s="37"/>
      <c r="Z102" s="37"/>
      <c r="AA102" s="37"/>
      <c r="AB102" s="37"/>
      <c r="AC102" s="37"/>
      <c r="AD102" s="37"/>
      <c r="AE102" s="37"/>
      <c r="AR102" s="222" t="s">
        <v>99</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99</v>
      </c>
      <c r="BM102" s="222" t="s">
        <v>147</v>
      </c>
    </row>
    <row r="103" s="2" customFormat="1">
      <c r="A103" s="37"/>
      <c r="B103" s="38"/>
      <c r="C103" s="39"/>
      <c r="D103" s="224" t="s">
        <v>193</v>
      </c>
      <c r="E103" s="39"/>
      <c r="F103" s="225" t="s">
        <v>1273</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37.8" customHeight="1">
      <c r="A104" s="37"/>
      <c r="B104" s="38"/>
      <c r="C104" s="211" t="s">
        <v>88</v>
      </c>
      <c r="D104" s="211" t="s">
        <v>188</v>
      </c>
      <c r="E104" s="212" t="s">
        <v>1274</v>
      </c>
      <c r="F104" s="213" t="s">
        <v>1275</v>
      </c>
      <c r="G104" s="214" t="s">
        <v>261</v>
      </c>
      <c r="H104" s="215">
        <v>60</v>
      </c>
      <c r="I104" s="216"/>
      <c r="J104" s="217">
        <f>ROUND(I104*H104,2)</f>
        <v>0</v>
      </c>
      <c r="K104" s="213" t="s">
        <v>192</v>
      </c>
      <c r="L104" s="43"/>
      <c r="M104" s="218" t="s">
        <v>19</v>
      </c>
      <c r="N104" s="219" t="s">
        <v>40</v>
      </c>
      <c r="O104" s="83"/>
      <c r="P104" s="220">
        <f>O104*H104</f>
        <v>0</v>
      </c>
      <c r="Q104" s="220">
        <v>0</v>
      </c>
      <c r="R104" s="220">
        <f>Q104*H104</f>
        <v>0</v>
      </c>
      <c r="S104" s="220">
        <v>0.002</v>
      </c>
      <c r="T104" s="221">
        <f>S104*H104</f>
        <v>0.12</v>
      </c>
      <c r="U104" s="37"/>
      <c r="V104" s="37"/>
      <c r="W104" s="37"/>
      <c r="X104" s="37"/>
      <c r="Y104" s="37"/>
      <c r="Z104" s="37"/>
      <c r="AA104" s="37"/>
      <c r="AB104" s="37"/>
      <c r="AC104" s="37"/>
      <c r="AD104" s="37"/>
      <c r="AE104" s="37"/>
      <c r="AR104" s="222" t="s">
        <v>99</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99</v>
      </c>
      <c r="BM104" s="222" t="s">
        <v>239</v>
      </c>
    </row>
    <row r="105" s="2" customFormat="1">
      <c r="A105" s="37"/>
      <c r="B105" s="38"/>
      <c r="C105" s="39"/>
      <c r="D105" s="224" t="s">
        <v>193</v>
      </c>
      <c r="E105" s="39"/>
      <c r="F105" s="225" t="s">
        <v>1276</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2" customFormat="1" ht="37.8" customHeight="1">
      <c r="A106" s="37"/>
      <c r="B106" s="38"/>
      <c r="C106" s="211" t="s">
        <v>144</v>
      </c>
      <c r="D106" s="211" t="s">
        <v>188</v>
      </c>
      <c r="E106" s="212" t="s">
        <v>1277</v>
      </c>
      <c r="F106" s="213" t="s">
        <v>1278</v>
      </c>
      <c r="G106" s="214" t="s">
        <v>261</v>
      </c>
      <c r="H106" s="215">
        <v>60</v>
      </c>
      <c r="I106" s="216"/>
      <c r="J106" s="217">
        <f>ROUND(I106*H106,2)</f>
        <v>0</v>
      </c>
      <c r="K106" s="213" t="s">
        <v>192</v>
      </c>
      <c r="L106" s="43"/>
      <c r="M106" s="218" t="s">
        <v>19</v>
      </c>
      <c r="N106" s="219" t="s">
        <v>40</v>
      </c>
      <c r="O106" s="83"/>
      <c r="P106" s="220">
        <f>O106*H106</f>
        <v>0</v>
      </c>
      <c r="Q106" s="220">
        <v>0</v>
      </c>
      <c r="R106" s="220">
        <f>Q106*H106</f>
        <v>0</v>
      </c>
      <c r="S106" s="220">
        <v>0.0060000000000000001</v>
      </c>
      <c r="T106" s="221">
        <f>S106*H106</f>
        <v>0.35999999999999999</v>
      </c>
      <c r="U106" s="37"/>
      <c r="V106" s="37"/>
      <c r="W106" s="37"/>
      <c r="X106" s="37"/>
      <c r="Y106" s="37"/>
      <c r="Z106" s="37"/>
      <c r="AA106" s="37"/>
      <c r="AB106" s="37"/>
      <c r="AC106" s="37"/>
      <c r="AD106" s="37"/>
      <c r="AE106" s="37"/>
      <c r="AR106" s="222" t="s">
        <v>99</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99</v>
      </c>
      <c r="BM106" s="222" t="s">
        <v>8</v>
      </c>
    </row>
    <row r="107" s="2" customFormat="1">
      <c r="A107" s="37"/>
      <c r="B107" s="38"/>
      <c r="C107" s="39"/>
      <c r="D107" s="224" t="s">
        <v>193</v>
      </c>
      <c r="E107" s="39"/>
      <c r="F107" s="225" t="s">
        <v>1279</v>
      </c>
      <c r="G107" s="39"/>
      <c r="H107" s="39"/>
      <c r="I107" s="226"/>
      <c r="J107" s="39"/>
      <c r="K107" s="39"/>
      <c r="L107" s="43"/>
      <c r="M107" s="227"/>
      <c r="N107" s="228"/>
      <c r="O107" s="83"/>
      <c r="P107" s="83"/>
      <c r="Q107" s="83"/>
      <c r="R107" s="83"/>
      <c r="S107" s="83"/>
      <c r="T107" s="84"/>
      <c r="U107" s="37"/>
      <c r="V107" s="37"/>
      <c r="W107" s="37"/>
      <c r="X107" s="37"/>
      <c r="Y107" s="37"/>
      <c r="Z107" s="37"/>
      <c r="AA107" s="37"/>
      <c r="AB107" s="37"/>
      <c r="AC107" s="37"/>
      <c r="AD107" s="37"/>
      <c r="AE107" s="37"/>
      <c r="AT107" s="16" t="s">
        <v>193</v>
      </c>
      <c r="AU107" s="16" t="s">
        <v>78</v>
      </c>
    </row>
    <row r="108" s="2" customFormat="1" ht="37.8" customHeight="1">
      <c r="A108" s="37"/>
      <c r="B108" s="38"/>
      <c r="C108" s="211" t="s">
        <v>147</v>
      </c>
      <c r="D108" s="211" t="s">
        <v>188</v>
      </c>
      <c r="E108" s="212" t="s">
        <v>1280</v>
      </c>
      <c r="F108" s="213" t="s">
        <v>1281</v>
      </c>
      <c r="G108" s="214" t="s">
        <v>261</v>
      </c>
      <c r="H108" s="215">
        <v>50</v>
      </c>
      <c r="I108" s="216"/>
      <c r="J108" s="217">
        <f>ROUND(I108*H108,2)</f>
        <v>0</v>
      </c>
      <c r="K108" s="213" t="s">
        <v>192</v>
      </c>
      <c r="L108" s="43"/>
      <c r="M108" s="218" t="s">
        <v>19</v>
      </c>
      <c r="N108" s="219" t="s">
        <v>40</v>
      </c>
      <c r="O108" s="83"/>
      <c r="P108" s="220">
        <f>O108*H108</f>
        <v>0</v>
      </c>
      <c r="Q108" s="220">
        <v>0</v>
      </c>
      <c r="R108" s="220">
        <f>Q108*H108</f>
        <v>0</v>
      </c>
      <c r="S108" s="220">
        <v>0.0089999999999999993</v>
      </c>
      <c r="T108" s="221">
        <f>S108*H108</f>
        <v>0.44999999999999996</v>
      </c>
      <c r="U108" s="37"/>
      <c r="V108" s="37"/>
      <c r="W108" s="37"/>
      <c r="X108" s="37"/>
      <c r="Y108" s="37"/>
      <c r="Z108" s="37"/>
      <c r="AA108" s="37"/>
      <c r="AB108" s="37"/>
      <c r="AC108" s="37"/>
      <c r="AD108" s="37"/>
      <c r="AE108" s="37"/>
      <c r="AR108" s="222" t="s">
        <v>99</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99</v>
      </c>
      <c r="BM108" s="222" t="s">
        <v>248</v>
      </c>
    </row>
    <row r="109" s="2" customFormat="1">
      <c r="A109" s="37"/>
      <c r="B109" s="38"/>
      <c r="C109" s="39"/>
      <c r="D109" s="224" t="s">
        <v>193</v>
      </c>
      <c r="E109" s="39"/>
      <c r="F109" s="225" t="s">
        <v>1282</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2" customFormat="1" ht="37.8" customHeight="1">
      <c r="A110" s="37"/>
      <c r="B110" s="38"/>
      <c r="C110" s="211" t="s">
        <v>186</v>
      </c>
      <c r="D110" s="211" t="s">
        <v>188</v>
      </c>
      <c r="E110" s="212" t="s">
        <v>1283</v>
      </c>
      <c r="F110" s="213" t="s">
        <v>1284</v>
      </c>
      <c r="G110" s="214" t="s">
        <v>261</v>
      </c>
      <c r="H110" s="215">
        <v>8</v>
      </c>
      <c r="I110" s="216"/>
      <c r="J110" s="217">
        <f>ROUND(I110*H110,2)</f>
        <v>0</v>
      </c>
      <c r="K110" s="213" t="s">
        <v>192</v>
      </c>
      <c r="L110" s="43"/>
      <c r="M110" s="218" t="s">
        <v>19</v>
      </c>
      <c r="N110" s="219" t="s">
        <v>40</v>
      </c>
      <c r="O110" s="83"/>
      <c r="P110" s="220">
        <f>O110*H110</f>
        <v>0</v>
      </c>
      <c r="Q110" s="220">
        <v>0</v>
      </c>
      <c r="R110" s="220">
        <f>Q110*H110</f>
        <v>0</v>
      </c>
      <c r="S110" s="220">
        <v>0.040000000000000001</v>
      </c>
      <c r="T110" s="221">
        <f>S110*H110</f>
        <v>0.32000000000000001</v>
      </c>
      <c r="U110" s="37"/>
      <c r="V110" s="37"/>
      <c r="W110" s="37"/>
      <c r="X110" s="37"/>
      <c r="Y110" s="37"/>
      <c r="Z110" s="37"/>
      <c r="AA110" s="37"/>
      <c r="AB110" s="37"/>
      <c r="AC110" s="37"/>
      <c r="AD110" s="37"/>
      <c r="AE110" s="37"/>
      <c r="AR110" s="222" t="s">
        <v>99</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99</v>
      </c>
      <c r="BM110" s="222" t="s">
        <v>203</v>
      </c>
    </row>
    <row r="111" s="2" customFormat="1">
      <c r="A111" s="37"/>
      <c r="B111" s="38"/>
      <c r="C111" s="39"/>
      <c r="D111" s="224" t="s">
        <v>193</v>
      </c>
      <c r="E111" s="39"/>
      <c r="F111" s="225" t="s">
        <v>1285</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12" customFormat="1" ht="22.8" customHeight="1">
      <c r="A112" s="12"/>
      <c r="B112" s="195"/>
      <c r="C112" s="196"/>
      <c r="D112" s="197" t="s">
        <v>68</v>
      </c>
      <c r="E112" s="209" t="s">
        <v>227</v>
      </c>
      <c r="F112" s="209" t="s">
        <v>228</v>
      </c>
      <c r="G112" s="196"/>
      <c r="H112" s="196"/>
      <c r="I112" s="199"/>
      <c r="J112" s="210">
        <f>BK112</f>
        <v>0</v>
      </c>
      <c r="K112" s="196"/>
      <c r="L112" s="201"/>
      <c r="M112" s="202"/>
      <c r="N112" s="203"/>
      <c r="O112" s="203"/>
      <c r="P112" s="204">
        <f>SUM(P113:P119)</f>
        <v>0</v>
      </c>
      <c r="Q112" s="203"/>
      <c r="R112" s="204">
        <f>SUM(R113:R119)</f>
        <v>0</v>
      </c>
      <c r="S112" s="203"/>
      <c r="T112" s="205">
        <f>SUM(T113:T119)</f>
        <v>0</v>
      </c>
      <c r="U112" s="12"/>
      <c r="V112" s="12"/>
      <c r="W112" s="12"/>
      <c r="X112" s="12"/>
      <c r="Y112" s="12"/>
      <c r="Z112" s="12"/>
      <c r="AA112" s="12"/>
      <c r="AB112" s="12"/>
      <c r="AC112" s="12"/>
      <c r="AD112" s="12"/>
      <c r="AE112" s="12"/>
      <c r="AR112" s="206" t="s">
        <v>76</v>
      </c>
      <c r="AT112" s="207" t="s">
        <v>68</v>
      </c>
      <c r="AU112" s="207" t="s">
        <v>76</v>
      </c>
      <c r="AY112" s="206" t="s">
        <v>185</v>
      </c>
      <c r="BK112" s="208">
        <f>SUM(BK113:BK119)</f>
        <v>0</v>
      </c>
    </row>
    <row r="113" s="2" customFormat="1" ht="37.8" customHeight="1">
      <c r="A113" s="37"/>
      <c r="B113" s="38"/>
      <c r="C113" s="211" t="s">
        <v>313</v>
      </c>
      <c r="D113" s="211" t="s">
        <v>188</v>
      </c>
      <c r="E113" s="212" t="s">
        <v>1186</v>
      </c>
      <c r="F113" s="213" t="s">
        <v>1187</v>
      </c>
      <c r="G113" s="214" t="s">
        <v>213</v>
      </c>
      <c r="H113" s="215">
        <v>0.29999999999999999</v>
      </c>
      <c r="I113" s="216"/>
      <c r="J113" s="217">
        <f>ROUND(I113*H113,2)</f>
        <v>0</v>
      </c>
      <c r="K113" s="213" t="s">
        <v>192</v>
      </c>
      <c r="L113" s="43"/>
      <c r="M113" s="218" t="s">
        <v>19</v>
      </c>
      <c r="N113" s="219" t="s">
        <v>40</v>
      </c>
      <c r="O113" s="83"/>
      <c r="P113" s="220">
        <f>O113*H113</f>
        <v>0</v>
      </c>
      <c r="Q113" s="220">
        <v>0</v>
      </c>
      <c r="R113" s="220">
        <f>Q113*H113</f>
        <v>0</v>
      </c>
      <c r="S113" s="220">
        <v>0</v>
      </c>
      <c r="T113" s="221">
        <f>S113*H113</f>
        <v>0</v>
      </c>
      <c r="U113" s="37"/>
      <c r="V113" s="37"/>
      <c r="W113" s="37"/>
      <c r="X113" s="37"/>
      <c r="Y113" s="37"/>
      <c r="Z113" s="37"/>
      <c r="AA113" s="37"/>
      <c r="AB113" s="37"/>
      <c r="AC113" s="37"/>
      <c r="AD113" s="37"/>
      <c r="AE113" s="37"/>
      <c r="AR113" s="222" t="s">
        <v>99</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99</v>
      </c>
      <c r="BM113" s="222" t="s">
        <v>1286</v>
      </c>
    </row>
    <row r="114" s="2" customFormat="1">
      <c r="A114" s="37"/>
      <c r="B114" s="38"/>
      <c r="C114" s="39"/>
      <c r="D114" s="224" t="s">
        <v>193</v>
      </c>
      <c r="E114" s="39"/>
      <c r="F114" s="225" t="s">
        <v>1189</v>
      </c>
      <c r="G114" s="39"/>
      <c r="H114" s="39"/>
      <c r="I114" s="226"/>
      <c r="J114" s="39"/>
      <c r="K114" s="39"/>
      <c r="L114" s="43"/>
      <c r="M114" s="227"/>
      <c r="N114" s="228"/>
      <c r="O114" s="83"/>
      <c r="P114" s="83"/>
      <c r="Q114" s="83"/>
      <c r="R114" s="83"/>
      <c r="S114" s="83"/>
      <c r="T114" s="84"/>
      <c r="U114" s="37"/>
      <c r="V114" s="37"/>
      <c r="W114" s="37"/>
      <c r="X114" s="37"/>
      <c r="Y114" s="37"/>
      <c r="Z114" s="37"/>
      <c r="AA114" s="37"/>
      <c r="AB114" s="37"/>
      <c r="AC114" s="37"/>
      <c r="AD114" s="37"/>
      <c r="AE114" s="37"/>
      <c r="AT114" s="16" t="s">
        <v>193</v>
      </c>
      <c r="AU114" s="16" t="s">
        <v>78</v>
      </c>
    </row>
    <row r="115" s="2" customFormat="1" ht="33" customHeight="1">
      <c r="A115" s="37"/>
      <c r="B115" s="38"/>
      <c r="C115" s="211" t="s">
        <v>248</v>
      </c>
      <c r="D115" s="211" t="s">
        <v>188</v>
      </c>
      <c r="E115" s="212" t="s">
        <v>234</v>
      </c>
      <c r="F115" s="213" t="s">
        <v>235</v>
      </c>
      <c r="G115" s="214" t="s">
        <v>213</v>
      </c>
      <c r="H115" s="215">
        <v>0.29999999999999999</v>
      </c>
      <c r="I115" s="216"/>
      <c r="J115" s="217">
        <f>ROUND(I115*H115,2)</f>
        <v>0</v>
      </c>
      <c r="K115" s="213" t="s">
        <v>192</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99</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99</v>
      </c>
      <c r="BM115" s="222" t="s">
        <v>280</v>
      </c>
    </row>
    <row r="116" s="2" customFormat="1">
      <c r="A116" s="37"/>
      <c r="B116" s="38"/>
      <c r="C116" s="39"/>
      <c r="D116" s="224" t="s">
        <v>193</v>
      </c>
      <c r="E116" s="39"/>
      <c r="F116" s="225" t="s">
        <v>236</v>
      </c>
      <c r="G116" s="39"/>
      <c r="H116" s="39"/>
      <c r="I116" s="226"/>
      <c r="J116" s="39"/>
      <c r="K116" s="39"/>
      <c r="L116" s="43"/>
      <c r="M116" s="227"/>
      <c r="N116" s="228"/>
      <c r="O116" s="83"/>
      <c r="P116" s="83"/>
      <c r="Q116" s="83"/>
      <c r="R116" s="83"/>
      <c r="S116" s="83"/>
      <c r="T116" s="84"/>
      <c r="U116" s="37"/>
      <c r="V116" s="37"/>
      <c r="W116" s="37"/>
      <c r="X116" s="37"/>
      <c r="Y116" s="37"/>
      <c r="Z116" s="37"/>
      <c r="AA116" s="37"/>
      <c r="AB116" s="37"/>
      <c r="AC116" s="37"/>
      <c r="AD116" s="37"/>
      <c r="AE116" s="37"/>
      <c r="AT116" s="16" t="s">
        <v>193</v>
      </c>
      <c r="AU116" s="16" t="s">
        <v>78</v>
      </c>
    </row>
    <row r="117" s="2" customFormat="1" ht="44.25" customHeight="1">
      <c r="A117" s="37"/>
      <c r="B117" s="38"/>
      <c r="C117" s="211" t="s">
        <v>298</v>
      </c>
      <c r="D117" s="211" t="s">
        <v>188</v>
      </c>
      <c r="E117" s="212" t="s">
        <v>237</v>
      </c>
      <c r="F117" s="213" t="s">
        <v>238</v>
      </c>
      <c r="G117" s="214" t="s">
        <v>213</v>
      </c>
      <c r="H117" s="215">
        <v>3</v>
      </c>
      <c r="I117" s="216"/>
      <c r="J117" s="217">
        <f>ROUND(I117*H117,2)</f>
        <v>0</v>
      </c>
      <c r="K117" s="213" t="s">
        <v>192</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99</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99</v>
      </c>
      <c r="BM117" s="222" t="s">
        <v>284</v>
      </c>
    </row>
    <row r="118" s="2" customFormat="1">
      <c r="A118" s="37"/>
      <c r="B118" s="38"/>
      <c r="C118" s="39"/>
      <c r="D118" s="224" t="s">
        <v>193</v>
      </c>
      <c r="E118" s="39"/>
      <c r="F118" s="225" t="s">
        <v>240</v>
      </c>
      <c r="G118" s="39"/>
      <c r="H118" s="39"/>
      <c r="I118" s="226"/>
      <c r="J118" s="39"/>
      <c r="K118" s="39"/>
      <c r="L118" s="43"/>
      <c r="M118" s="227"/>
      <c r="N118" s="228"/>
      <c r="O118" s="83"/>
      <c r="P118" s="83"/>
      <c r="Q118" s="83"/>
      <c r="R118" s="83"/>
      <c r="S118" s="83"/>
      <c r="T118" s="84"/>
      <c r="U118" s="37"/>
      <c r="V118" s="37"/>
      <c r="W118" s="37"/>
      <c r="X118" s="37"/>
      <c r="Y118" s="37"/>
      <c r="Z118" s="37"/>
      <c r="AA118" s="37"/>
      <c r="AB118" s="37"/>
      <c r="AC118" s="37"/>
      <c r="AD118" s="37"/>
      <c r="AE118" s="37"/>
      <c r="AT118" s="16" t="s">
        <v>193</v>
      </c>
      <c r="AU118" s="16" t="s">
        <v>78</v>
      </c>
    </row>
    <row r="119" s="2" customFormat="1" ht="44.25" customHeight="1">
      <c r="A119" s="37"/>
      <c r="B119" s="38"/>
      <c r="C119" s="211" t="s">
        <v>203</v>
      </c>
      <c r="D119" s="211" t="s">
        <v>188</v>
      </c>
      <c r="E119" s="212" t="s">
        <v>946</v>
      </c>
      <c r="F119" s="213" t="s">
        <v>947</v>
      </c>
      <c r="G119" s="214" t="s">
        <v>213</v>
      </c>
      <c r="H119" s="215">
        <v>0.29999999999999999</v>
      </c>
      <c r="I119" s="216"/>
      <c r="J119" s="217">
        <f>ROUND(I119*H119,2)</f>
        <v>0</v>
      </c>
      <c r="K119" s="213" t="s">
        <v>948</v>
      </c>
      <c r="L119" s="43"/>
      <c r="M119" s="218" t="s">
        <v>19</v>
      </c>
      <c r="N119" s="219" t="s">
        <v>40</v>
      </c>
      <c r="O119" s="83"/>
      <c r="P119" s="220">
        <f>O119*H119</f>
        <v>0</v>
      </c>
      <c r="Q119" s="220">
        <v>0</v>
      </c>
      <c r="R119" s="220">
        <f>Q119*H119</f>
        <v>0</v>
      </c>
      <c r="S119" s="220">
        <v>0</v>
      </c>
      <c r="T119" s="221">
        <f>S119*H119</f>
        <v>0</v>
      </c>
      <c r="U119" s="37"/>
      <c r="V119" s="37"/>
      <c r="W119" s="37"/>
      <c r="X119" s="37"/>
      <c r="Y119" s="37"/>
      <c r="Z119" s="37"/>
      <c r="AA119" s="37"/>
      <c r="AB119" s="37"/>
      <c r="AC119" s="37"/>
      <c r="AD119" s="37"/>
      <c r="AE119" s="37"/>
      <c r="AR119" s="222" t="s">
        <v>99</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99</v>
      </c>
      <c r="BM119" s="222" t="s">
        <v>288</v>
      </c>
    </row>
    <row r="120" s="12" customFormat="1" ht="22.8" customHeight="1">
      <c r="A120" s="12"/>
      <c r="B120" s="195"/>
      <c r="C120" s="196"/>
      <c r="D120" s="197" t="s">
        <v>68</v>
      </c>
      <c r="E120" s="209" t="s">
        <v>195</v>
      </c>
      <c r="F120" s="209" t="s">
        <v>196</v>
      </c>
      <c r="G120" s="196"/>
      <c r="H120" s="196"/>
      <c r="I120" s="199"/>
      <c r="J120" s="210">
        <f>BK120</f>
        <v>0</v>
      </c>
      <c r="K120" s="196"/>
      <c r="L120" s="201"/>
      <c r="M120" s="202"/>
      <c r="N120" s="203"/>
      <c r="O120" s="203"/>
      <c r="P120" s="204">
        <f>SUM(P121:P122)</f>
        <v>0</v>
      </c>
      <c r="Q120" s="203"/>
      <c r="R120" s="204">
        <f>SUM(R121:R122)</f>
        <v>0</v>
      </c>
      <c r="S120" s="203"/>
      <c r="T120" s="205">
        <f>SUM(T121:T122)</f>
        <v>0</v>
      </c>
      <c r="U120" s="12"/>
      <c r="V120" s="12"/>
      <c r="W120" s="12"/>
      <c r="X120" s="12"/>
      <c r="Y120" s="12"/>
      <c r="Z120" s="12"/>
      <c r="AA120" s="12"/>
      <c r="AB120" s="12"/>
      <c r="AC120" s="12"/>
      <c r="AD120" s="12"/>
      <c r="AE120" s="12"/>
      <c r="AR120" s="206" t="s">
        <v>76</v>
      </c>
      <c r="AT120" s="207" t="s">
        <v>68</v>
      </c>
      <c r="AU120" s="207" t="s">
        <v>76</v>
      </c>
      <c r="AY120" s="206" t="s">
        <v>185</v>
      </c>
      <c r="BK120" s="208">
        <f>SUM(BK121:BK122)</f>
        <v>0</v>
      </c>
    </row>
    <row r="121" s="2" customFormat="1" ht="76.35" customHeight="1">
      <c r="A121" s="37"/>
      <c r="B121" s="38"/>
      <c r="C121" s="211" t="s">
        <v>280</v>
      </c>
      <c r="D121" s="211" t="s">
        <v>188</v>
      </c>
      <c r="E121" s="212" t="s">
        <v>1287</v>
      </c>
      <c r="F121" s="213" t="s">
        <v>1288</v>
      </c>
      <c r="G121" s="214" t="s">
        <v>213</v>
      </c>
      <c r="H121" s="215">
        <v>0.44800000000000001</v>
      </c>
      <c r="I121" s="216"/>
      <c r="J121" s="217">
        <f>ROUND(I121*H121,2)</f>
        <v>0</v>
      </c>
      <c r="K121" s="213" t="s">
        <v>192</v>
      </c>
      <c r="L121" s="43"/>
      <c r="M121" s="218" t="s">
        <v>19</v>
      </c>
      <c r="N121" s="219" t="s">
        <v>40</v>
      </c>
      <c r="O121" s="83"/>
      <c r="P121" s="220">
        <f>O121*H121</f>
        <v>0</v>
      </c>
      <c r="Q121" s="220">
        <v>0</v>
      </c>
      <c r="R121" s="220">
        <f>Q121*H121</f>
        <v>0</v>
      </c>
      <c r="S121" s="220">
        <v>0</v>
      </c>
      <c r="T121" s="221">
        <f>S121*H121</f>
        <v>0</v>
      </c>
      <c r="U121" s="37"/>
      <c r="V121" s="37"/>
      <c r="W121" s="37"/>
      <c r="X121" s="37"/>
      <c r="Y121" s="37"/>
      <c r="Z121" s="37"/>
      <c r="AA121" s="37"/>
      <c r="AB121" s="37"/>
      <c r="AC121" s="37"/>
      <c r="AD121" s="37"/>
      <c r="AE121" s="37"/>
      <c r="AR121" s="222" t="s">
        <v>99</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99</v>
      </c>
      <c r="BM121" s="222" t="s">
        <v>1289</v>
      </c>
    </row>
    <row r="122" s="2" customFormat="1">
      <c r="A122" s="37"/>
      <c r="B122" s="38"/>
      <c r="C122" s="39"/>
      <c r="D122" s="224" t="s">
        <v>193</v>
      </c>
      <c r="E122" s="39"/>
      <c r="F122" s="225" t="s">
        <v>1290</v>
      </c>
      <c r="G122" s="39"/>
      <c r="H122" s="39"/>
      <c r="I122" s="226"/>
      <c r="J122" s="39"/>
      <c r="K122" s="39"/>
      <c r="L122" s="43"/>
      <c r="M122" s="227"/>
      <c r="N122" s="228"/>
      <c r="O122" s="83"/>
      <c r="P122" s="83"/>
      <c r="Q122" s="83"/>
      <c r="R122" s="83"/>
      <c r="S122" s="83"/>
      <c r="T122" s="84"/>
      <c r="U122" s="37"/>
      <c r="V122" s="37"/>
      <c r="W122" s="37"/>
      <c r="X122" s="37"/>
      <c r="Y122" s="37"/>
      <c r="Z122" s="37"/>
      <c r="AA122" s="37"/>
      <c r="AB122" s="37"/>
      <c r="AC122" s="37"/>
      <c r="AD122" s="37"/>
      <c r="AE122" s="37"/>
      <c r="AT122" s="16" t="s">
        <v>193</v>
      </c>
      <c r="AU122" s="16" t="s">
        <v>78</v>
      </c>
    </row>
    <row r="123" s="12" customFormat="1" ht="25.92" customHeight="1">
      <c r="A123" s="12"/>
      <c r="B123" s="195"/>
      <c r="C123" s="196"/>
      <c r="D123" s="197" t="s">
        <v>68</v>
      </c>
      <c r="E123" s="198" t="s">
        <v>197</v>
      </c>
      <c r="F123" s="198" t="s">
        <v>198</v>
      </c>
      <c r="G123" s="196"/>
      <c r="H123" s="196"/>
      <c r="I123" s="199"/>
      <c r="J123" s="200">
        <f>BK123</f>
        <v>0</v>
      </c>
      <c r="K123" s="196"/>
      <c r="L123" s="201"/>
      <c r="M123" s="202"/>
      <c r="N123" s="203"/>
      <c r="O123" s="203"/>
      <c r="P123" s="204">
        <f>P124</f>
        <v>0</v>
      </c>
      <c r="Q123" s="203"/>
      <c r="R123" s="204">
        <f>R124</f>
        <v>0</v>
      </c>
      <c r="S123" s="203"/>
      <c r="T123" s="205">
        <f>T124</f>
        <v>0</v>
      </c>
      <c r="U123" s="12"/>
      <c r="V123" s="12"/>
      <c r="W123" s="12"/>
      <c r="X123" s="12"/>
      <c r="Y123" s="12"/>
      <c r="Z123" s="12"/>
      <c r="AA123" s="12"/>
      <c r="AB123" s="12"/>
      <c r="AC123" s="12"/>
      <c r="AD123" s="12"/>
      <c r="AE123" s="12"/>
      <c r="AR123" s="206" t="s">
        <v>78</v>
      </c>
      <c r="AT123" s="207" t="s">
        <v>68</v>
      </c>
      <c r="AU123" s="207" t="s">
        <v>69</v>
      </c>
      <c r="AY123" s="206" t="s">
        <v>185</v>
      </c>
      <c r="BK123" s="208">
        <f>BK124</f>
        <v>0</v>
      </c>
    </row>
    <row r="124" s="12" customFormat="1" ht="22.8" customHeight="1">
      <c r="A124" s="12"/>
      <c r="B124" s="195"/>
      <c r="C124" s="196"/>
      <c r="D124" s="197" t="s">
        <v>68</v>
      </c>
      <c r="E124" s="209" t="s">
        <v>1291</v>
      </c>
      <c r="F124" s="209" t="s">
        <v>1292</v>
      </c>
      <c r="G124" s="196"/>
      <c r="H124" s="196"/>
      <c r="I124" s="199"/>
      <c r="J124" s="210">
        <f>BK124</f>
        <v>0</v>
      </c>
      <c r="K124" s="196"/>
      <c r="L124" s="201"/>
      <c r="M124" s="248"/>
      <c r="N124" s="249"/>
      <c r="O124" s="249"/>
      <c r="P124" s="250">
        <v>0</v>
      </c>
      <c r="Q124" s="249"/>
      <c r="R124" s="250">
        <v>0</v>
      </c>
      <c r="S124" s="249"/>
      <c r="T124" s="251">
        <v>0</v>
      </c>
      <c r="U124" s="12"/>
      <c r="V124" s="12"/>
      <c r="W124" s="12"/>
      <c r="X124" s="12"/>
      <c r="Y124" s="12"/>
      <c r="Z124" s="12"/>
      <c r="AA124" s="12"/>
      <c r="AB124" s="12"/>
      <c r="AC124" s="12"/>
      <c r="AD124" s="12"/>
      <c r="AE124" s="12"/>
      <c r="AR124" s="206" t="s">
        <v>78</v>
      </c>
      <c r="AT124" s="207" t="s">
        <v>68</v>
      </c>
      <c r="AU124" s="207" t="s">
        <v>76</v>
      </c>
      <c r="AY124" s="206" t="s">
        <v>185</v>
      </c>
      <c r="BK124" s="208">
        <v>0</v>
      </c>
    </row>
    <row r="125" s="2" customFormat="1" ht="6.96" customHeight="1">
      <c r="A125" s="37"/>
      <c r="B125" s="58"/>
      <c r="C125" s="59"/>
      <c r="D125" s="59"/>
      <c r="E125" s="59"/>
      <c r="F125" s="59"/>
      <c r="G125" s="59"/>
      <c r="H125" s="59"/>
      <c r="I125" s="59"/>
      <c r="J125" s="59"/>
      <c r="K125" s="59"/>
      <c r="L125" s="43"/>
      <c r="M125" s="37"/>
      <c r="O125" s="37"/>
      <c r="P125" s="37"/>
      <c r="Q125" s="37"/>
      <c r="R125" s="37"/>
      <c r="S125" s="37"/>
      <c r="T125" s="37"/>
      <c r="U125" s="37"/>
      <c r="V125" s="37"/>
      <c r="W125" s="37"/>
      <c r="X125" s="37"/>
      <c r="Y125" s="37"/>
      <c r="Z125" s="37"/>
      <c r="AA125" s="37"/>
      <c r="AB125" s="37"/>
      <c r="AC125" s="37"/>
      <c r="AD125" s="37"/>
      <c r="AE125" s="37"/>
    </row>
  </sheetData>
  <sheetProtection sheet="1" autoFilter="0" formatColumns="0" formatRows="0" objects="1" scenarios="1" spinCount="100000" saltValue="FSykGj7G5NA4HBqFH1rtydYHLKy0V+hdQ5zj+P2CIB/hztQM6H4jztQwgzhjCJlfMznyMaxqHJsbxZkz/1uBWg==" hashValue="TpypN4vqZl3cjTCAWGzyLrbUa3EGOV4Ze2aMoUDk5jbAXgD/J4V4avTK4Rby36Z8WVDJw+95Dz1RaPDEsthRNg==" algorithmName="SHA-512" password="CC35"/>
  <autoFilter ref="C91:K124"/>
  <mergeCells count="12">
    <mergeCell ref="E7:H7"/>
    <mergeCell ref="E9:H9"/>
    <mergeCell ref="E11:H11"/>
    <mergeCell ref="E20:H20"/>
    <mergeCell ref="E29:H29"/>
    <mergeCell ref="E50:H50"/>
    <mergeCell ref="E52:H52"/>
    <mergeCell ref="E54:H54"/>
    <mergeCell ref="E80:H80"/>
    <mergeCell ref="E82:H82"/>
    <mergeCell ref="E84:H84"/>
    <mergeCell ref="L2:V2"/>
  </mergeCells>
  <hyperlinks>
    <hyperlink ref="F96" r:id="rId1" display="https://podminky.urs.cz/item/CS_URS_2024_02/612135101"/>
    <hyperlink ref="F99" r:id="rId2" display="https://podminky.urs.cz/item/CS_URS_2024_02/971033131"/>
    <hyperlink ref="F101" r:id="rId3" display="https://podminky.urs.cz/item/CS_URS_2024_02/971033231"/>
    <hyperlink ref="F103" r:id="rId4" display="https://podminky.urs.cz/item/CS_URS_2024_02/971033331"/>
    <hyperlink ref="F105" r:id="rId5" display="https://podminky.urs.cz/item/CS_URS_2024_02/974031121"/>
    <hyperlink ref="F107" r:id="rId6" display="https://podminky.urs.cz/item/CS_URS_2024_02/974031132"/>
    <hyperlink ref="F109" r:id="rId7" display="https://podminky.urs.cz/item/CS_URS_2024_02/974031142"/>
    <hyperlink ref="F111" r:id="rId8" display="https://podminky.urs.cz/item/CS_URS_2024_02/974031164"/>
    <hyperlink ref="F114" r:id="rId9" display="https://podminky.urs.cz/item/CS_URS_2024_02/997013111"/>
    <hyperlink ref="F116" r:id="rId10" display="https://podminky.urs.cz/item/CS_URS_2024_02/997013501"/>
    <hyperlink ref="F118" r:id="rId11" display="https://podminky.urs.cz/item/CS_URS_2024_02/997013509"/>
    <hyperlink ref="F122" r:id="rId12" display="https://podminky.urs.cz/item/CS_URS_2024_02/998012021"/>
  </hyperlinks>
  <pageMargins left="0.39375" right="0.39375" top="0.39375" bottom="0.39375" header="0" footer="0"/>
  <pageSetup paperSize="9" orientation="portrait" blackAndWhite="1" fitToHeight="100"/>
  <headerFooter>
    <oddFooter>&amp;CStrana &amp;P z &amp;N</oddFooter>
  </headerFooter>
  <drawing r:id="rId13"/>
</worksheet>
</file>

<file path=xl/worksheets/sheet2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149</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1293</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ROUND(J89,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ROUND((SUM(BE89:BE102)),  2)</f>
        <v>0</v>
      </c>
      <c r="G35" s="37"/>
      <c r="H35" s="37"/>
      <c r="I35" s="156">
        <v>0.20999999999999999</v>
      </c>
      <c r="J35" s="155">
        <f>ROUND(((SUM(BE89:BE102))*I35),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ROUND((SUM(BF89:BF102)),  2)</f>
        <v>0</v>
      </c>
      <c r="G36" s="37"/>
      <c r="H36" s="37"/>
      <c r="I36" s="156">
        <v>0.12</v>
      </c>
      <c r="J36" s="155">
        <f>ROUND(((SUM(BF89:BF102))*I36),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ROUND((SUM(BG89:BG102)),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ROUND((SUM(BH89:BH102)),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ROUND((SUM(BI89:BI102)),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8 - PBŘ</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J89</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J90</f>
        <v>0</v>
      </c>
      <c r="K64" s="174"/>
      <c r="L64" s="178"/>
      <c r="S64" s="9"/>
      <c r="T64" s="9"/>
      <c r="U64" s="9"/>
      <c r="V64" s="9"/>
      <c r="W64" s="9"/>
      <c r="X64" s="9"/>
      <c r="Y64" s="9"/>
      <c r="Z64" s="9"/>
      <c r="AA64" s="9"/>
      <c r="AB64" s="9"/>
      <c r="AC64" s="9"/>
      <c r="AD64" s="9"/>
      <c r="AE64" s="9"/>
    </row>
    <row r="65" s="10" customFormat="1" ht="19.92" customHeight="1">
      <c r="A65" s="10"/>
      <c r="B65" s="179"/>
      <c r="C65" s="124"/>
      <c r="D65" s="180" t="s">
        <v>166</v>
      </c>
      <c r="E65" s="181"/>
      <c r="F65" s="181"/>
      <c r="G65" s="181"/>
      <c r="H65" s="181"/>
      <c r="I65" s="181"/>
      <c r="J65" s="182">
        <f>J91</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1294</v>
      </c>
      <c r="E66" s="181"/>
      <c r="F66" s="181"/>
      <c r="G66" s="181"/>
      <c r="H66" s="181"/>
      <c r="I66" s="181"/>
      <c r="J66" s="182">
        <f>J92</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167</v>
      </c>
      <c r="E67" s="181"/>
      <c r="F67" s="181"/>
      <c r="G67" s="181"/>
      <c r="H67" s="181"/>
      <c r="I67" s="181"/>
      <c r="J67" s="182">
        <f>J100</f>
        <v>0</v>
      </c>
      <c r="K67" s="124"/>
      <c r="L67" s="183"/>
      <c r="S67" s="10"/>
      <c r="T67" s="10"/>
      <c r="U67" s="10"/>
      <c r="V67" s="10"/>
      <c r="W67" s="10"/>
      <c r="X67" s="10"/>
      <c r="Y67" s="10"/>
      <c r="Z67" s="10"/>
      <c r="AA67" s="10"/>
      <c r="AB67" s="10"/>
      <c r="AC67" s="10"/>
      <c r="AD67" s="10"/>
      <c r="AE67" s="10"/>
    </row>
    <row r="68" s="2" customFormat="1" ht="21.84" customHeight="1">
      <c r="A68" s="37"/>
      <c r="B68" s="38"/>
      <c r="C68" s="39"/>
      <c r="D68" s="39"/>
      <c r="E68" s="39"/>
      <c r="F68" s="39"/>
      <c r="G68" s="39"/>
      <c r="H68" s="39"/>
      <c r="I68" s="39"/>
      <c r="J68" s="39"/>
      <c r="K68" s="39"/>
      <c r="L68" s="143"/>
      <c r="S68" s="37"/>
      <c r="T68" s="37"/>
      <c r="U68" s="37"/>
      <c r="V68" s="37"/>
      <c r="W68" s="37"/>
      <c r="X68" s="37"/>
      <c r="Y68" s="37"/>
      <c r="Z68" s="37"/>
      <c r="AA68" s="37"/>
      <c r="AB68" s="37"/>
      <c r="AC68" s="37"/>
      <c r="AD68" s="37"/>
      <c r="AE68" s="37"/>
    </row>
    <row r="69" s="2" customFormat="1" ht="6.96" customHeight="1">
      <c r="A69" s="37"/>
      <c r="B69" s="58"/>
      <c r="C69" s="59"/>
      <c r="D69" s="59"/>
      <c r="E69" s="59"/>
      <c r="F69" s="59"/>
      <c r="G69" s="59"/>
      <c r="H69" s="59"/>
      <c r="I69" s="59"/>
      <c r="J69" s="59"/>
      <c r="K69" s="59"/>
      <c r="L69" s="143"/>
      <c r="S69" s="37"/>
      <c r="T69" s="37"/>
      <c r="U69" s="37"/>
      <c r="V69" s="37"/>
      <c r="W69" s="37"/>
      <c r="X69" s="37"/>
      <c r="Y69" s="37"/>
      <c r="Z69" s="37"/>
      <c r="AA69" s="37"/>
      <c r="AB69" s="37"/>
      <c r="AC69" s="37"/>
      <c r="AD69" s="37"/>
      <c r="AE69" s="37"/>
    </row>
    <row r="73" s="2" customFormat="1" ht="6.96" customHeight="1">
      <c r="A73" s="37"/>
      <c r="B73" s="60"/>
      <c r="C73" s="61"/>
      <c r="D73" s="61"/>
      <c r="E73" s="61"/>
      <c r="F73" s="61"/>
      <c r="G73" s="61"/>
      <c r="H73" s="61"/>
      <c r="I73" s="61"/>
      <c r="J73" s="61"/>
      <c r="K73" s="61"/>
      <c r="L73" s="143"/>
      <c r="S73" s="37"/>
      <c r="T73" s="37"/>
      <c r="U73" s="37"/>
      <c r="V73" s="37"/>
      <c r="W73" s="37"/>
      <c r="X73" s="37"/>
      <c r="Y73" s="37"/>
      <c r="Z73" s="37"/>
      <c r="AA73" s="37"/>
      <c r="AB73" s="37"/>
      <c r="AC73" s="37"/>
      <c r="AD73" s="37"/>
      <c r="AE73" s="37"/>
    </row>
    <row r="74" s="2" customFormat="1" ht="24.96" customHeight="1">
      <c r="A74" s="37"/>
      <c r="B74" s="38"/>
      <c r="C74" s="22" t="s">
        <v>170</v>
      </c>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6.96" customHeight="1">
      <c r="A75" s="37"/>
      <c r="B75" s="38"/>
      <c r="C75" s="39"/>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2" customHeight="1">
      <c r="A76" s="37"/>
      <c r="B76" s="38"/>
      <c r="C76" s="31" t="s">
        <v>16</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6.5" customHeight="1">
      <c r="A77" s="37"/>
      <c r="B77" s="38"/>
      <c r="C77" s="39"/>
      <c r="D77" s="39"/>
      <c r="E77" s="168" t="str">
        <f>E7</f>
        <v>objekt Koleje Jarov- Blok F</v>
      </c>
      <c r="F77" s="31"/>
      <c r="G77" s="31"/>
      <c r="H77" s="31"/>
      <c r="I77" s="39"/>
      <c r="J77" s="39"/>
      <c r="K77" s="39"/>
      <c r="L77" s="143"/>
      <c r="S77" s="37"/>
      <c r="T77" s="37"/>
      <c r="U77" s="37"/>
      <c r="V77" s="37"/>
      <c r="W77" s="37"/>
      <c r="X77" s="37"/>
      <c r="Y77" s="37"/>
      <c r="Z77" s="37"/>
      <c r="AA77" s="37"/>
      <c r="AB77" s="37"/>
      <c r="AC77" s="37"/>
      <c r="AD77" s="37"/>
      <c r="AE77" s="37"/>
    </row>
    <row r="78" s="1" customFormat="1" ht="12" customHeight="1">
      <c r="B78" s="20"/>
      <c r="C78" s="31" t="s">
        <v>157</v>
      </c>
      <c r="D78" s="21"/>
      <c r="E78" s="21"/>
      <c r="F78" s="21"/>
      <c r="G78" s="21"/>
      <c r="H78" s="21"/>
      <c r="I78" s="21"/>
      <c r="J78" s="21"/>
      <c r="K78" s="21"/>
      <c r="L78" s="19"/>
    </row>
    <row r="79" s="2" customFormat="1" ht="16.5" customHeight="1">
      <c r="A79" s="37"/>
      <c r="B79" s="38"/>
      <c r="C79" s="39"/>
      <c r="D79" s="39"/>
      <c r="E79" s="168" t="s">
        <v>883</v>
      </c>
      <c r="F79" s="39"/>
      <c r="G79" s="39"/>
      <c r="H79" s="39"/>
      <c r="I79" s="39"/>
      <c r="J79" s="39"/>
      <c r="K79" s="39"/>
      <c r="L79" s="143"/>
      <c r="S79" s="37"/>
      <c r="T79" s="37"/>
      <c r="U79" s="37"/>
      <c r="V79" s="37"/>
      <c r="W79" s="37"/>
      <c r="X79" s="37"/>
      <c r="Y79" s="37"/>
      <c r="Z79" s="37"/>
      <c r="AA79" s="37"/>
      <c r="AB79" s="37"/>
      <c r="AC79" s="37"/>
      <c r="AD79" s="37"/>
      <c r="AE79" s="37"/>
    </row>
    <row r="80" s="2" customFormat="1" ht="12" customHeight="1">
      <c r="A80" s="37"/>
      <c r="B80" s="38"/>
      <c r="C80" s="31" t="s">
        <v>159</v>
      </c>
      <c r="D80" s="39"/>
      <c r="E80" s="39"/>
      <c r="F80" s="39"/>
      <c r="G80" s="39"/>
      <c r="H80" s="39"/>
      <c r="I80" s="39"/>
      <c r="J80" s="39"/>
      <c r="K80" s="39"/>
      <c r="L80" s="143"/>
      <c r="S80" s="37"/>
      <c r="T80" s="37"/>
      <c r="U80" s="37"/>
      <c r="V80" s="37"/>
      <c r="W80" s="37"/>
      <c r="X80" s="37"/>
      <c r="Y80" s="37"/>
      <c r="Z80" s="37"/>
      <c r="AA80" s="37"/>
      <c r="AB80" s="37"/>
      <c r="AC80" s="37"/>
      <c r="AD80" s="37"/>
      <c r="AE80" s="37"/>
    </row>
    <row r="81" s="2" customFormat="1" ht="16.5" customHeight="1">
      <c r="A81" s="37"/>
      <c r="B81" s="38"/>
      <c r="C81" s="39"/>
      <c r="D81" s="39"/>
      <c r="E81" s="68" t="str">
        <f>E11</f>
        <v>8 - PBŘ</v>
      </c>
      <c r="F81" s="39"/>
      <c r="G81" s="39"/>
      <c r="H81" s="39"/>
      <c r="I81" s="39"/>
      <c r="J81" s="39"/>
      <c r="K81" s="39"/>
      <c r="L81" s="143"/>
      <c r="S81" s="37"/>
      <c r="T81" s="37"/>
      <c r="U81" s="37"/>
      <c r="V81" s="37"/>
      <c r="W81" s="37"/>
      <c r="X81" s="37"/>
      <c r="Y81" s="37"/>
      <c r="Z81" s="37"/>
      <c r="AA81" s="37"/>
      <c r="AB81" s="37"/>
      <c r="AC81" s="37"/>
      <c r="AD81" s="37"/>
      <c r="AE81" s="37"/>
    </row>
    <row r="82" s="2" customFormat="1" ht="6.96" customHeight="1">
      <c r="A82" s="37"/>
      <c r="B82" s="38"/>
      <c r="C82" s="39"/>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2" customHeight="1">
      <c r="A83" s="37"/>
      <c r="B83" s="38"/>
      <c r="C83" s="31" t="s">
        <v>21</v>
      </c>
      <c r="D83" s="39"/>
      <c r="E83" s="39"/>
      <c r="F83" s="26" t="str">
        <f>F14</f>
        <v xml:space="preserve"> </v>
      </c>
      <c r="G83" s="39"/>
      <c r="H83" s="39"/>
      <c r="I83" s="31" t="s">
        <v>23</v>
      </c>
      <c r="J83" s="71" t="str">
        <f>IF(J14="","",J14)</f>
        <v>10. 2. 2025</v>
      </c>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5.15" customHeight="1">
      <c r="A85" s="37"/>
      <c r="B85" s="38"/>
      <c r="C85" s="31" t="s">
        <v>25</v>
      </c>
      <c r="D85" s="39"/>
      <c r="E85" s="39"/>
      <c r="F85" s="26" t="str">
        <f>E17</f>
        <v xml:space="preserve"> </v>
      </c>
      <c r="G85" s="39"/>
      <c r="H85" s="39"/>
      <c r="I85" s="31" t="s">
        <v>30</v>
      </c>
      <c r="J85" s="35" t="str">
        <f>E23</f>
        <v xml:space="preserve"> </v>
      </c>
      <c r="K85" s="39"/>
      <c r="L85" s="143"/>
      <c r="S85" s="37"/>
      <c r="T85" s="37"/>
      <c r="U85" s="37"/>
      <c r="V85" s="37"/>
      <c r="W85" s="37"/>
      <c r="X85" s="37"/>
      <c r="Y85" s="37"/>
      <c r="Z85" s="37"/>
      <c r="AA85" s="37"/>
      <c r="AB85" s="37"/>
      <c r="AC85" s="37"/>
      <c r="AD85" s="37"/>
      <c r="AE85" s="37"/>
    </row>
    <row r="86" s="2" customFormat="1" ht="15.15" customHeight="1">
      <c r="A86" s="37"/>
      <c r="B86" s="38"/>
      <c r="C86" s="31" t="s">
        <v>28</v>
      </c>
      <c r="D86" s="39"/>
      <c r="E86" s="39"/>
      <c r="F86" s="26" t="str">
        <f>IF(E20="","",E20)</f>
        <v>Vyplň údaj</v>
      </c>
      <c r="G86" s="39"/>
      <c r="H86" s="39"/>
      <c r="I86" s="31" t="s">
        <v>32</v>
      </c>
      <c r="J86" s="35" t="str">
        <f>E26</f>
        <v xml:space="preserve"> </v>
      </c>
      <c r="K86" s="39"/>
      <c r="L86" s="143"/>
      <c r="S86" s="37"/>
      <c r="T86" s="37"/>
      <c r="U86" s="37"/>
      <c r="V86" s="37"/>
      <c r="W86" s="37"/>
      <c r="X86" s="37"/>
      <c r="Y86" s="37"/>
      <c r="Z86" s="37"/>
      <c r="AA86" s="37"/>
      <c r="AB86" s="37"/>
      <c r="AC86" s="37"/>
      <c r="AD86" s="37"/>
      <c r="AE86" s="37"/>
    </row>
    <row r="87" s="2" customFormat="1" ht="10.32" customHeight="1">
      <c r="A87" s="37"/>
      <c r="B87" s="38"/>
      <c r="C87" s="39"/>
      <c r="D87" s="39"/>
      <c r="E87" s="39"/>
      <c r="F87" s="39"/>
      <c r="G87" s="39"/>
      <c r="H87" s="39"/>
      <c r="I87" s="39"/>
      <c r="J87" s="39"/>
      <c r="K87" s="39"/>
      <c r="L87" s="143"/>
      <c r="S87" s="37"/>
      <c r="T87" s="37"/>
      <c r="U87" s="37"/>
      <c r="V87" s="37"/>
      <c r="W87" s="37"/>
      <c r="X87" s="37"/>
      <c r="Y87" s="37"/>
      <c r="Z87" s="37"/>
      <c r="AA87" s="37"/>
      <c r="AB87" s="37"/>
      <c r="AC87" s="37"/>
      <c r="AD87" s="37"/>
      <c r="AE87" s="37"/>
    </row>
    <row r="88" s="11" customFormat="1" ht="29.28" customHeight="1">
      <c r="A88" s="184"/>
      <c r="B88" s="185"/>
      <c r="C88" s="186" t="s">
        <v>171</v>
      </c>
      <c r="D88" s="187" t="s">
        <v>54</v>
      </c>
      <c r="E88" s="187" t="s">
        <v>50</v>
      </c>
      <c r="F88" s="187" t="s">
        <v>51</v>
      </c>
      <c r="G88" s="187" t="s">
        <v>172</v>
      </c>
      <c r="H88" s="187" t="s">
        <v>173</v>
      </c>
      <c r="I88" s="187" t="s">
        <v>174</v>
      </c>
      <c r="J88" s="187" t="s">
        <v>163</v>
      </c>
      <c r="K88" s="188" t="s">
        <v>175</v>
      </c>
      <c r="L88" s="189"/>
      <c r="M88" s="91" t="s">
        <v>19</v>
      </c>
      <c r="N88" s="92" t="s">
        <v>39</v>
      </c>
      <c r="O88" s="92" t="s">
        <v>176</v>
      </c>
      <c r="P88" s="92" t="s">
        <v>177</v>
      </c>
      <c r="Q88" s="92" t="s">
        <v>178</v>
      </c>
      <c r="R88" s="92" t="s">
        <v>179</v>
      </c>
      <c r="S88" s="92" t="s">
        <v>180</v>
      </c>
      <c r="T88" s="93" t="s">
        <v>181</v>
      </c>
      <c r="U88" s="184"/>
      <c r="V88" s="184"/>
      <c r="W88" s="184"/>
      <c r="X88" s="184"/>
      <c r="Y88" s="184"/>
      <c r="Z88" s="184"/>
      <c r="AA88" s="184"/>
      <c r="AB88" s="184"/>
      <c r="AC88" s="184"/>
      <c r="AD88" s="184"/>
      <c r="AE88" s="184"/>
    </row>
    <row r="89" s="2" customFormat="1" ht="22.8" customHeight="1">
      <c r="A89" s="37"/>
      <c r="B89" s="38"/>
      <c r="C89" s="98" t="s">
        <v>182</v>
      </c>
      <c r="D89" s="39"/>
      <c r="E89" s="39"/>
      <c r="F89" s="39"/>
      <c r="G89" s="39"/>
      <c r="H89" s="39"/>
      <c r="I89" s="39"/>
      <c r="J89" s="190">
        <f>BK89</f>
        <v>0</v>
      </c>
      <c r="K89" s="39"/>
      <c r="L89" s="43"/>
      <c r="M89" s="94"/>
      <c r="N89" s="191"/>
      <c r="O89" s="95"/>
      <c r="P89" s="192">
        <f>P90</f>
        <v>0</v>
      </c>
      <c r="Q89" s="95"/>
      <c r="R89" s="192">
        <f>R90</f>
        <v>0</v>
      </c>
      <c r="S89" s="95"/>
      <c r="T89" s="193">
        <f>T90</f>
        <v>0</v>
      </c>
      <c r="U89" s="37"/>
      <c r="V89" s="37"/>
      <c r="W89" s="37"/>
      <c r="X89" s="37"/>
      <c r="Y89" s="37"/>
      <c r="Z89" s="37"/>
      <c r="AA89" s="37"/>
      <c r="AB89" s="37"/>
      <c r="AC89" s="37"/>
      <c r="AD89" s="37"/>
      <c r="AE89" s="37"/>
      <c r="AT89" s="16" t="s">
        <v>68</v>
      </c>
      <c r="AU89" s="16" t="s">
        <v>164</v>
      </c>
      <c r="BK89" s="194">
        <f>BK90</f>
        <v>0</v>
      </c>
    </row>
    <row r="90" s="12" customFormat="1" ht="25.92" customHeight="1">
      <c r="A90" s="12"/>
      <c r="B90" s="195"/>
      <c r="C90" s="196"/>
      <c r="D90" s="197" t="s">
        <v>68</v>
      </c>
      <c r="E90" s="198" t="s">
        <v>183</v>
      </c>
      <c r="F90" s="198" t="s">
        <v>184</v>
      </c>
      <c r="G90" s="196"/>
      <c r="H90" s="196"/>
      <c r="I90" s="199"/>
      <c r="J90" s="200">
        <f>BK90</f>
        <v>0</v>
      </c>
      <c r="K90" s="196"/>
      <c r="L90" s="201"/>
      <c r="M90" s="202"/>
      <c r="N90" s="203"/>
      <c r="O90" s="203"/>
      <c r="P90" s="204">
        <f>P91+P92+P100</f>
        <v>0</v>
      </c>
      <c r="Q90" s="203"/>
      <c r="R90" s="204">
        <f>R91+R92+R100</f>
        <v>0</v>
      </c>
      <c r="S90" s="203"/>
      <c r="T90" s="205">
        <f>T91+T92+T100</f>
        <v>0</v>
      </c>
      <c r="U90" s="12"/>
      <c r="V90" s="12"/>
      <c r="W90" s="12"/>
      <c r="X90" s="12"/>
      <c r="Y90" s="12"/>
      <c r="Z90" s="12"/>
      <c r="AA90" s="12"/>
      <c r="AB90" s="12"/>
      <c r="AC90" s="12"/>
      <c r="AD90" s="12"/>
      <c r="AE90" s="12"/>
      <c r="AR90" s="206" t="s">
        <v>76</v>
      </c>
      <c r="AT90" s="207" t="s">
        <v>68</v>
      </c>
      <c r="AU90" s="207" t="s">
        <v>69</v>
      </c>
      <c r="AY90" s="206" t="s">
        <v>185</v>
      </c>
      <c r="BK90" s="208">
        <f>BK91+BK92+BK100</f>
        <v>0</v>
      </c>
    </row>
    <row r="91" s="12" customFormat="1" ht="22.8" customHeight="1">
      <c r="A91" s="12"/>
      <c r="B91" s="195"/>
      <c r="C91" s="196"/>
      <c r="D91" s="197" t="s">
        <v>68</v>
      </c>
      <c r="E91" s="209" t="s">
        <v>186</v>
      </c>
      <c r="F91" s="209" t="s">
        <v>187</v>
      </c>
      <c r="G91" s="196"/>
      <c r="H91" s="196"/>
      <c r="I91" s="199"/>
      <c r="J91" s="210">
        <f>BK91</f>
        <v>0</v>
      </c>
      <c r="K91" s="196"/>
      <c r="L91" s="201"/>
      <c r="M91" s="202"/>
      <c r="N91" s="203"/>
      <c r="O91" s="203"/>
      <c r="P91" s="204">
        <v>0</v>
      </c>
      <c r="Q91" s="203"/>
      <c r="R91" s="204">
        <v>0</v>
      </c>
      <c r="S91" s="203"/>
      <c r="T91" s="205">
        <v>0</v>
      </c>
      <c r="U91" s="12"/>
      <c r="V91" s="12"/>
      <c r="W91" s="12"/>
      <c r="X91" s="12"/>
      <c r="Y91" s="12"/>
      <c r="Z91" s="12"/>
      <c r="AA91" s="12"/>
      <c r="AB91" s="12"/>
      <c r="AC91" s="12"/>
      <c r="AD91" s="12"/>
      <c r="AE91" s="12"/>
      <c r="AR91" s="206" t="s">
        <v>76</v>
      </c>
      <c r="AT91" s="207" t="s">
        <v>68</v>
      </c>
      <c r="AU91" s="207" t="s">
        <v>76</v>
      </c>
      <c r="AY91" s="206" t="s">
        <v>185</v>
      </c>
      <c r="BK91" s="208">
        <v>0</v>
      </c>
    </row>
    <row r="92" s="12" customFormat="1" ht="22.8" customHeight="1">
      <c r="A92" s="12"/>
      <c r="B92" s="195"/>
      <c r="C92" s="196"/>
      <c r="D92" s="197" t="s">
        <v>68</v>
      </c>
      <c r="E92" s="209" t="s">
        <v>615</v>
      </c>
      <c r="F92" s="209" t="s">
        <v>1295</v>
      </c>
      <c r="G92" s="196"/>
      <c r="H92" s="196"/>
      <c r="I92" s="199"/>
      <c r="J92" s="210">
        <f>BK92</f>
        <v>0</v>
      </c>
      <c r="K92" s="196"/>
      <c r="L92" s="201"/>
      <c r="M92" s="202"/>
      <c r="N92" s="203"/>
      <c r="O92" s="203"/>
      <c r="P92" s="204">
        <f>SUM(P93:P99)</f>
        <v>0</v>
      </c>
      <c r="Q92" s="203"/>
      <c r="R92" s="204">
        <f>SUM(R93:R99)</f>
        <v>0</v>
      </c>
      <c r="S92" s="203"/>
      <c r="T92" s="205">
        <f>SUM(T93:T99)</f>
        <v>0</v>
      </c>
      <c r="U92" s="12"/>
      <c r="V92" s="12"/>
      <c r="W92" s="12"/>
      <c r="X92" s="12"/>
      <c r="Y92" s="12"/>
      <c r="Z92" s="12"/>
      <c r="AA92" s="12"/>
      <c r="AB92" s="12"/>
      <c r="AC92" s="12"/>
      <c r="AD92" s="12"/>
      <c r="AE92" s="12"/>
      <c r="AR92" s="206" t="s">
        <v>76</v>
      </c>
      <c r="AT92" s="207" t="s">
        <v>68</v>
      </c>
      <c r="AU92" s="207" t="s">
        <v>76</v>
      </c>
      <c r="AY92" s="206" t="s">
        <v>185</v>
      </c>
      <c r="BK92" s="208">
        <f>SUM(BK93:BK99)</f>
        <v>0</v>
      </c>
    </row>
    <row r="93" s="2" customFormat="1" ht="24.15" customHeight="1">
      <c r="A93" s="37"/>
      <c r="B93" s="38"/>
      <c r="C93" s="211" t="s">
        <v>76</v>
      </c>
      <c r="D93" s="211" t="s">
        <v>188</v>
      </c>
      <c r="E93" s="212" t="s">
        <v>1296</v>
      </c>
      <c r="F93" s="213" t="s">
        <v>1297</v>
      </c>
      <c r="G93" s="214" t="s">
        <v>911</v>
      </c>
      <c r="H93" s="215">
        <v>2</v>
      </c>
      <c r="I93" s="216"/>
      <c r="J93" s="217">
        <f>ROUND(I93*H93,2)</f>
        <v>0</v>
      </c>
      <c r="K93" s="213" t="s">
        <v>19</v>
      </c>
      <c r="L93" s="43"/>
      <c r="M93" s="218" t="s">
        <v>19</v>
      </c>
      <c r="N93" s="219"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99</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99</v>
      </c>
      <c r="BM93" s="222" t="s">
        <v>78</v>
      </c>
    </row>
    <row r="94" s="2" customFormat="1" ht="24.15" customHeight="1">
      <c r="A94" s="37"/>
      <c r="B94" s="38"/>
      <c r="C94" s="211" t="s">
        <v>78</v>
      </c>
      <c r="D94" s="211" t="s">
        <v>188</v>
      </c>
      <c r="E94" s="212" t="s">
        <v>1298</v>
      </c>
      <c r="F94" s="213" t="s">
        <v>1299</v>
      </c>
      <c r="G94" s="214" t="s">
        <v>911</v>
      </c>
      <c r="H94" s="215">
        <v>4</v>
      </c>
      <c r="I94" s="216"/>
      <c r="J94" s="217">
        <f>ROUND(I94*H94,2)</f>
        <v>0</v>
      </c>
      <c r="K94" s="213" t="s">
        <v>19</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99</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99</v>
      </c>
      <c r="BM94" s="222" t="s">
        <v>99</v>
      </c>
    </row>
    <row r="95" s="2" customFormat="1" ht="24.15" customHeight="1">
      <c r="A95" s="37"/>
      <c r="B95" s="38"/>
      <c r="C95" s="211" t="s">
        <v>85</v>
      </c>
      <c r="D95" s="211" t="s">
        <v>188</v>
      </c>
      <c r="E95" s="212" t="s">
        <v>1300</v>
      </c>
      <c r="F95" s="213" t="s">
        <v>1301</v>
      </c>
      <c r="G95" s="214" t="s">
        <v>911</v>
      </c>
      <c r="H95" s="215">
        <v>4</v>
      </c>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88</v>
      </c>
    </row>
    <row r="96" s="2" customFormat="1" ht="24.15" customHeight="1">
      <c r="A96" s="37"/>
      <c r="B96" s="38"/>
      <c r="C96" s="211" t="s">
        <v>99</v>
      </c>
      <c r="D96" s="211" t="s">
        <v>188</v>
      </c>
      <c r="E96" s="212" t="s">
        <v>1302</v>
      </c>
      <c r="F96" s="213" t="s">
        <v>1303</v>
      </c>
      <c r="G96" s="214" t="s">
        <v>911</v>
      </c>
      <c r="H96" s="215">
        <v>2</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99</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99</v>
      </c>
      <c r="BM96" s="222" t="s">
        <v>147</v>
      </c>
    </row>
    <row r="97" s="2" customFormat="1" ht="37.8" customHeight="1">
      <c r="A97" s="37"/>
      <c r="B97" s="38"/>
      <c r="C97" s="211" t="s">
        <v>120</v>
      </c>
      <c r="D97" s="211" t="s">
        <v>188</v>
      </c>
      <c r="E97" s="212" t="s">
        <v>1304</v>
      </c>
      <c r="F97" s="213" t="s">
        <v>1305</v>
      </c>
      <c r="G97" s="214" t="s">
        <v>911</v>
      </c>
      <c r="H97" s="215">
        <v>2</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99</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239</v>
      </c>
    </row>
    <row r="98" s="2" customFormat="1" ht="24.15" customHeight="1">
      <c r="A98" s="37"/>
      <c r="B98" s="38"/>
      <c r="C98" s="211" t="s">
        <v>88</v>
      </c>
      <c r="D98" s="211" t="s">
        <v>188</v>
      </c>
      <c r="E98" s="212" t="s">
        <v>1306</v>
      </c>
      <c r="F98" s="213" t="s">
        <v>1307</v>
      </c>
      <c r="G98" s="214" t="s">
        <v>911</v>
      </c>
      <c r="H98" s="215">
        <v>2</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8</v>
      </c>
    </row>
    <row r="99" s="2" customFormat="1" ht="24.15" customHeight="1">
      <c r="A99" s="37"/>
      <c r="B99" s="38"/>
      <c r="C99" s="211" t="s">
        <v>239</v>
      </c>
      <c r="D99" s="211" t="s">
        <v>188</v>
      </c>
      <c r="E99" s="212" t="s">
        <v>473</v>
      </c>
      <c r="F99" s="213" t="s">
        <v>1308</v>
      </c>
      <c r="G99" s="214" t="s">
        <v>911</v>
      </c>
      <c r="H99" s="215">
        <v>4</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99</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99</v>
      </c>
      <c r="BM99" s="222" t="s">
        <v>248</v>
      </c>
    </row>
    <row r="100" s="12" customFormat="1" ht="22.8" customHeight="1">
      <c r="A100" s="12"/>
      <c r="B100" s="195"/>
      <c r="C100" s="196"/>
      <c r="D100" s="197" t="s">
        <v>68</v>
      </c>
      <c r="E100" s="209" t="s">
        <v>195</v>
      </c>
      <c r="F100" s="209" t="s">
        <v>196</v>
      </c>
      <c r="G100" s="196"/>
      <c r="H100" s="196"/>
      <c r="I100" s="199"/>
      <c r="J100" s="210">
        <f>BK100</f>
        <v>0</v>
      </c>
      <c r="K100" s="196"/>
      <c r="L100" s="201"/>
      <c r="M100" s="202"/>
      <c r="N100" s="203"/>
      <c r="O100" s="203"/>
      <c r="P100" s="204">
        <f>SUM(P101:P102)</f>
        <v>0</v>
      </c>
      <c r="Q100" s="203"/>
      <c r="R100" s="204">
        <f>SUM(R101:R102)</f>
        <v>0</v>
      </c>
      <c r="S100" s="203"/>
      <c r="T100" s="205">
        <f>SUM(T101:T102)</f>
        <v>0</v>
      </c>
      <c r="U100" s="12"/>
      <c r="V100" s="12"/>
      <c r="W100" s="12"/>
      <c r="X100" s="12"/>
      <c r="Y100" s="12"/>
      <c r="Z100" s="12"/>
      <c r="AA100" s="12"/>
      <c r="AB100" s="12"/>
      <c r="AC100" s="12"/>
      <c r="AD100" s="12"/>
      <c r="AE100" s="12"/>
      <c r="AR100" s="206" t="s">
        <v>76</v>
      </c>
      <c r="AT100" s="207" t="s">
        <v>68</v>
      </c>
      <c r="AU100" s="207" t="s">
        <v>76</v>
      </c>
      <c r="AY100" s="206" t="s">
        <v>185</v>
      </c>
      <c r="BK100" s="208">
        <f>SUM(BK101:BK102)</f>
        <v>0</v>
      </c>
    </row>
    <row r="101" s="2" customFormat="1" ht="76.35" customHeight="1">
      <c r="A101" s="37"/>
      <c r="B101" s="38"/>
      <c r="C101" s="211" t="s">
        <v>290</v>
      </c>
      <c r="D101" s="211" t="s">
        <v>188</v>
      </c>
      <c r="E101" s="212" t="s">
        <v>1287</v>
      </c>
      <c r="F101" s="213" t="s">
        <v>1288</v>
      </c>
      <c r="G101" s="214" t="s">
        <v>213</v>
      </c>
      <c r="H101" s="215">
        <v>0.29999999999999999</v>
      </c>
      <c r="I101" s="216"/>
      <c r="J101" s="217">
        <f>ROUND(I101*H101,2)</f>
        <v>0</v>
      </c>
      <c r="K101" s="213" t="s">
        <v>192</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99</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99</v>
      </c>
      <c r="BM101" s="222" t="s">
        <v>1309</v>
      </c>
    </row>
    <row r="102" s="2" customFormat="1">
      <c r="A102" s="37"/>
      <c r="B102" s="38"/>
      <c r="C102" s="39"/>
      <c r="D102" s="224" t="s">
        <v>193</v>
      </c>
      <c r="E102" s="39"/>
      <c r="F102" s="225" t="s">
        <v>1290</v>
      </c>
      <c r="G102" s="39"/>
      <c r="H102" s="39"/>
      <c r="I102" s="226"/>
      <c r="J102" s="39"/>
      <c r="K102" s="39"/>
      <c r="L102" s="43"/>
      <c r="M102" s="239"/>
      <c r="N102" s="240"/>
      <c r="O102" s="241"/>
      <c r="P102" s="241"/>
      <c r="Q102" s="241"/>
      <c r="R102" s="241"/>
      <c r="S102" s="241"/>
      <c r="T102" s="242"/>
      <c r="U102" s="37"/>
      <c r="V102" s="37"/>
      <c r="W102" s="37"/>
      <c r="X102" s="37"/>
      <c r="Y102" s="37"/>
      <c r="Z102" s="37"/>
      <c r="AA102" s="37"/>
      <c r="AB102" s="37"/>
      <c r="AC102" s="37"/>
      <c r="AD102" s="37"/>
      <c r="AE102" s="37"/>
      <c r="AT102" s="16" t="s">
        <v>193</v>
      </c>
      <c r="AU102" s="16" t="s">
        <v>78</v>
      </c>
    </row>
    <row r="103" s="2" customFormat="1" ht="6.96" customHeight="1">
      <c r="A103" s="37"/>
      <c r="B103" s="58"/>
      <c r="C103" s="59"/>
      <c r="D103" s="59"/>
      <c r="E103" s="59"/>
      <c r="F103" s="59"/>
      <c r="G103" s="59"/>
      <c r="H103" s="59"/>
      <c r="I103" s="59"/>
      <c r="J103" s="59"/>
      <c r="K103" s="59"/>
      <c r="L103" s="43"/>
      <c r="M103" s="37"/>
      <c r="O103" s="37"/>
      <c r="P103" s="37"/>
      <c r="Q103" s="37"/>
      <c r="R103" s="37"/>
      <c r="S103" s="37"/>
      <c r="T103" s="37"/>
      <c r="U103" s="37"/>
      <c r="V103" s="37"/>
      <c r="W103" s="37"/>
      <c r="X103" s="37"/>
      <c r="Y103" s="37"/>
      <c r="Z103" s="37"/>
      <c r="AA103" s="37"/>
      <c r="AB103" s="37"/>
      <c r="AC103" s="37"/>
      <c r="AD103" s="37"/>
      <c r="AE103" s="37"/>
    </row>
  </sheetData>
  <sheetProtection sheet="1" autoFilter="0" formatColumns="0" formatRows="0" objects="1" scenarios="1" spinCount="100000" saltValue="rag1eVLDSRJUi6+mp4EP6Io8eD9OzQNbc0aFr/vmVoM6IcItGrRvMPKeRQEl30IOmWdAnXvZPhaTxbG7Rjg7pg==" hashValue="LOPyRwiCLCs6kJWi3R+JZ1EczeLqTh3l75oLCRFw4Q6TqyoeNdhZKj93PmLZV+3IrwC+S3bDfkG8rM9SIYbzlQ==" algorithmName="SHA-512" password="CC35"/>
  <autoFilter ref="C88:K102"/>
  <mergeCells count="12">
    <mergeCell ref="E7:H7"/>
    <mergeCell ref="E9:H9"/>
    <mergeCell ref="E11:H11"/>
    <mergeCell ref="E20:H20"/>
    <mergeCell ref="E29:H29"/>
    <mergeCell ref="E50:H50"/>
    <mergeCell ref="E52:H52"/>
    <mergeCell ref="E54:H54"/>
    <mergeCell ref="E77:H77"/>
    <mergeCell ref="E79:H79"/>
    <mergeCell ref="E81:H81"/>
    <mergeCell ref="L2:V2"/>
  </mergeCells>
  <hyperlinks>
    <hyperlink ref="F102" r:id="rId1" display="https://podminky.urs.cz/item/CS_URS_2024_02/998012021"/>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2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152</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883</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1310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ROUND(J88,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ROUND((SUM(BE88:BE107)),  2)</f>
        <v>0</v>
      </c>
      <c r="G35" s="37"/>
      <c r="H35" s="37"/>
      <c r="I35" s="156">
        <v>0.20999999999999999</v>
      </c>
      <c r="J35" s="155">
        <f>ROUND(((SUM(BE88:BE107))*I35),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ROUND((SUM(BF88:BF107)),  2)</f>
        <v>0</v>
      </c>
      <c r="G36" s="37"/>
      <c r="H36" s="37"/>
      <c r="I36" s="156">
        <v>0.12</v>
      </c>
      <c r="J36" s="155">
        <f>ROUND(((SUM(BF88:BF107))*I36),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ROUND((SUM(BG88:BG107)),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ROUND((SUM(BH88:BH107)),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ROUND((SUM(BI88:BI107)),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883</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5 (2) - Nábytek</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J88</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J89</f>
        <v>0</v>
      </c>
      <c r="K64" s="174"/>
      <c r="L64" s="178"/>
      <c r="S64" s="9"/>
      <c r="T64" s="9"/>
      <c r="U64" s="9"/>
      <c r="V64" s="9"/>
      <c r="W64" s="9"/>
      <c r="X64" s="9"/>
      <c r="Y64" s="9"/>
      <c r="Z64" s="9"/>
      <c r="AA64" s="9"/>
      <c r="AB64" s="9"/>
      <c r="AC64" s="9"/>
      <c r="AD64" s="9"/>
      <c r="AE64" s="9"/>
    </row>
    <row r="65" s="10" customFormat="1" ht="19.92" customHeight="1">
      <c r="A65" s="10"/>
      <c r="B65" s="179"/>
      <c r="C65" s="124"/>
      <c r="D65" s="180" t="s">
        <v>886</v>
      </c>
      <c r="E65" s="181"/>
      <c r="F65" s="181"/>
      <c r="G65" s="181"/>
      <c r="H65" s="181"/>
      <c r="I65" s="181"/>
      <c r="J65" s="182">
        <f>J90</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1311</v>
      </c>
      <c r="E66" s="181"/>
      <c r="F66" s="181"/>
      <c r="G66" s="181"/>
      <c r="H66" s="181"/>
      <c r="I66" s="181"/>
      <c r="J66" s="182">
        <f>J94</f>
        <v>0</v>
      </c>
      <c r="K66" s="124"/>
      <c r="L66" s="183"/>
      <c r="S66" s="10"/>
      <c r="T66" s="10"/>
      <c r="U66" s="10"/>
      <c r="V66" s="10"/>
      <c r="W66" s="10"/>
      <c r="X66" s="10"/>
      <c r="Y66" s="10"/>
      <c r="Z66" s="10"/>
      <c r="AA66" s="10"/>
      <c r="AB66" s="10"/>
      <c r="AC66" s="10"/>
      <c r="AD66" s="10"/>
      <c r="AE66" s="10"/>
    </row>
    <row r="67" s="2" customFormat="1" ht="21.84" customHeight="1">
      <c r="A67" s="37"/>
      <c r="B67" s="38"/>
      <c r="C67" s="39"/>
      <c r="D67" s="39"/>
      <c r="E67" s="39"/>
      <c r="F67" s="39"/>
      <c r="G67" s="39"/>
      <c r="H67" s="39"/>
      <c r="I67" s="39"/>
      <c r="J67" s="39"/>
      <c r="K67" s="39"/>
      <c r="L67" s="143"/>
      <c r="S67" s="37"/>
      <c r="T67" s="37"/>
      <c r="U67" s="37"/>
      <c r="V67" s="37"/>
      <c r="W67" s="37"/>
      <c r="X67" s="37"/>
      <c r="Y67" s="37"/>
      <c r="Z67" s="37"/>
      <c r="AA67" s="37"/>
      <c r="AB67" s="37"/>
      <c r="AC67" s="37"/>
      <c r="AD67" s="37"/>
      <c r="AE67" s="37"/>
    </row>
    <row r="68" s="2" customFormat="1" ht="6.96" customHeight="1">
      <c r="A68" s="37"/>
      <c r="B68" s="58"/>
      <c r="C68" s="59"/>
      <c r="D68" s="59"/>
      <c r="E68" s="59"/>
      <c r="F68" s="59"/>
      <c r="G68" s="59"/>
      <c r="H68" s="59"/>
      <c r="I68" s="59"/>
      <c r="J68" s="59"/>
      <c r="K68" s="59"/>
      <c r="L68" s="143"/>
      <c r="S68" s="37"/>
      <c r="T68" s="37"/>
      <c r="U68" s="37"/>
      <c r="V68" s="37"/>
      <c r="W68" s="37"/>
      <c r="X68" s="37"/>
      <c r="Y68" s="37"/>
      <c r="Z68" s="37"/>
      <c r="AA68" s="37"/>
      <c r="AB68" s="37"/>
      <c r="AC68" s="37"/>
      <c r="AD68" s="37"/>
      <c r="AE68" s="37"/>
    </row>
    <row r="72" s="2" customFormat="1" ht="6.96" customHeight="1">
      <c r="A72" s="37"/>
      <c r="B72" s="60"/>
      <c r="C72" s="61"/>
      <c r="D72" s="61"/>
      <c r="E72" s="61"/>
      <c r="F72" s="61"/>
      <c r="G72" s="61"/>
      <c r="H72" s="61"/>
      <c r="I72" s="61"/>
      <c r="J72" s="61"/>
      <c r="K72" s="61"/>
      <c r="L72" s="143"/>
      <c r="S72" s="37"/>
      <c r="T72" s="37"/>
      <c r="U72" s="37"/>
      <c r="V72" s="37"/>
      <c r="W72" s="37"/>
      <c r="X72" s="37"/>
      <c r="Y72" s="37"/>
      <c r="Z72" s="37"/>
      <c r="AA72" s="37"/>
      <c r="AB72" s="37"/>
      <c r="AC72" s="37"/>
      <c r="AD72" s="37"/>
      <c r="AE72" s="37"/>
    </row>
    <row r="73" s="2" customFormat="1" ht="24.96" customHeight="1">
      <c r="A73" s="37"/>
      <c r="B73" s="38"/>
      <c r="C73" s="22" t="s">
        <v>170</v>
      </c>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6.96" customHeight="1">
      <c r="A74" s="37"/>
      <c r="B74" s="38"/>
      <c r="C74" s="39"/>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2" customHeight="1">
      <c r="A75" s="37"/>
      <c r="B75" s="38"/>
      <c r="C75" s="31" t="s">
        <v>16</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6.5" customHeight="1">
      <c r="A76" s="37"/>
      <c r="B76" s="38"/>
      <c r="C76" s="39"/>
      <c r="D76" s="39"/>
      <c r="E76" s="168" t="str">
        <f>E7</f>
        <v>objekt Koleje Jarov- Blok F</v>
      </c>
      <c r="F76" s="31"/>
      <c r="G76" s="31"/>
      <c r="H76" s="31"/>
      <c r="I76" s="39"/>
      <c r="J76" s="39"/>
      <c r="K76" s="39"/>
      <c r="L76" s="143"/>
      <c r="S76" s="37"/>
      <c r="T76" s="37"/>
      <c r="U76" s="37"/>
      <c r="V76" s="37"/>
      <c r="W76" s="37"/>
      <c r="X76" s="37"/>
      <c r="Y76" s="37"/>
      <c r="Z76" s="37"/>
      <c r="AA76" s="37"/>
      <c r="AB76" s="37"/>
      <c r="AC76" s="37"/>
      <c r="AD76" s="37"/>
      <c r="AE76" s="37"/>
    </row>
    <row r="77" s="1" customFormat="1" ht="12" customHeight="1">
      <c r="B77" s="20"/>
      <c r="C77" s="31" t="s">
        <v>157</v>
      </c>
      <c r="D77" s="21"/>
      <c r="E77" s="21"/>
      <c r="F77" s="21"/>
      <c r="G77" s="21"/>
      <c r="H77" s="21"/>
      <c r="I77" s="21"/>
      <c r="J77" s="21"/>
      <c r="K77" s="21"/>
      <c r="L77" s="19"/>
    </row>
    <row r="78" s="2" customFormat="1" ht="16.5" customHeight="1">
      <c r="A78" s="37"/>
      <c r="B78" s="38"/>
      <c r="C78" s="39"/>
      <c r="D78" s="39"/>
      <c r="E78" s="168" t="s">
        <v>883</v>
      </c>
      <c r="F78" s="39"/>
      <c r="G78" s="39"/>
      <c r="H78" s="39"/>
      <c r="I78" s="39"/>
      <c r="J78" s="39"/>
      <c r="K78" s="39"/>
      <c r="L78" s="143"/>
      <c r="S78" s="37"/>
      <c r="T78" s="37"/>
      <c r="U78" s="37"/>
      <c r="V78" s="37"/>
      <c r="W78" s="37"/>
      <c r="X78" s="37"/>
      <c r="Y78" s="37"/>
      <c r="Z78" s="37"/>
      <c r="AA78" s="37"/>
      <c r="AB78" s="37"/>
      <c r="AC78" s="37"/>
      <c r="AD78" s="37"/>
      <c r="AE78" s="37"/>
    </row>
    <row r="79" s="2" customFormat="1" ht="12" customHeight="1">
      <c r="A79" s="37"/>
      <c r="B79" s="38"/>
      <c r="C79" s="31" t="s">
        <v>159</v>
      </c>
      <c r="D79" s="39"/>
      <c r="E79" s="39"/>
      <c r="F79" s="39"/>
      <c r="G79" s="39"/>
      <c r="H79" s="39"/>
      <c r="I79" s="39"/>
      <c r="J79" s="39"/>
      <c r="K79" s="39"/>
      <c r="L79" s="143"/>
      <c r="S79" s="37"/>
      <c r="T79" s="37"/>
      <c r="U79" s="37"/>
      <c r="V79" s="37"/>
      <c r="W79" s="37"/>
      <c r="X79" s="37"/>
      <c r="Y79" s="37"/>
      <c r="Z79" s="37"/>
      <c r="AA79" s="37"/>
      <c r="AB79" s="37"/>
      <c r="AC79" s="37"/>
      <c r="AD79" s="37"/>
      <c r="AE79" s="37"/>
    </row>
    <row r="80" s="2" customFormat="1" ht="16.5" customHeight="1">
      <c r="A80" s="37"/>
      <c r="B80" s="38"/>
      <c r="C80" s="39"/>
      <c r="D80" s="39"/>
      <c r="E80" s="68" t="str">
        <f>E11</f>
        <v>5 (2) - Nábytek</v>
      </c>
      <c r="F80" s="39"/>
      <c r="G80" s="39"/>
      <c r="H80" s="39"/>
      <c r="I80" s="39"/>
      <c r="J80" s="39"/>
      <c r="K80" s="39"/>
      <c r="L80" s="143"/>
      <c r="S80" s="37"/>
      <c r="T80" s="37"/>
      <c r="U80" s="37"/>
      <c r="V80" s="37"/>
      <c r="W80" s="37"/>
      <c r="X80" s="37"/>
      <c r="Y80" s="37"/>
      <c r="Z80" s="37"/>
      <c r="AA80" s="37"/>
      <c r="AB80" s="37"/>
      <c r="AC80" s="37"/>
      <c r="AD80" s="37"/>
      <c r="AE80" s="37"/>
    </row>
    <row r="81" s="2" customFormat="1" ht="6.96" customHeight="1">
      <c r="A81" s="37"/>
      <c r="B81" s="38"/>
      <c r="C81" s="39"/>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21</v>
      </c>
      <c r="D82" s="39"/>
      <c r="E82" s="39"/>
      <c r="F82" s="26" t="str">
        <f>F14</f>
        <v xml:space="preserve"> </v>
      </c>
      <c r="G82" s="39"/>
      <c r="H82" s="39"/>
      <c r="I82" s="31" t="s">
        <v>23</v>
      </c>
      <c r="J82" s="71" t="str">
        <f>IF(J14="","",J14)</f>
        <v>10. 2. 2025</v>
      </c>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5.15" customHeight="1">
      <c r="A84" s="37"/>
      <c r="B84" s="38"/>
      <c r="C84" s="31" t="s">
        <v>25</v>
      </c>
      <c r="D84" s="39"/>
      <c r="E84" s="39"/>
      <c r="F84" s="26" t="str">
        <f>E17</f>
        <v xml:space="preserve"> </v>
      </c>
      <c r="G84" s="39"/>
      <c r="H84" s="39"/>
      <c r="I84" s="31" t="s">
        <v>30</v>
      </c>
      <c r="J84" s="35" t="str">
        <f>E23</f>
        <v xml:space="preserve"> </v>
      </c>
      <c r="K84" s="39"/>
      <c r="L84" s="143"/>
      <c r="S84" s="37"/>
      <c r="T84" s="37"/>
      <c r="U84" s="37"/>
      <c r="V84" s="37"/>
      <c r="W84" s="37"/>
      <c r="X84" s="37"/>
      <c r="Y84" s="37"/>
      <c r="Z84" s="37"/>
      <c r="AA84" s="37"/>
      <c r="AB84" s="37"/>
      <c r="AC84" s="37"/>
      <c r="AD84" s="37"/>
      <c r="AE84" s="37"/>
    </row>
    <row r="85" s="2" customFormat="1" ht="15.15" customHeight="1">
      <c r="A85" s="37"/>
      <c r="B85" s="38"/>
      <c r="C85" s="31" t="s">
        <v>28</v>
      </c>
      <c r="D85" s="39"/>
      <c r="E85" s="39"/>
      <c r="F85" s="26" t="str">
        <f>IF(E20="","",E20)</f>
        <v>Vyplň údaj</v>
      </c>
      <c r="G85" s="39"/>
      <c r="H85" s="39"/>
      <c r="I85" s="31" t="s">
        <v>32</v>
      </c>
      <c r="J85" s="35" t="str">
        <f>E26</f>
        <v xml:space="preserve"> </v>
      </c>
      <c r="K85" s="39"/>
      <c r="L85" s="143"/>
      <c r="S85" s="37"/>
      <c r="T85" s="37"/>
      <c r="U85" s="37"/>
      <c r="V85" s="37"/>
      <c r="W85" s="37"/>
      <c r="X85" s="37"/>
      <c r="Y85" s="37"/>
      <c r="Z85" s="37"/>
      <c r="AA85" s="37"/>
      <c r="AB85" s="37"/>
      <c r="AC85" s="37"/>
      <c r="AD85" s="37"/>
      <c r="AE85" s="37"/>
    </row>
    <row r="86" s="2" customFormat="1" ht="10.32"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11" customFormat="1" ht="29.28" customHeight="1">
      <c r="A87" s="184"/>
      <c r="B87" s="185"/>
      <c r="C87" s="186" t="s">
        <v>171</v>
      </c>
      <c r="D87" s="187" t="s">
        <v>54</v>
      </c>
      <c r="E87" s="187" t="s">
        <v>50</v>
      </c>
      <c r="F87" s="187" t="s">
        <v>51</v>
      </c>
      <c r="G87" s="187" t="s">
        <v>172</v>
      </c>
      <c r="H87" s="187" t="s">
        <v>173</v>
      </c>
      <c r="I87" s="187" t="s">
        <v>174</v>
      </c>
      <c r="J87" s="187" t="s">
        <v>163</v>
      </c>
      <c r="K87" s="188" t="s">
        <v>175</v>
      </c>
      <c r="L87" s="189"/>
      <c r="M87" s="91" t="s">
        <v>19</v>
      </c>
      <c r="N87" s="92" t="s">
        <v>39</v>
      </c>
      <c r="O87" s="92" t="s">
        <v>176</v>
      </c>
      <c r="P87" s="92" t="s">
        <v>177</v>
      </c>
      <c r="Q87" s="92" t="s">
        <v>178</v>
      </c>
      <c r="R87" s="92" t="s">
        <v>179</v>
      </c>
      <c r="S87" s="92" t="s">
        <v>180</v>
      </c>
      <c r="T87" s="93" t="s">
        <v>181</v>
      </c>
      <c r="U87" s="184"/>
      <c r="V87" s="184"/>
      <c r="W87" s="184"/>
      <c r="X87" s="184"/>
      <c r="Y87" s="184"/>
      <c r="Z87" s="184"/>
      <c r="AA87" s="184"/>
      <c r="AB87" s="184"/>
      <c r="AC87" s="184"/>
      <c r="AD87" s="184"/>
      <c r="AE87" s="184"/>
    </row>
    <row r="88" s="2" customFormat="1" ht="22.8" customHeight="1">
      <c r="A88" s="37"/>
      <c r="B88" s="38"/>
      <c r="C88" s="98" t="s">
        <v>182</v>
      </c>
      <c r="D88" s="39"/>
      <c r="E88" s="39"/>
      <c r="F88" s="39"/>
      <c r="G88" s="39"/>
      <c r="H88" s="39"/>
      <c r="I88" s="39"/>
      <c r="J88" s="190">
        <f>BK88</f>
        <v>0</v>
      </c>
      <c r="K88" s="39"/>
      <c r="L88" s="43"/>
      <c r="M88" s="94"/>
      <c r="N88" s="191"/>
      <c r="O88" s="95"/>
      <c r="P88" s="192">
        <f>P89</f>
        <v>0</v>
      </c>
      <c r="Q88" s="95"/>
      <c r="R88" s="192">
        <f>R89</f>
        <v>0</v>
      </c>
      <c r="S88" s="95"/>
      <c r="T88" s="193">
        <f>T89</f>
        <v>0</v>
      </c>
      <c r="U88" s="37"/>
      <c r="V88" s="37"/>
      <c r="W88" s="37"/>
      <c r="X88" s="37"/>
      <c r="Y88" s="37"/>
      <c r="Z88" s="37"/>
      <c r="AA88" s="37"/>
      <c r="AB88" s="37"/>
      <c r="AC88" s="37"/>
      <c r="AD88" s="37"/>
      <c r="AE88" s="37"/>
      <c r="AT88" s="16" t="s">
        <v>68</v>
      </c>
      <c r="AU88" s="16" t="s">
        <v>164</v>
      </c>
      <c r="BK88" s="194">
        <f>BK89</f>
        <v>0</v>
      </c>
    </row>
    <row r="89" s="12" customFormat="1" ht="25.92" customHeight="1">
      <c r="A89" s="12"/>
      <c r="B89" s="195"/>
      <c r="C89" s="196"/>
      <c r="D89" s="197" t="s">
        <v>68</v>
      </c>
      <c r="E89" s="198" t="s">
        <v>197</v>
      </c>
      <c r="F89" s="198" t="s">
        <v>198</v>
      </c>
      <c r="G89" s="196"/>
      <c r="H89" s="196"/>
      <c r="I89" s="199"/>
      <c r="J89" s="200">
        <f>BK89</f>
        <v>0</v>
      </c>
      <c r="K89" s="196"/>
      <c r="L89" s="201"/>
      <c r="M89" s="202"/>
      <c r="N89" s="203"/>
      <c r="O89" s="203"/>
      <c r="P89" s="204">
        <f>P90+P94</f>
        <v>0</v>
      </c>
      <c r="Q89" s="203"/>
      <c r="R89" s="204">
        <f>R90+R94</f>
        <v>0</v>
      </c>
      <c r="S89" s="203"/>
      <c r="T89" s="205">
        <f>T90+T94</f>
        <v>0</v>
      </c>
      <c r="U89" s="12"/>
      <c r="V89" s="12"/>
      <c r="W89" s="12"/>
      <c r="X89" s="12"/>
      <c r="Y89" s="12"/>
      <c r="Z89" s="12"/>
      <c r="AA89" s="12"/>
      <c r="AB89" s="12"/>
      <c r="AC89" s="12"/>
      <c r="AD89" s="12"/>
      <c r="AE89" s="12"/>
      <c r="AR89" s="206" t="s">
        <v>78</v>
      </c>
      <c r="AT89" s="207" t="s">
        <v>68</v>
      </c>
      <c r="AU89" s="207" t="s">
        <v>69</v>
      </c>
      <c r="AY89" s="206" t="s">
        <v>185</v>
      </c>
      <c r="BK89" s="208">
        <f>BK90+BK94</f>
        <v>0</v>
      </c>
    </row>
    <row r="90" s="12" customFormat="1" ht="22.8" customHeight="1">
      <c r="A90" s="12"/>
      <c r="B90" s="195"/>
      <c r="C90" s="196"/>
      <c r="D90" s="197" t="s">
        <v>68</v>
      </c>
      <c r="E90" s="209" t="s">
        <v>904</v>
      </c>
      <c r="F90" s="209" t="s">
        <v>905</v>
      </c>
      <c r="G90" s="196"/>
      <c r="H90" s="196"/>
      <c r="I90" s="199"/>
      <c r="J90" s="210">
        <f>BK90</f>
        <v>0</v>
      </c>
      <c r="K90" s="196"/>
      <c r="L90" s="201"/>
      <c r="M90" s="202"/>
      <c r="N90" s="203"/>
      <c r="O90" s="203"/>
      <c r="P90" s="204">
        <f>SUM(P91:P93)</f>
        <v>0</v>
      </c>
      <c r="Q90" s="203"/>
      <c r="R90" s="204">
        <f>SUM(R91:R93)</f>
        <v>0</v>
      </c>
      <c r="S90" s="203"/>
      <c r="T90" s="205">
        <f>SUM(T91:T93)</f>
        <v>0</v>
      </c>
      <c r="U90" s="12"/>
      <c r="V90" s="12"/>
      <c r="W90" s="12"/>
      <c r="X90" s="12"/>
      <c r="Y90" s="12"/>
      <c r="Z90" s="12"/>
      <c r="AA90" s="12"/>
      <c r="AB90" s="12"/>
      <c r="AC90" s="12"/>
      <c r="AD90" s="12"/>
      <c r="AE90" s="12"/>
      <c r="AR90" s="206" t="s">
        <v>78</v>
      </c>
      <c r="AT90" s="207" t="s">
        <v>68</v>
      </c>
      <c r="AU90" s="207" t="s">
        <v>76</v>
      </c>
      <c r="AY90" s="206" t="s">
        <v>185</v>
      </c>
      <c r="BK90" s="208">
        <f>SUM(BK91:BK93)</f>
        <v>0</v>
      </c>
    </row>
    <row r="91" s="2" customFormat="1" ht="49.05" customHeight="1">
      <c r="A91" s="37"/>
      <c r="B91" s="38"/>
      <c r="C91" s="211" t="s">
        <v>203</v>
      </c>
      <c r="D91" s="211" t="s">
        <v>188</v>
      </c>
      <c r="E91" s="212" t="s">
        <v>1312</v>
      </c>
      <c r="F91" s="213" t="s">
        <v>1313</v>
      </c>
      <c r="G91" s="214" t="s">
        <v>213</v>
      </c>
      <c r="H91" s="215">
        <v>0.80000000000000004</v>
      </c>
      <c r="I91" s="216"/>
      <c r="J91" s="217">
        <f>ROUND(I91*H91,2)</f>
        <v>0</v>
      </c>
      <c r="K91" s="213" t="s">
        <v>192</v>
      </c>
      <c r="L91" s="43"/>
      <c r="M91" s="218" t="s">
        <v>19</v>
      </c>
      <c r="N91" s="219" t="s">
        <v>40</v>
      </c>
      <c r="O91" s="83"/>
      <c r="P91" s="220">
        <f>O91*H91</f>
        <v>0</v>
      </c>
      <c r="Q91" s="220">
        <v>0</v>
      </c>
      <c r="R91" s="220">
        <f>Q91*H91</f>
        <v>0</v>
      </c>
      <c r="S91" s="220">
        <v>0</v>
      </c>
      <c r="T91" s="221">
        <f>S91*H91</f>
        <v>0</v>
      </c>
      <c r="U91" s="37"/>
      <c r="V91" s="37"/>
      <c r="W91" s="37"/>
      <c r="X91" s="37"/>
      <c r="Y91" s="37"/>
      <c r="Z91" s="37"/>
      <c r="AA91" s="37"/>
      <c r="AB91" s="37"/>
      <c r="AC91" s="37"/>
      <c r="AD91" s="37"/>
      <c r="AE91" s="37"/>
      <c r="AR91" s="222" t="s">
        <v>203</v>
      </c>
      <c r="AT91" s="222" t="s">
        <v>188</v>
      </c>
      <c r="AU91" s="222" t="s">
        <v>78</v>
      </c>
      <c r="AY91" s="16" t="s">
        <v>185</v>
      </c>
      <c r="BE91" s="223">
        <f>IF(N91="základní",J91,0)</f>
        <v>0</v>
      </c>
      <c r="BF91" s="223">
        <f>IF(N91="snížená",J91,0)</f>
        <v>0</v>
      </c>
      <c r="BG91" s="223">
        <f>IF(N91="zákl. přenesená",J91,0)</f>
        <v>0</v>
      </c>
      <c r="BH91" s="223">
        <f>IF(N91="sníž. přenesená",J91,0)</f>
        <v>0</v>
      </c>
      <c r="BI91" s="223">
        <f>IF(N91="nulová",J91,0)</f>
        <v>0</v>
      </c>
      <c r="BJ91" s="16" t="s">
        <v>76</v>
      </c>
      <c r="BK91" s="223">
        <f>ROUND(I91*H91,2)</f>
        <v>0</v>
      </c>
      <c r="BL91" s="16" t="s">
        <v>203</v>
      </c>
      <c r="BM91" s="222" t="s">
        <v>1314</v>
      </c>
    </row>
    <row r="92" s="2" customFormat="1">
      <c r="A92" s="37"/>
      <c r="B92" s="38"/>
      <c r="C92" s="39"/>
      <c r="D92" s="224" t="s">
        <v>193</v>
      </c>
      <c r="E92" s="39"/>
      <c r="F92" s="225" t="s">
        <v>1315</v>
      </c>
      <c r="G92" s="39"/>
      <c r="H92" s="39"/>
      <c r="I92" s="226"/>
      <c r="J92" s="39"/>
      <c r="K92" s="39"/>
      <c r="L92" s="43"/>
      <c r="M92" s="227"/>
      <c r="N92" s="228"/>
      <c r="O92" s="83"/>
      <c r="P92" s="83"/>
      <c r="Q92" s="83"/>
      <c r="R92" s="83"/>
      <c r="S92" s="83"/>
      <c r="T92" s="84"/>
      <c r="U92" s="37"/>
      <c r="V92" s="37"/>
      <c r="W92" s="37"/>
      <c r="X92" s="37"/>
      <c r="Y92" s="37"/>
      <c r="Z92" s="37"/>
      <c r="AA92" s="37"/>
      <c r="AB92" s="37"/>
      <c r="AC92" s="37"/>
      <c r="AD92" s="37"/>
      <c r="AE92" s="37"/>
      <c r="AT92" s="16" t="s">
        <v>193</v>
      </c>
      <c r="AU92" s="16" t="s">
        <v>78</v>
      </c>
    </row>
    <row r="93" s="2" customFormat="1" ht="78" customHeight="1">
      <c r="A93" s="37"/>
      <c r="B93" s="38"/>
      <c r="C93" s="211" t="s">
        <v>78</v>
      </c>
      <c r="D93" s="211" t="s">
        <v>188</v>
      </c>
      <c r="E93" s="212" t="s">
        <v>1239</v>
      </c>
      <c r="F93" s="213" t="s">
        <v>1316</v>
      </c>
      <c r="G93" s="214" t="s">
        <v>911</v>
      </c>
      <c r="H93" s="215">
        <v>18</v>
      </c>
      <c r="I93" s="216"/>
      <c r="J93" s="217">
        <f>ROUND(I93*H93,2)</f>
        <v>0</v>
      </c>
      <c r="K93" s="213" t="s">
        <v>19</v>
      </c>
      <c r="L93" s="43"/>
      <c r="M93" s="218" t="s">
        <v>19</v>
      </c>
      <c r="N93" s="219" t="s">
        <v>40</v>
      </c>
      <c r="O93" s="83"/>
      <c r="P93" s="220">
        <f>O93*H93</f>
        <v>0</v>
      </c>
      <c r="Q93" s="220">
        <v>0</v>
      </c>
      <c r="R93" s="220">
        <f>Q93*H93</f>
        <v>0</v>
      </c>
      <c r="S93" s="220">
        <v>0</v>
      </c>
      <c r="T93" s="221">
        <f>S93*H93</f>
        <v>0</v>
      </c>
      <c r="U93" s="37"/>
      <c r="V93" s="37"/>
      <c r="W93" s="37"/>
      <c r="X93" s="37"/>
      <c r="Y93" s="37"/>
      <c r="Z93" s="37"/>
      <c r="AA93" s="37"/>
      <c r="AB93" s="37"/>
      <c r="AC93" s="37"/>
      <c r="AD93" s="37"/>
      <c r="AE93" s="37"/>
      <c r="AR93" s="222" t="s">
        <v>203</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203</v>
      </c>
      <c r="BM93" s="222" t="s">
        <v>99</v>
      </c>
    </row>
    <row r="94" s="12" customFormat="1" ht="22.8" customHeight="1">
      <c r="A94" s="12"/>
      <c r="B94" s="195"/>
      <c r="C94" s="196"/>
      <c r="D94" s="197" t="s">
        <v>68</v>
      </c>
      <c r="E94" s="209" t="s">
        <v>1317</v>
      </c>
      <c r="F94" s="209" t="s">
        <v>1318</v>
      </c>
      <c r="G94" s="196"/>
      <c r="H94" s="196"/>
      <c r="I94" s="199"/>
      <c r="J94" s="210">
        <f>BK94</f>
        <v>0</v>
      </c>
      <c r="K94" s="196"/>
      <c r="L94" s="201"/>
      <c r="M94" s="202"/>
      <c r="N94" s="203"/>
      <c r="O94" s="203"/>
      <c r="P94" s="204">
        <f>SUM(P95:P107)</f>
        <v>0</v>
      </c>
      <c r="Q94" s="203"/>
      <c r="R94" s="204">
        <f>SUM(R95:R107)</f>
        <v>0</v>
      </c>
      <c r="S94" s="203"/>
      <c r="T94" s="205">
        <f>SUM(T95:T107)</f>
        <v>0</v>
      </c>
      <c r="U94" s="12"/>
      <c r="V94" s="12"/>
      <c r="W94" s="12"/>
      <c r="X94" s="12"/>
      <c r="Y94" s="12"/>
      <c r="Z94" s="12"/>
      <c r="AA94" s="12"/>
      <c r="AB94" s="12"/>
      <c r="AC94" s="12"/>
      <c r="AD94" s="12"/>
      <c r="AE94" s="12"/>
      <c r="AR94" s="206" t="s">
        <v>76</v>
      </c>
      <c r="AT94" s="207" t="s">
        <v>68</v>
      </c>
      <c r="AU94" s="207" t="s">
        <v>76</v>
      </c>
      <c r="AY94" s="206" t="s">
        <v>185</v>
      </c>
      <c r="BK94" s="208">
        <f>SUM(BK95:BK107)</f>
        <v>0</v>
      </c>
    </row>
    <row r="95" s="2" customFormat="1" ht="37.8" customHeight="1">
      <c r="A95" s="37"/>
      <c r="B95" s="38"/>
      <c r="C95" s="211" t="s">
        <v>85</v>
      </c>
      <c r="D95" s="211" t="s">
        <v>188</v>
      </c>
      <c r="E95" s="212" t="s">
        <v>1319</v>
      </c>
      <c r="F95" s="213" t="s">
        <v>1320</v>
      </c>
      <c r="G95" s="214" t="s">
        <v>927</v>
      </c>
      <c r="H95" s="247"/>
      <c r="I95" s="216"/>
      <c r="J95" s="217">
        <f>ROUND(I95*H95,2)</f>
        <v>0</v>
      </c>
      <c r="K95" s="213" t="s">
        <v>19</v>
      </c>
      <c r="L95" s="43"/>
      <c r="M95" s="218" t="s">
        <v>19</v>
      </c>
      <c r="N95" s="219" t="s">
        <v>40</v>
      </c>
      <c r="O95" s="83"/>
      <c r="P95" s="220">
        <f>O95*H95</f>
        <v>0</v>
      </c>
      <c r="Q95" s="220">
        <v>0</v>
      </c>
      <c r="R95" s="220">
        <f>Q95*H95</f>
        <v>0</v>
      </c>
      <c r="S95" s="220">
        <v>0</v>
      </c>
      <c r="T95" s="221">
        <f>S95*H95</f>
        <v>0</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88</v>
      </c>
    </row>
    <row r="96" s="2" customFormat="1" ht="16.5" customHeight="1">
      <c r="A96" s="37"/>
      <c r="B96" s="38"/>
      <c r="C96" s="211" t="s">
        <v>99</v>
      </c>
      <c r="D96" s="211" t="s">
        <v>188</v>
      </c>
      <c r="E96" s="212" t="s">
        <v>1241</v>
      </c>
      <c r="F96" s="213" t="s">
        <v>1321</v>
      </c>
      <c r="G96" s="214" t="s">
        <v>911</v>
      </c>
      <c r="H96" s="215">
        <v>36</v>
      </c>
      <c r="I96" s="216"/>
      <c r="J96" s="217">
        <f>ROUND(I96*H96,2)</f>
        <v>0</v>
      </c>
      <c r="K96" s="213" t="s">
        <v>19</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99</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99</v>
      </c>
      <c r="BM96" s="222" t="s">
        <v>147</v>
      </c>
    </row>
    <row r="97" s="2" customFormat="1" ht="16.5" customHeight="1">
      <c r="A97" s="37"/>
      <c r="B97" s="38"/>
      <c r="C97" s="211" t="s">
        <v>120</v>
      </c>
      <c r="D97" s="211" t="s">
        <v>188</v>
      </c>
      <c r="E97" s="212" t="s">
        <v>1243</v>
      </c>
      <c r="F97" s="213" t="s">
        <v>1322</v>
      </c>
      <c r="G97" s="214" t="s">
        <v>911</v>
      </c>
      <c r="H97" s="215">
        <v>36</v>
      </c>
      <c r="I97" s="216"/>
      <c r="J97" s="217">
        <f>ROUND(I97*H97,2)</f>
        <v>0</v>
      </c>
      <c r="K97" s="213" t="s">
        <v>19</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99</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239</v>
      </c>
    </row>
    <row r="98" s="2" customFormat="1" ht="16.5" customHeight="1">
      <c r="A98" s="37"/>
      <c r="B98" s="38"/>
      <c r="C98" s="211" t="s">
        <v>88</v>
      </c>
      <c r="D98" s="211" t="s">
        <v>188</v>
      </c>
      <c r="E98" s="212" t="s">
        <v>1248</v>
      </c>
      <c r="F98" s="213" t="s">
        <v>1323</v>
      </c>
      <c r="G98" s="214" t="s">
        <v>911</v>
      </c>
      <c r="H98" s="215">
        <v>36</v>
      </c>
      <c r="I98" s="216"/>
      <c r="J98" s="217">
        <f>ROUND(I98*H98,2)</f>
        <v>0</v>
      </c>
      <c r="K98" s="213" t="s">
        <v>19</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8</v>
      </c>
    </row>
    <row r="99" s="2" customFormat="1" ht="16.5" customHeight="1">
      <c r="A99" s="37"/>
      <c r="B99" s="38"/>
      <c r="C99" s="211" t="s">
        <v>144</v>
      </c>
      <c r="D99" s="211" t="s">
        <v>188</v>
      </c>
      <c r="E99" s="212" t="s">
        <v>1250</v>
      </c>
      <c r="F99" s="213" t="s">
        <v>1324</v>
      </c>
      <c r="G99" s="214" t="s">
        <v>911</v>
      </c>
      <c r="H99" s="215">
        <v>36</v>
      </c>
      <c r="I99" s="216"/>
      <c r="J99" s="217">
        <f>ROUND(I99*H99,2)</f>
        <v>0</v>
      </c>
      <c r="K99" s="213" t="s">
        <v>19</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99</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99</v>
      </c>
      <c r="BM99" s="222" t="s">
        <v>248</v>
      </c>
    </row>
    <row r="100" s="2" customFormat="1" ht="16.5" customHeight="1">
      <c r="A100" s="37"/>
      <c r="B100" s="38"/>
      <c r="C100" s="211" t="s">
        <v>147</v>
      </c>
      <c r="D100" s="211" t="s">
        <v>188</v>
      </c>
      <c r="E100" s="212" t="s">
        <v>923</v>
      </c>
      <c r="F100" s="213" t="s">
        <v>1325</v>
      </c>
      <c r="G100" s="214" t="s">
        <v>911</v>
      </c>
      <c r="H100" s="215">
        <v>36</v>
      </c>
      <c r="I100" s="216"/>
      <c r="J100" s="217">
        <f>ROUND(I100*H100,2)</f>
        <v>0</v>
      </c>
      <c r="K100" s="213" t="s">
        <v>19</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203</v>
      </c>
    </row>
    <row r="101" s="2" customFormat="1" ht="16.5" customHeight="1">
      <c r="A101" s="37"/>
      <c r="B101" s="38"/>
      <c r="C101" s="211" t="s">
        <v>186</v>
      </c>
      <c r="D101" s="211" t="s">
        <v>188</v>
      </c>
      <c r="E101" s="212" t="s">
        <v>1253</v>
      </c>
      <c r="F101" s="213" t="s">
        <v>1326</v>
      </c>
      <c r="G101" s="214" t="s">
        <v>911</v>
      </c>
      <c r="H101" s="215">
        <v>36</v>
      </c>
      <c r="I101" s="216"/>
      <c r="J101" s="217">
        <f>ROUND(I101*H101,2)</f>
        <v>0</v>
      </c>
      <c r="K101" s="213" t="s">
        <v>19</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99</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99</v>
      </c>
      <c r="BM101" s="222" t="s">
        <v>255</v>
      </c>
    </row>
    <row r="102" s="2" customFormat="1" ht="16.5" customHeight="1">
      <c r="A102" s="37"/>
      <c r="B102" s="38"/>
      <c r="C102" s="211" t="s">
        <v>239</v>
      </c>
      <c r="D102" s="211" t="s">
        <v>188</v>
      </c>
      <c r="E102" s="212" t="s">
        <v>574</v>
      </c>
      <c r="F102" s="213" t="s">
        <v>1327</v>
      </c>
      <c r="G102" s="214" t="s">
        <v>911</v>
      </c>
      <c r="H102" s="215">
        <v>36</v>
      </c>
      <c r="I102" s="216"/>
      <c r="J102" s="217">
        <f>ROUND(I102*H102,2)</f>
        <v>0</v>
      </c>
      <c r="K102" s="213" t="s">
        <v>19</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99</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99</v>
      </c>
      <c r="BM102" s="222" t="s">
        <v>280</v>
      </c>
    </row>
    <row r="103" s="2" customFormat="1" ht="16.5" customHeight="1">
      <c r="A103" s="37"/>
      <c r="B103" s="38"/>
      <c r="C103" s="211" t="s">
        <v>229</v>
      </c>
      <c r="D103" s="211" t="s">
        <v>188</v>
      </c>
      <c r="E103" s="212" t="s">
        <v>575</v>
      </c>
      <c r="F103" s="213" t="s">
        <v>1328</v>
      </c>
      <c r="G103" s="214" t="s">
        <v>911</v>
      </c>
      <c r="H103" s="215">
        <v>18</v>
      </c>
      <c r="I103" s="216"/>
      <c r="J103" s="217">
        <f>ROUND(I103*H103,2)</f>
        <v>0</v>
      </c>
      <c r="K103" s="213" t="s">
        <v>19</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99</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99</v>
      </c>
      <c r="BM103" s="222" t="s">
        <v>284</v>
      </c>
    </row>
    <row r="104" s="2" customFormat="1" ht="16.5" customHeight="1">
      <c r="A104" s="37"/>
      <c r="B104" s="38"/>
      <c r="C104" s="211" t="s">
        <v>8</v>
      </c>
      <c r="D104" s="211" t="s">
        <v>188</v>
      </c>
      <c r="E104" s="212" t="s">
        <v>576</v>
      </c>
      <c r="F104" s="213" t="s">
        <v>1329</v>
      </c>
      <c r="G104" s="214" t="s">
        <v>911</v>
      </c>
      <c r="H104" s="215">
        <v>9</v>
      </c>
      <c r="I104" s="216"/>
      <c r="J104" s="217">
        <f>ROUND(I104*H104,2)</f>
        <v>0</v>
      </c>
      <c r="K104" s="213" t="s">
        <v>19</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99</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99</v>
      </c>
      <c r="BM104" s="222" t="s">
        <v>288</v>
      </c>
    </row>
    <row r="105" s="2" customFormat="1" ht="16.5" customHeight="1">
      <c r="A105" s="37"/>
      <c r="B105" s="38"/>
      <c r="C105" s="211" t="s">
        <v>290</v>
      </c>
      <c r="D105" s="211" t="s">
        <v>188</v>
      </c>
      <c r="E105" s="212" t="s">
        <v>578</v>
      </c>
      <c r="F105" s="213" t="s">
        <v>1330</v>
      </c>
      <c r="G105" s="214" t="s">
        <v>911</v>
      </c>
      <c r="H105" s="215">
        <v>36</v>
      </c>
      <c r="I105" s="216"/>
      <c r="J105" s="217">
        <f>ROUND(I105*H105,2)</f>
        <v>0</v>
      </c>
      <c r="K105" s="213" t="s">
        <v>19</v>
      </c>
      <c r="L105" s="43"/>
      <c r="M105" s="218" t="s">
        <v>19</v>
      </c>
      <c r="N105" s="219" t="s">
        <v>40</v>
      </c>
      <c r="O105" s="83"/>
      <c r="P105" s="220">
        <f>O105*H105</f>
        <v>0</v>
      </c>
      <c r="Q105" s="220">
        <v>0</v>
      </c>
      <c r="R105" s="220">
        <f>Q105*H105</f>
        <v>0</v>
      </c>
      <c r="S105" s="220">
        <v>0</v>
      </c>
      <c r="T105" s="221">
        <f>S105*H105</f>
        <v>0</v>
      </c>
      <c r="U105" s="37"/>
      <c r="V105" s="37"/>
      <c r="W105" s="37"/>
      <c r="X105" s="37"/>
      <c r="Y105" s="37"/>
      <c r="Z105" s="37"/>
      <c r="AA105" s="37"/>
      <c r="AB105" s="37"/>
      <c r="AC105" s="37"/>
      <c r="AD105" s="37"/>
      <c r="AE105" s="37"/>
      <c r="AR105" s="222" t="s">
        <v>99</v>
      </c>
      <c r="AT105" s="222" t="s">
        <v>188</v>
      </c>
      <c r="AU105" s="222" t="s">
        <v>78</v>
      </c>
      <c r="AY105" s="16" t="s">
        <v>185</v>
      </c>
      <c r="BE105" s="223">
        <f>IF(N105="základní",J105,0)</f>
        <v>0</v>
      </c>
      <c r="BF105" s="223">
        <f>IF(N105="snížená",J105,0)</f>
        <v>0</v>
      </c>
      <c r="BG105" s="223">
        <f>IF(N105="zákl. přenesená",J105,0)</f>
        <v>0</v>
      </c>
      <c r="BH105" s="223">
        <f>IF(N105="sníž. přenesená",J105,0)</f>
        <v>0</v>
      </c>
      <c r="BI105" s="223">
        <f>IF(N105="nulová",J105,0)</f>
        <v>0</v>
      </c>
      <c r="BJ105" s="16" t="s">
        <v>76</v>
      </c>
      <c r="BK105" s="223">
        <f>ROUND(I105*H105,2)</f>
        <v>0</v>
      </c>
      <c r="BL105" s="16" t="s">
        <v>99</v>
      </c>
      <c r="BM105" s="222" t="s">
        <v>293</v>
      </c>
    </row>
    <row r="106" s="2" customFormat="1" ht="16.5" customHeight="1">
      <c r="A106" s="37"/>
      <c r="B106" s="38"/>
      <c r="C106" s="211" t="s">
        <v>248</v>
      </c>
      <c r="D106" s="211" t="s">
        <v>188</v>
      </c>
      <c r="E106" s="212" t="s">
        <v>1331</v>
      </c>
      <c r="F106" s="213" t="s">
        <v>1332</v>
      </c>
      <c r="G106" s="214" t="s">
        <v>911</v>
      </c>
      <c r="H106" s="215">
        <v>9</v>
      </c>
      <c r="I106" s="216"/>
      <c r="J106" s="217">
        <f>ROUND(I106*H106,2)</f>
        <v>0</v>
      </c>
      <c r="K106" s="213" t="s">
        <v>19</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99</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99</v>
      </c>
      <c r="BM106" s="222" t="s">
        <v>263</v>
      </c>
    </row>
    <row r="107" s="2" customFormat="1" ht="16.5" customHeight="1">
      <c r="A107" s="37"/>
      <c r="B107" s="38"/>
      <c r="C107" s="211" t="s">
        <v>298</v>
      </c>
      <c r="D107" s="211" t="s">
        <v>188</v>
      </c>
      <c r="E107" s="212" t="s">
        <v>1333</v>
      </c>
      <c r="F107" s="213" t="s">
        <v>1334</v>
      </c>
      <c r="G107" s="214" t="s">
        <v>911</v>
      </c>
      <c r="H107" s="215">
        <v>36</v>
      </c>
      <c r="I107" s="216"/>
      <c r="J107" s="217">
        <f>ROUND(I107*H107,2)</f>
        <v>0</v>
      </c>
      <c r="K107" s="213" t="s">
        <v>19</v>
      </c>
      <c r="L107" s="43"/>
      <c r="M107" s="243" t="s">
        <v>19</v>
      </c>
      <c r="N107" s="244" t="s">
        <v>40</v>
      </c>
      <c r="O107" s="241"/>
      <c r="P107" s="245">
        <f>O107*H107</f>
        <v>0</v>
      </c>
      <c r="Q107" s="245">
        <v>0</v>
      </c>
      <c r="R107" s="245">
        <f>Q107*H107</f>
        <v>0</v>
      </c>
      <c r="S107" s="245">
        <v>0</v>
      </c>
      <c r="T107" s="246">
        <f>S107*H107</f>
        <v>0</v>
      </c>
      <c r="U107" s="37"/>
      <c r="V107" s="37"/>
      <c r="W107" s="37"/>
      <c r="X107" s="37"/>
      <c r="Y107" s="37"/>
      <c r="Z107" s="37"/>
      <c r="AA107" s="37"/>
      <c r="AB107" s="37"/>
      <c r="AC107" s="37"/>
      <c r="AD107" s="37"/>
      <c r="AE107" s="37"/>
      <c r="AR107" s="222" t="s">
        <v>99</v>
      </c>
      <c r="AT107" s="222" t="s">
        <v>188</v>
      </c>
      <c r="AU107" s="222" t="s">
        <v>78</v>
      </c>
      <c r="AY107" s="16" t="s">
        <v>185</v>
      </c>
      <c r="BE107" s="223">
        <f>IF(N107="základní",J107,0)</f>
        <v>0</v>
      </c>
      <c r="BF107" s="223">
        <f>IF(N107="snížená",J107,0)</f>
        <v>0</v>
      </c>
      <c r="BG107" s="223">
        <f>IF(N107="zákl. přenesená",J107,0)</f>
        <v>0</v>
      </c>
      <c r="BH107" s="223">
        <f>IF(N107="sníž. přenesená",J107,0)</f>
        <v>0</v>
      </c>
      <c r="BI107" s="223">
        <f>IF(N107="nulová",J107,0)</f>
        <v>0</v>
      </c>
      <c r="BJ107" s="16" t="s">
        <v>76</v>
      </c>
      <c r="BK107" s="223">
        <f>ROUND(I107*H107,2)</f>
        <v>0</v>
      </c>
      <c r="BL107" s="16" t="s">
        <v>99</v>
      </c>
      <c r="BM107" s="222" t="s">
        <v>1335</v>
      </c>
    </row>
    <row r="108" s="2" customFormat="1" ht="6.96" customHeight="1">
      <c r="A108" s="37"/>
      <c r="B108" s="58"/>
      <c r="C108" s="59"/>
      <c r="D108" s="59"/>
      <c r="E108" s="59"/>
      <c r="F108" s="59"/>
      <c r="G108" s="59"/>
      <c r="H108" s="59"/>
      <c r="I108" s="59"/>
      <c r="J108" s="59"/>
      <c r="K108" s="59"/>
      <c r="L108" s="43"/>
      <c r="M108" s="37"/>
      <c r="O108" s="37"/>
      <c r="P108" s="37"/>
      <c r="Q108" s="37"/>
      <c r="R108" s="37"/>
      <c r="S108" s="37"/>
      <c r="T108" s="37"/>
      <c r="U108" s="37"/>
      <c r="V108" s="37"/>
      <c r="W108" s="37"/>
      <c r="X108" s="37"/>
      <c r="Y108" s="37"/>
      <c r="Z108" s="37"/>
      <c r="AA108" s="37"/>
      <c r="AB108" s="37"/>
      <c r="AC108" s="37"/>
      <c r="AD108" s="37"/>
      <c r="AE108" s="37"/>
    </row>
  </sheetData>
  <sheetProtection sheet="1" autoFilter="0" formatColumns="0" formatRows="0" objects="1" scenarios="1" spinCount="100000" saltValue="Sh6fz8g56P28hjk3t/0C4G2PzJBx389olp9EUK5gT6AMrlCmJ9GiDaCZDeueqntQ8b2/P9V/M84bNeOM5OVPzA==" hashValue="GSt1OeG3aVJjWTNuOF6LzbI+VtXWteOYsaMQPYLPWf6wuIknrBkL1/pM/7h1rEHIv4Rh+VTVIGzmfhwLXXbHVw==" algorithmName="SHA-512" password="CC35"/>
  <autoFilter ref="C87:K107"/>
  <mergeCells count="12">
    <mergeCell ref="E7:H7"/>
    <mergeCell ref="E9:H9"/>
    <mergeCell ref="E11:H11"/>
    <mergeCell ref="E20:H20"/>
    <mergeCell ref="E29:H29"/>
    <mergeCell ref="E50:H50"/>
    <mergeCell ref="E52:H52"/>
    <mergeCell ref="E54:H54"/>
    <mergeCell ref="E76:H76"/>
    <mergeCell ref="E78:H78"/>
    <mergeCell ref="E80:H80"/>
    <mergeCell ref="L2:V2"/>
  </mergeCells>
  <hyperlinks>
    <hyperlink ref="F92" r:id="rId1" display="https://podminky.urs.cz/item/CS_URS_2024_02/998766101"/>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2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155</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2" customFormat="1" ht="12" customHeight="1">
      <c r="A8" s="37"/>
      <c r="B8" s="43"/>
      <c r="C8" s="37"/>
      <c r="D8" s="141" t="s">
        <v>157</v>
      </c>
      <c r="E8" s="37"/>
      <c r="F8" s="37"/>
      <c r="G8" s="37"/>
      <c r="H8" s="37"/>
      <c r="I8" s="37"/>
      <c r="J8" s="37"/>
      <c r="K8" s="37"/>
      <c r="L8" s="143"/>
      <c r="S8" s="37"/>
      <c r="T8" s="37"/>
      <c r="U8" s="37"/>
      <c r="V8" s="37"/>
      <c r="W8" s="37"/>
      <c r="X8" s="37"/>
      <c r="Y8" s="37"/>
      <c r="Z8" s="37"/>
      <c r="AA8" s="37"/>
      <c r="AB8" s="37"/>
      <c r="AC8" s="37"/>
      <c r="AD8" s="37"/>
      <c r="AE8" s="37"/>
    </row>
    <row r="9" s="2" customFormat="1" ht="16.5" customHeight="1">
      <c r="A9" s="37"/>
      <c r="B9" s="43"/>
      <c r="C9" s="37"/>
      <c r="D9" s="37"/>
      <c r="E9" s="144" t="s">
        <v>1336</v>
      </c>
      <c r="F9" s="37"/>
      <c r="G9" s="37"/>
      <c r="H9" s="37"/>
      <c r="I9" s="37"/>
      <c r="J9" s="37"/>
      <c r="K9" s="37"/>
      <c r="L9" s="143"/>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143"/>
      <c r="S10" s="37"/>
      <c r="T10" s="37"/>
      <c r="U10" s="37"/>
      <c r="V10" s="37"/>
      <c r="W10" s="37"/>
      <c r="X10" s="37"/>
      <c r="Y10" s="37"/>
      <c r="Z10" s="37"/>
      <c r="AA10" s="37"/>
      <c r="AB10" s="37"/>
      <c r="AC10" s="37"/>
      <c r="AD10" s="37"/>
      <c r="AE10" s="37"/>
    </row>
    <row r="11" s="2" customFormat="1" ht="12" customHeight="1">
      <c r="A11" s="37"/>
      <c r="B11" s="43"/>
      <c r="C11" s="37"/>
      <c r="D11" s="141" t="s">
        <v>18</v>
      </c>
      <c r="E11" s="37"/>
      <c r="F11" s="132" t="s">
        <v>19</v>
      </c>
      <c r="G11" s="37"/>
      <c r="H11" s="37"/>
      <c r="I11" s="141" t="s">
        <v>20</v>
      </c>
      <c r="J11" s="132" t="s">
        <v>19</v>
      </c>
      <c r="K11" s="37"/>
      <c r="L11" s="143"/>
      <c r="S11" s="37"/>
      <c r="T11" s="37"/>
      <c r="U11" s="37"/>
      <c r="V11" s="37"/>
      <c r="W11" s="37"/>
      <c r="X11" s="37"/>
      <c r="Y11" s="37"/>
      <c r="Z11" s="37"/>
      <c r="AA11" s="37"/>
      <c r="AB11" s="37"/>
      <c r="AC11" s="37"/>
      <c r="AD11" s="37"/>
      <c r="AE11" s="37"/>
    </row>
    <row r="12" s="2" customFormat="1" ht="12" customHeight="1">
      <c r="A12" s="37"/>
      <c r="B12" s="43"/>
      <c r="C12" s="37"/>
      <c r="D12" s="141" t="s">
        <v>21</v>
      </c>
      <c r="E12" s="37"/>
      <c r="F12" s="132" t="s">
        <v>22</v>
      </c>
      <c r="G12" s="37"/>
      <c r="H12" s="37"/>
      <c r="I12" s="141" t="s">
        <v>23</v>
      </c>
      <c r="J12" s="145" t="str">
        <f>'Rekapitulace stavby'!AN8</f>
        <v>10. 2. 2025</v>
      </c>
      <c r="K12" s="37"/>
      <c r="L12" s="143"/>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143"/>
      <c r="S13" s="37"/>
      <c r="T13" s="37"/>
      <c r="U13" s="37"/>
      <c r="V13" s="37"/>
      <c r="W13" s="37"/>
      <c r="X13" s="37"/>
      <c r="Y13" s="37"/>
      <c r="Z13" s="37"/>
      <c r="AA13" s="37"/>
      <c r="AB13" s="37"/>
      <c r="AC13" s="37"/>
      <c r="AD13" s="37"/>
      <c r="AE13" s="37"/>
    </row>
    <row r="14" s="2" customFormat="1" ht="12" customHeight="1">
      <c r="A14" s="37"/>
      <c r="B14" s="43"/>
      <c r="C14" s="37"/>
      <c r="D14" s="141" t="s">
        <v>25</v>
      </c>
      <c r="E14" s="37"/>
      <c r="F14" s="37"/>
      <c r="G14" s="37"/>
      <c r="H14" s="37"/>
      <c r="I14" s="141" t="s">
        <v>26</v>
      </c>
      <c r="J14" s="132" t="str">
        <f>IF('Rekapitulace stavby'!AN10="","",'Rekapitulace stavby'!AN10)</f>
        <v/>
      </c>
      <c r="K14" s="37"/>
      <c r="L14" s="143"/>
      <c r="S14" s="37"/>
      <c r="T14" s="37"/>
      <c r="U14" s="37"/>
      <c r="V14" s="37"/>
      <c r="W14" s="37"/>
      <c r="X14" s="37"/>
      <c r="Y14" s="37"/>
      <c r="Z14" s="37"/>
      <c r="AA14" s="37"/>
      <c r="AB14" s="37"/>
      <c r="AC14" s="37"/>
      <c r="AD14" s="37"/>
      <c r="AE14" s="37"/>
    </row>
    <row r="15" s="2" customFormat="1" ht="18" customHeight="1">
      <c r="A15" s="37"/>
      <c r="B15" s="43"/>
      <c r="C15" s="37"/>
      <c r="D15" s="37"/>
      <c r="E15" s="132" t="str">
        <f>IF('Rekapitulace stavby'!E11="","",'Rekapitulace stavby'!E11)</f>
        <v xml:space="preserve"> </v>
      </c>
      <c r="F15" s="37"/>
      <c r="G15" s="37"/>
      <c r="H15" s="37"/>
      <c r="I15" s="141" t="s">
        <v>27</v>
      </c>
      <c r="J15" s="132" t="str">
        <f>IF('Rekapitulace stavby'!AN11="","",'Rekapitulace stavby'!AN11)</f>
        <v/>
      </c>
      <c r="K15" s="37"/>
      <c r="L15" s="143"/>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143"/>
      <c r="S16" s="37"/>
      <c r="T16" s="37"/>
      <c r="U16" s="37"/>
      <c r="V16" s="37"/>
      <c r="W16" s="37"/>
      <c r="X16" s="37"/>
      <c r="Y16" s="37"/>
      <c r="Z16" s="37"/>
      <c r="AA16" s="37"/>
      <c r="AB16" s="37"/>
      <c r="AC16" s="37"/>
      <c r="AD16" s="37"/>
      <c r="AE16" s="37"/>
    </row>
    <row r="17" s="2" customFormat="1" ht="12" customHeight="1">
      <c r="A17" s="37"/>
      <c r="B17" s="43"/>
      <c r="C17" s="37"/>
      <c r="D17" s="141" t="s">
        <v>28</v>
      </c>
      <c r="E17" s="37"/>
      <c r="F17" s="37"/>
      <c r="G17" s="37"/>
      <c r="H17" s="37"/>
      <c r="I17" s="141" t="s">
        <v>26</v>
      </c>
      <c r="J17" s="32" t="str">
        <f>'Rekapitulace stavby'!AN13</f>
        <v>Vyplň údaj</v>
      </c>
      <c r="K17" s="37"/>
      <c r="L17" s="143"/>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32"/>
      <c r="G18" s="132"/>
      <c r="H18" s="132"/>
      <c r="I18" s="141" t="s">
        <v>27</v>
      </c>
      <c r="J18" s="32" t="str">
        <f>'Rekapitulace stavby'!AN14</f>
        <v>Vyplň údaj</v>
      </c>
      <c r="K18" s="37"/>
      <c r="L18" s="143"/>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143"/>
      <c r="S19" s="37"/>
      <c r="T19" s="37"/>
      <c r="U19" s="37"/>
      <c r="V19" s="37"/>
      <c r="W19" s="37"/>
      <c r="X19" s="37"/>
      <c r="Y19" s="37"/>
      <c r="Z19" s="37"/>
      <c r="AA19" s="37"/>
      <c r="AB19" s="37"/>
      <c r="AC19" s="37"/>
      <c r="AD19" s="37"/>
      <c r="AE19" s="37"/>
    </row>
    <row r="20" s="2" customFormat="1" ht="12" customHeight="1">
      <c r="A20" s="37"/>
      <c r="B20" s="43"/>
      <c r="C20" s="37"/>
      <c r="D20" s="141" t="s">
        <v>30</v>
      </c>
      <c r="E20" s="37"/>
      <c r="F20" s="37"/>
      <c r="G20" s="37"/>
      <c r="H20" s="37"/>
      <c r="I20" s="141" t="s">
        <v>26</v>
      </c>
      <c r="J20" s="132" t="str">
        <f>IF('Rekapitulace stavby'!AN16="","",'Rekapitulace stavby'!AN16)</f>
        <v/>
      </c>
      <c r="K20" s="37"/>
      <c r="L20" s="143"/>
      <c r="S20" s="37"/>
      <c r="T20" s="37"/>
      <c r="U20" s="37"/>
      <c r="V20" s="37"/>
      <c r="W20" s="37"/>
      <c r="X20" s="37"/>
      <c r="Y20" s="37"/>
      <c r="Z20" s="37"/>
      <c r="AA20" s="37"/>
      <c r="AB20" s="37"/>
      <c r="AC20" s="37"/>
      <c r="AD20" s="37"/>
      <c r="AE20" s="37"/>
    </row>
    <row r="21" s="2" customFormat="1" ht="18" customHeight="1">
      <c r="A21" s="37"/>
      <c r="B21" s="43"/>
      <c r="C21" s="37"/>
      <c r="D21" s="37"/>
      <c r="E21" s="132" t="str">
        <f>IF('Rekapitulace stavby'!E17="","",'Rekapitulace stavby'!E17)</f>
        <v xml:space="preserve"> </v>
      </c>
      <c r="F21" s="37"/>
      <c r="G21" s="37"/>
      <c r="H21" s="37"/>
      <c r="I21" s="141" t="s">
        <v>27</v>
      </c>
      <c r="J21" s="132" t="str">
        <f>IF('Rekapitulace stavby'!AN17="","",'Rekapitulace stavby'!AN17)</f>
        <v/>
      </c>
      <c r="K21" s="37"/>
      <c r="L21" s="143"/>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143"/>
      <c r="S22" s="37"/>
      <c r="T22" s="37"/>
      <c r="U22" s="37"/>
      <c r="V22" s="37"/>
      <c r="W22" s="37"/>
      <c r="X22" s="37"/>
      <c r="Y22" s="37"/>
      <c r="Z22" s="37"/>
      <c r="AA22" s="37"/>
      <c r="AB22" s="37"/>
      <c r="AC22" s="37"/>
      <c r="AD22" s="37"/>
      <c r="AE22" s="37"/>
    </row>
    <row r="23" s="2" customFormat="1" ht="12" customHeight="1">
      <c r="A23" s="37"/>
      <c r="B23" s="43"/>
      <c r="C23" s="37"/>
      <c r="D23" s="141" t="s">
        <v>32</v>
      </c>
      <c r="E23" s="37"/>
      <c r="F23" s="37"/>
      <c r="G23" s="37"/>
      <c r="H23" s="37"/>
      <c r="I23" s="141" t="s">
        <v>26</v>
      </c>
      <c r="J23" s="132" t="str">
        <f>IF('Rekapitulace stavby'!AN19="","",'Rekapitulace stavby'!AN19)</f>
        <v/>
      </c>
      <c r="K23" s="37"/>
      <c r="L23" s="143"/>
      <c r="S23" s="37"/>
      <c r="T23" s="37"/>
      <c r="U23" s="37"/>
      <c r="V23" s="37"/>
      <c r="W23" s="37"/>
      <c r="X23" s="37"/>
      <c r="Y23" s="37"/>
      <c r="Z23" s="37"/>
      <c r="AA23" s="37"/>
      <c r="AB23" s="37"/>
      <c r="AC23" s="37"/>
      <c r="AD23" s="37"/>
      <c r="AE23" s="37"/>
    </row>
    <row r="24" s="2" customFormat="1" ht="18" customHeight="1">
      <c r="A24" s="37"/>
      <c r="B24" s="43"/>
      <c r="C24" s="37"/>
      <c r="D24" s="37"/>
      <c r="E24" s="132" t="str">
        <f>IF('Rekapitulace stavby'!E20="","",'Rekapitulace stavby'!E20)</f>
        <v xml:space="preserve"> </v>
      </c>
      <c r="F24" s="37"/>
      <c r="G24" s="37"/>
      <c r="H24" s="37"/>
      <c r="I24" s="141" t="s">
        <v>27</v>
      </c>
      <c r="J24" s="132" t="str">
        <f>IF('Rekapitulace stavby'!AN20="","",'Rekapitulace stavby'!AN20)</f>
        <v/>
      </c>
      <c r="K24" s="37"/>
      <c r="L24" s="143"/>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143"/>
      <c r="S25" s="37"/>
      <c r="T25" s="37"/>
      <c r="U25" s="37"/>
      <c r="V25" s="37"/>
      <c r="W25" s="37"/>
      <c r="X25" s="37"/>
      <c r="Y25" s="37"/>
      <c r="Z25" s="37"/>
      <c r="AA25" s="37"/>
      <c r="AB25" s="37"/>
      <c r="AC25" s="37"/>
      <c r="AD25" s="37"/>
      <c r="AE25" s="37"/>
    </row>
    <row r="26" s="2" customFormat="1" ht="12" customHeight="1">
      <c r="A26" s="37"/>
      <c r="B26" s="43"/>
      <c r="C26" s="37"/>
      <c r="D26" s="141" t="s">
        <v>33</v>
      </c>
      <c r="E26" s="37"/>
      <c r="F26" s="37"/>
      <c r="G26" s="37"/>
      <c r="H26" s="37"/>
      <c r="I26" s="37"/>
      <c r="J26" s="37"/>
      <c r="K26" s="37"/>
      <c r="L26" s="143"/>
      <c r="S26" s="37"/>
      <c r="T26" s="37"/>
      <c r="U26" s="37"/>
      <c r="V26" s="37"/>
      <c r="W26" s="37"/>
      <c r="X26" s="37"/>
      <c r="Y26" s="37"/>
      <c r="Z26" s="37"/>
      <c r="AA26" s="37"/>
      <c r="AB26" s="37"/>
      <c r="AC26" s="37"/>
      <c r="AD26" s="37"/>
      <c r="AE26" s="37"/>
    </row>
    <row r="27" s="8" customFormat="1" ht="16.5" customHeight="1">
      <c r="A27" s="146"/>
      <c r="B27" s="147"/>
      <c r="C27" s="146"/>
      <c r="D27" s="146"/>
      <c r="E27" s="148" t="s">
        <v>19</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7"/>
      <c r="B28" s="43"/>
      <c r="C28" s="37"/>
      <c r="D28" s="37"/>
      <c r="E28" s="37"/>
      <c r="F28" s="37"/>
      <c r="G28" s="37"/>
      <c r="H28" s="37"/>
      <c r="I28" s="37"/>
      <c r="J28" s="37"/>
      <c r="K28" s="37"/>
      <c r="L28" s="143"/>
      <c r="S28" s="37"/>
      <c r="T28" s="37"/>
      <c r="U28" s="37"/>
      <c r="V28" s="37"/>
      <c r="W28" s="37"/>
      <c r="X28" s="37"/>
      <c r="Y28" s="37"/>
      <c r="Z28" s="37"/>
      <c r="AA28" s="37"/>
      <c r="AB28" s="37"/>
      <c r="AC28" s="37"/>
      <c r="AD28" s="37"/>
      <c r="AE28" s="37"/>
    </row>
    <row r="29" s="2" customFormat="1" ht="6.96" customHeight="1">
      <c r="A29" s="37"/>
      <c r="B29" s="43"/>
      <c r="C29" s="37"/>
      <c r="D29" s="150"/>
      <c r="E29" s="150"/>
      <c r="F29" s="150"/>
      <c r="G29" s="150"/>
      <c r="H29" s="150"/>
      <c r="I29" s="150"/>
      <c r="J29" s="150"/>
      <c r="K29" s="150"/>
      <c r="L29" s="143"/>
      <c r="S29" s="37"/>
      <c r="T29" s="37"/>
      <c r="U29" s="37"/>
      <c r="V29" s="37"/>
      <c r="W29" s="37"/>
      <c r="X29" s="37"/>
      <c r="Y29" s="37"/>
      <c r="Z29" s="37"/>
      <c r="AA29" s="37"/>
      <c r="AB29" s="37"/>
      <c r="AC29" s="37"/>
      <c r="AD29" s="37"/>
      <c r="AE29" s="37"/>
    </row>
    <row r="30" s="2" customFormat="1" ht="25.44" customHeight="1">
      <c r="A30" s="37"/>
      <c r="B30" s="43"/>
      <c r="C30" s="37"/>
      <c r="D30" s="151" t="s">
        <v>35</v>
      </c>
      <c r="E30" s="37"/>
      <c r="F30" s="37"/>
      <c r="G30" s="37"/>
      <c r="H30" s="37"/>
      <c r="I30" s="37"/>
      <c r="J30" s="152">
        <f>ROUND(J80, 2)</f>
        <v>0</v>
      </c>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14.4" customHeight="1">
      <c r="A32" s="37"/>
      <c r="B32" s="43"/>
      <c r="C32" s="37"/>
      <c r="D32" s="37"/>
      <c r="E32" s="37"/>
      <c r="F32" s="153" t="s">
        <v>37</v>
      </c>
      <c r="G32" s="37"/>
      <c r="H32" s="37"/>
      <c r="I32" s="153" t="s">
        <v>36</v>
      </c>
      <c r="J32" s="153" t="s">
        <v>38</v>
      </c>
      <c r="K32" s="37"/>
      <c r="L32" s="143"/>
      <c r="S32" s="37"/>
      <c r="T32" s="37"/>
      <c r="U32" s="37"/>
      <c r="V32" s="37"/>
      <c r="W32" s="37"/>
      <c r="X32" s="37"/>
      <c r="Y32" s="37"/>
      <c r="Z32" s="37"/>
      <c r="AA32" s="37"/>
      <c r="AB32" s="37"/>
      <c r="AC32" s="37"/>
      <c r="AD32" s="37"/>
      <c r="AE32" s="37"/>
    </row>
    <row r="33" s="2" customFormat="1" ht="14.4" customHeight="1">
      <c r="A33" s="37"/>
      <c r="B33" s="43"/>
      <c r="C33" s="37"/>
      <c r="D33" s="154" t="s">
        <v>39</v>
      </c>
      <c r="E33" s="141" t="s">
        <v>40</v>
      </c>
      <c r="F33" s="155">
        <f>ROUND((SUM(BE80:BE88)),  2)</f>
        <v>0</v>
      </c>
      <c r="G33" s="37"/>
      <c r="H33" s="37"/>
      <c r="I33" s="156">
        <v>0.20999999999999999</v>
      </c>
      <c r="J33" s="155">
        <f>ROUND(((SUM(BE80:BE88))*I33),  2)</f>
        <v>0</v>
      </c>
      <c r="K33" s="37"/>
      <c r="L33" s="143"/>
      <c r="S33" s="37"/>
      <c r="T33" s="37"/>
      <c r="U33" s="37"/>
      <c r="V33" s="37"/>
      <c r="W33" s="37"/>
      <c r="X33" s="37"/>
      <c r="Y33" s="37"/>
      <c r="Z33" s="37"/>
      <c r="AA33" s="37"/>
      <c r="AB33" s="37"/>
      <c r="AC33" s="37"/>
      <c r="AD33" s="37"/>
      <c r="AE33" s="37"/>
    </row>
    <row r="34" s="2" customFormat="1" ht="14.4" customHeight="1">
      <c r="A34" s="37"/>
      <c r="B34" s="43"/>
      <c r="C34" s="37"/>
      <c r="D34" s="37"/>
      <c r="E34" s="141" t="s">
        <v>41</v>
      </c>
      <c r="F34" s="155">
        <f>ROUND((SUM(BF80:BF88)),  2)</f>
        <v>0</v>
      </c>
      <c r="G34" s="37"/>
      <c r="H34" s="37"/>
      <c r="I34" s="156">
        <v>0.12</v>
      </c>
      <c r="J34" s="155">
        <f>ROUND(((SUM(BF80:BF88))*I34),  2)</f>
        <v>0</v>
      </c>
      <c r="K34" s="37"/>
      <c r="L34" s="143"/>
      <c r="S34" s="37"/>
      <c r="T34" s="37"/>
      <c r="U34" s="37"/>
      <c r="V34" s="37"/>
      <c r="W34" s="37"/>
      <c r="X34" s="37"/>
      <c r="Y34" s="37"/>
      <c r="Z34" s="37"/>
      <c r="AA34" s="37"/>
      <c r="AB34" s="37"/>
      <c r="AC34" s="37"/>
      <c r="AD34" s="37"/>
      <c r="AE34" s="37"/>
    </row>
    <row r="35" hidden="1" s="2" customFormat="1" ht="14.4" customHeight="1">
      <c r="A35" s="37"/>
      <c r="B35" s="43"/>
      <c r="C35" s="37"/>
      <c r="D35" s="37"/>
      <c r="E35" s="141" t="s">
        <v>42</v>
      </c>
      <c r="F35" s="155">
        <f>ROUND((SUM(BG80:BG88)),  2)</f>
        <v>0</v>
      </c>
      <c r="G35" s="37"/>
      <c r="H35" s="37"/>
      <c r="I35" s="156">
        <v>0.20999999999999999</v>
      </c>
      <c r="J35" s="155">
        <f>0</f>
        <v>0</v>
      </c>
      <c r="K35" s="37"/>
      <c r="L35" s="143"/>
      <c r="S35" s="37"/>
      <c r="T35" s="37"/>
      <c r="U35" s="37"/>
      <c r="V35" s="37"/>
      <c r="W35" s="37"/>
      <c r="X35" s="37"/>
      <c r="Y35" s="37"/>
      <c r="Z35" s="37"/>
      <c r="AA35" s="37"/>
      <c r="AB35" s="37"/>
      <c r="AC35" s="37"/>
      <c r="AD35" s="37"/>
      <c r="AE35" s="37"/>
    </row>
    <row r="36" hidden="1" s="2" customFormat="1" ht="14.4" customHeight="1">
      <c r="A36" s="37"/>
      <c r="B36" s="43"/>
      <c r="C36" s="37"/>
      <c r="D36" s="37"/>
      <c r="E36" s="141" t="s">
        <v>43</v>
      </c>
      <c r="F36" s="155">
        <f>ROUND((SUM(BH80:BH88)),  2)</f>
        <v>0</v>
      </c>
      <c r="G36" s="37"/>
      <c r="H36" s="37"/>
      <c r="I36" s="156">
        <v>0.12</v>
      </c>
      <c r="J36" s="155">
        <f>0</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44</v>
      </c>
      <c r="F37" s="155">
        <f>ROUND((SUM(BI80:BI88)),  2)</f>
        <v>0</v>
      </c>
      <c r="G37" s="37"/>
      <c r="H37" s="37"/>
      <c r="I37" s="156">
        <v>0</v>
      </c>
      <c r="J37" s="155">
        <f>0</f>
        <v>0</v>
      </c>
      <c r="K37" s="37"/>
      <c r="L37" s="143"/>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37"/>
      <c r="J38" s="37"/>
      <c r="K38" s="37"/>
      <c r="L38" s="143"/>
      <c r="S38" s="37"/>
      <c r="T38" s="37"/>
      <c r="U38" s="37"/>
      <c r="V38" s="37"/>
      <c r="W38" s="37"/>
      <c r="X38" s="37"/>
      <c r="Y38" s="37"/>
      <c r="Z38" s="37"/>
      <c r="AA38" s="37"/>
      <c r="AB38" s="37"/>
      <c r="AC38" s="37"/>
      <c r="AD38" s="37"/>
      <c r="AE38" s="37"/>
    </row>
    <row r="39" s="2" customFormat="1" ht="25.44" customHeight="1">
      <c r="A39" s="37"/>
      <c r="B39" s="43"/>
      <c r="C39" s="157"/>
      <c r="D39" s="158" t="s">
        <v>45</v>
      </c>
      <c r="E39" s="159"/>
      <c r="F39" s="159"/>
      <c r="G39" s="160" t="s">
        <v>46</v>
      </c>
      <c r="H39" s="161" t="s">
        <v>47</v>
      </c>
      <c r="I39" s="159"/>
      <c r="J39" s="162">
        <f>SUM(J30:J37)</f>
        <v>0</v>
      </c>
      <c r="K39" s="163"/>
      <c r="L39" s="143"/>
      <c r="S39" s="37"/>
      <c r="T39" s="37"/>
      <c r="U39" s="37"/>
      <c r="V39" s="37"/>
      <c r="W39" s="37"/>
      <c r="X39" s="37"/>
      <c r="Y39" s="37"/>
      <c r="Z39" s="37"/>
      <c r="AA39" s="37"/>
      <c r="AB39" s="37"/>
      <c r="AC39" s="37"/>
      <c r="AD39" s="37"/>
      <c r="AE39" s="37"/>
    </row>
    <row r="40" s="2" customFormat="1" ht="14.4" customHeight="1">
      <c r="A40" s="37"/>
      <c r="B40" s="164"/>
      <c r="C40" s="165"/>
      <c r="D40" s="165"/>
      <c r="E40" s="165"/>
      <c r="F40" s="165"/>
      <c r="G40" s="165"/>
      <c r="H40" s="165"/>
      <c r="I40" s="165"/>
      <c r="J40" s="165"/>
      <c r="K40" s="165"/>
      <c r="L40" s="143"/>
      <c r="S40" s="37"/>
      <c r="T40" s="37"/>
      <c r="U40" s="37"/>
      <c r="V40" s="37"/>
      <c r="W40" s="37"/>
      <c r="X40" s="37"/>
      <c r="Y40" s="37"/>
      <c r="Z40" s="37"/>
      <c r="AA40" s="37"/>
      <c r="AB40" s="37"/>
      <c r="AC40" s="37"/>
      <c r="AD40" s="37"/>
      <c r="AE40" s="37"/>
    </row>
    <row r="44" s="2" customFormat="1" ht="6.96" customHeight="1">
      <c r="A44" s="37"/>
      <c r="B44" s="166"/>
      <c r="C44" s="167"/>
      <c r="D44" s="167"/>
      <c r="E44" s="167"/>
      <c r="F44" s="167"/>
      <c r="G44" s="167"/>
      <c r="H44" s="167"/>
      <c r="I44" s="167"/>
      <c r="J44" s="167"/>
      <c r="K44" s="167"/>
      <c r="L44" s="143"/>
      <c r="S44" s="37"/>
      <c r="T44" s="37"/>
      <c r="U44" s="37"/>
      <c r="V44" s="37"/>
      <c r="W44" s="37"/>
      <c r="X44" s="37"/>
      <c r="Y44" s="37"/>
      <c r="Z44" s="37"/>
      <c r="AA44" s="37"/>
      <c r="AB44" s="37"/>
      <c r="AC44" s="37"/>
      <c r="AD44" s="37"/>
      <c r="AE44" s="37"/>
    </row>
    <row r="45" s="2" customFormat="1" ht="24.96" customHeight="1">
      <c r="A45" s="37"/>
      <c r="B45" s="38"/>
      <c r="C45" s="22" t="s">
        <v>161</v>
      </c>
      <c r="D45" s="39"/>
      <c r="E45" s="39"/>
      <c r="F45" s="39"/>
      <c r="G45" s="39"/>
      <c r="H45" s="39"/>
      <c r="I45" s="39"/>
      <c r="J45" s="39"/>
      <c r="K45" s="39"/>
      <c r="L45" s="143"/>
      <c r="S45" s="37"/>
      <c r="T45" s="37"/>
      <c r="U45" s="37"/>
      <c r="V45" s="37"/>
      <c r="W45" s="37"/>
      <c r="X45" s="37"/>
      <c r="Y45" s="37"/>
      <c r="Z45" s="37"/>
      <c r="AA45" s="37"/>
      <c r="AB45" s="37"/>
      <c r="AC45" s="37"/>
      <c r="AD45" s="37"/>
      <c r="AE45" s="37"/>
    </row>
    <row r="46" s="2" customFormat="1" ht="6.96" customHeight="1">
      <c r="A46" s="37"/>
      <c r="B46" s="38"/>
      <c r="C46" s="39"/>
      <c r="D46" s="39"/>
      <c r="E46" s="39"/>
      <c r="F46" s="39"/>
      <c r="G46" s="39"/>
      <c r="H46" s="39"/>
      <c r="I46" s="39"/>
      <c r="J46" s="39"/>
      <c r="K46" s="39"/>
      <c r="L46" s="143"/>
      <c r="S46" s="37"/>
      <c r="T46" s="37"/>
      <c r="U46" s="37"/>
      <c r="V46" s="37"/>
      <c r="W46" s="37"/>
      <c r="X46" s="37"/>
      <c r="Y46" s="37"/>
      <c r="Z46" s="37"/>
      <c r="AA46" s="37"/>
      <c r="AB46" s="37"/>
      <c r="AC46" s="37"/>
      <c r="AD46" s="37"/>
      <c r="AE46" s="37"/>
    </row>
    <row r="47" s="2" customFormat="1" ht="12" customHeight="1">
      <c r="A47" s="37"/>
      <c r="B47" s="38"/>
      <c r="C47" s="31" t="s">
        <v>16</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16.5" customHeight="1">
      <c r="A48" s="37"/>
      <c r="B48" s="38"/>
      <c r="C48" s="39"/>
      <c r="D48" s="39"/>
      <c r="E48" s="168" t="str">
        <f>E7</f>
        <v>objekt Koleje Jarov- Blok F</v>
      </c>
      <c r="F48" s="31"/>
      <c r="G48" s="31"/>
      <c r="H48" s="31"/>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157</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68" t="str">
        <f>E9</f>
        <v>VRN - Ostatní a vedlejší ...</v>
      </c>
      <c r="F50" s="39"/>
      <c r="G50" s="39"/>
      <c r="H50" s="39"/>
      <c r="I50" s="39"/>
      <c r="J50" s="39"/>
      <c r="K50" s="39"/>
      <c r="L50" s="143"/>
      <c r="S50" s="37"/>
      <c r="T50" s="37"/>
      <c r="U50" s="37"/>
      <c r="V50" s="37"/>
      <c r="W50" s="37"/>
      <c r="X50" s="37"/>
      <c r="Y50" s="37"/>
      <c r="Z50" s="37"/>
      <c r="AA50" s="37"/>
      <c r="AB50" s="37"/>
      <c r="AC50" s="37"/>
      <c r="AD50" s="37"/>
      <c r="AE50" s="37"/>
    </row>
    <row r="51" s="2" customFormat="1" ht="6.96" customHeight="1">
      <c r="A51" s="37"/>
      <c r="B51" s="38"/>
      <c r="C51" s="39"/>
      <c r="D51" s="39"/>
      <c r="E51" s="39"/>
      <c r="F51" s="39"/>
      <c r="G51" s="39"/>
      <c r="H51" s="39"/>
      <c r="I51" s="39"/>
      <c r="J51" s="39"/>
      <c r="K51" s="39"/>
      <c r="L51" s="143"/>
      <c r="S51" s="37"/>
      <c r="T51" s="37"/>
      <c r="U51" s="37"/>
      <c r="V51" s="37"/>
      <c r="W51" s="37"/>
      <c r="X51" s="37"/>
      <c r="Y51" s="37"/>
      <c r="Z51" s="37"/>
      <c r="AA51" s="37"/>
      <c r="AB51" s="37"/>
      <c r="AC51" s="37"/>
      <c r="AD51" s="37"/>
      <c r="AE51" s="37"/>
    </row>
    <row r="52" s="2" customFormat="1" ht="12" customHeight="1">
      <c r="A52" s="37"/>
      <c r="B52" s="38"/>
      <c r="C52" s="31" t="s">
        <v>21</v>
      </c>
      <c r="D52" s="39"/>
      <c r="E52" s="39"/>
      <c r="F52" s="26" t="str">
        <f>F12</f>
        <v xml:space="preserve"> </v>
      </c>
      <c r="G52" s="39"/>
      <c r="H52" s="39"/>
      <c r="I52" s="31" t="s">
        <v>23</v>
      </c>
      <c r="J52" s="71" t="str">
        <f>IF(J12="","",J12)</f>
        <v>10. 2. 2025</v>
      </c>
      <c r="K52" s="39"/>
      <c r="L52" s="143"/>
      <c r="S52" s="37"/>
      <c r="T52" s="37"/>
      <c r="U52" s="37"/>
      <c r="V52" s="37"/>
      <c r="W52" s="37"/>
      <c r="X52" s="37"/>
      <c r="Y52" s="37"/>
      <c r="Z52" s="37"/>
      <c r="AA52" s="37"/>
      <c r="AB52" s="37"/>
      <c r="AC52" s="37"/>
      <c r="AD52" s="37"/>
      <c r="AE52" s="37"/>
    </row>
    <row r="53" s="2" customFormat="1" ht="6.96" customHeight="1">
      <c r="A53" s="37"/>
      <c r="B53" s="38"/>
      <c r="C53" s="39"/>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5.15" customHeight="1">
      <c r="A54" s="37"/>
      <c r="B54" s="38"/>
      <c r="C54" s="31" t="s">
        <v>25</v>
      </c>
      <c r="D54" s="39"/>
      <c r="E54" s="39"/>
      <c r="F54" s="26" t="str">
        <f>E15</f>
        <v xml:space="preserve"> </v>
      </c>
      <c r="G54" s="39"/>
      <c r="H54" s="39"/>
      <c r="I54" s="31" t="s">
        <v>30</v>
      </c>
      <c r="J54" s="35" t="str">
        <f>E21</f>
        <v xml:space="preserve"> </v>
      </c>
      <c r="K54" s="39"/>
      <c r="L54" s="143"/>
      <c r="S54" s="37"/>
      <c r="T54" s="37"/>
      <c r="U54" s="37"/>
      <c r="V54" s="37"/>
      <c r="W54" s="37"/>
      <c r="X54" s="37"/>
      <c r="Y54" s="37"/>
      <c r="Z54" s="37"/>
      <c r="AA54" s="37"/>
      <c r="AB54" s="37"/>
      <c r="AC54" s="37"/>
      <c r="AD54" s="37"/>
      <c r="AE54" s="37"/>
    </row>
    <row r="55" s="2" customFormat="1" ht="15.15" customHeight="1">
      <c r="A55" s="37"/>
      <c r="B55" s="38"/>
      <c r="C55" s="31" t="s">
        <v>28</v>
      </c>
      <c r="D55" s="39"/>
      <c r="E55" s="39"/>
      <c r="F55" s="26" t="str">
        <f>IF(E18="","",E18)</f>
        <v>Vyplň údaj</v>
      </c>
      <c r="G55" s="39"/>
      <c r="H55" s="39"/>
      <c r="I55" s="31" t="s">
        <v>32</v>
      </c>
      <c r="J55" s="35" t="str">
        <f>E24</f>
        <v xml:space="preserve"> </v>
      </c>
      <c r="K55" s="39"/>
      <c r="L55" s="143"/>
      <c r="S55" s="37"/>
      <c r="T55" s="37"/>
      <c r="U55" s="37"/>
      <c r="V55" s="37"/>
      <c r="W55" s="37"/>
      <c r="X55" s="37"/>
      <c r="Y55" s="37"/>
      <c r="Z55" s="37"/>
      <c r="AA55" s="37"/>
      <c r="AB55" s="37"/>
      <c r="AC55" s="37"/>
      <c r="AD55" s="37"/>
      <c r="AE55" s="37"/>
    </row>
    <row r="56" s="2" customFormat="1" ht="10.32" customHeight="1">
      <c r="A56" s="37"/>
      <c r="B56" s="38"/>
      <c r="C56" s="39"/>
      <c r="D56" s="39"/>
      <c r="E56" s="39"/>
      <c r="F56" s="39"/>
      <c r="G56" s="39"/>
      <c r="H56" s="39"/>
      <c r="I56" s="39"/>
      <c r="J56" s="39"/>
      <c r="K56" s="39"/>
      <c r="L56" s="143"/>
      <c r="S56" s="37"/>
      <c r="T56" s="37"/>
      <c r="U56" s="37"/>
      <c r="V56" s="37"/>
      <c r="W56" s="37"/>
      <c r="X56" s="37"/>
      <c r="Y56" s="37"/>
      <c r="Z56" s="37"/>
      <c r="AA56" s="37"/>
      <c r="AB56" s="37"/>
      <c r="AC56" s="37"/>
      <c r="AD56" s="37"/>
      <c r="AE56" s="37"/>
    </row>
    <row r="57" s="2" customFormat="1" ht="29.28" customHeight="1">
      <c r="A57" s="37"/>
      <c r="B57" s="38"/>
      <c r="C57" s="169" t="s">
        <v>162</v>
      </c>
      <c r="D57" s="170"/>
      <c r="E57" s="170"/>
      <c r="F57" s="170"/>
      <c r="G57" s="170"/>
      <c r="H57" s="170"/>
      <c r="I57" s="170"/>
      <c r="J57" s="171" t="s">
        <v>163</v>
      </c>
      <c r="K57" s="170"/>
      <c r="L57" s="143"/>
      <c r="S57" s="37"/>
      <c r="T57" s="37"/>
      <c r="U57" s="37"/>
      <c r="V57" s="37"/>
      <c r="W57" s="37"/>
      <c r="X57" s="37"/>
      <c r="Y57" s="37"/>
      <c r="Z57" s="37"/>
      <c r="AA57" s="37"/>
      <c r="AB57" s="37"/>
      <c r="AC57" s="37"/>
      <c r="AD57" s="37"/>
      <c r="AE57" s="37"/>
    </row>
    <row r="58" s="2" customFormat="1" ht="10.32" customHeight="1">
      <c r="A58" s="37"/>
      <c r="B58" s="38"/>
      <c r="C58" s="39"/>
      <c r="D58" s="39"/>
      <c r="E58" s="39"/>
      <c r="F58" s="39"/>
      <c r="G58" s="39"/>
      <c r="H58" s="39"/>
      <c r="I58" s="39"/>
      <c r="J58" s="39"/>
      <c r="K58" s="39"/>
      <c r="L58" s="143"/>
      <c r="S58" s="37"/>
      <c r="T58" s="37"/>
      <c r="U58" s="37"/>
      <c r="V58" s="37"/>
      <c r="W58" s="37"/>
      <c r="X58" s="37"/>
      <c r="Y58" s="37"/>
      <c r="Z58" s="37"/>
      <c r="AA58" s="37"/>
      <c r="AB58" s="37"/>
      <c r="AC58" s="37"/>
      <c r="AD58" s="37"/>
      <c r="AE58" s="37"/>
    </row>
    <row r="59" s="2" customFormat="1" ht="22.8" customHeight="1">
      <c r="A59" s="37"/>
      <c r="B59" s="38"/>
      <c r="C59" s="172" t="s">
        <v>67</v>
      </c>
      <c r="D59" s="39"/>
      <c r="E59" s="39"/>
      <c r="F59" s="39"/>
      <c r="G59" s="39"/>
      <c r="H59" s="39"/>
      <c r="I59" s="39"/>
      <c r="J59" s="101">
        <f>J80</f>
        <v>0</v>
      </c>
      <c r="K59" s="39"/>
      <c r="L59" s="143"/>
      <c r="S59" s="37"/>
      <c r="T59" s="37"/>
      <c r="U59" s="37"/>
      <c r="V59" s="37"/>
      <c r="W59" s="37"/>
      <c r="X59" s="37"/>
      <c r="Y59" s="37"/>
      <c r="Z59" s="37"/>
      <c r="AA59" s="37"/>
      <c r="AB59" s="37"/>
      <c r="AC59" s="37"/>
      <c r="AD59" s="37"/>
      <c r="AE59" s="37"/>
      <c r="AU59" s="16" t="s">
        <v>164</v>
      </c>
    </row>
    <row r="60" s="9" customFormat="1" ht="24.96" customHeight="1">
      <c r="A60" s="9"/>
      <c r="B60" s="173"/>
      <c r="C60" s="174"/>
      <c r="D60" s="175" t="s">
        <v>1089</v>
      </c>
      <c r="E60" s="176"/>
      <c r="F60" s="176"/>
      <c r="G60" s="176"/>
      <c r="H60" s="176"/>
      <c r="I60" s="176"/>
      <c r="J60" s="177">
        <f>J81</f>
        <v>0</v>
      </c>
      <c r="K60" s="174"/>
      <c r="L60" s="178"/>
      <c r="S60" s="9"/>
      <c r="T60" s="9"/>
      <c r="U60" s="9"/>
      <c r="V60" s="9"/>
      <c r="W60" s="9"/>
      <c r="X60" s="9"/>
      <c r="Y60" s="9"/>
      <c r="Z60" s="9"/>
      <c r="AA60" s="9"/>
      <c r="AB60" s="9"/>
      <c r="AC60" s="9"/>
      <c r="AD60" s="9"/>
      <c r="AE60" s="9"/>
    </row>
    <row r="61" s="2" customFormat="1" ht="21.84" customHeight="1">
      <c r="A61" s="37"/>
      <c r="B61" s="38"/>
      <c r="C61" s="39"/>
      <c r="D61" s="39"/>
      <c r="E61" s="39"/>
      <c r="F61" s="39"/>
      <c r="G61" s="39"/>
      <c r="H61" s="39"/>
      <c r="I61" s="39"/>
      <c r="J61" s="39"/>
      <c r="K61" s="39"/>
      <c r="L61" s="143"/>
      <c r="S61" s="37"/>
      <c r="T61" s="37"/>
      <c r="U61" s="37"/>
      <c r="V61" s="37"/>
      <c r="W61" s="37"/>
      <c r="X61" s="37"/>
      <c r="Y61" s="37"/>
      <c r="Z61" s="37"/>
      <c r="AA61" s="37"/>
      <c r="AB61" s="37"/>
      <c r="AC61" s="37"/>
      <c r="AD61" s="37"/>
      <c r="AE61" s="37"/>
    </row>
    <row r="62" s="2" customFormat="1" ht="6.96" customHeight="1">
      <c r="A62" s="37"/>
      <c r="B62" s="58"/>
      <c r="C62" s="59"/>
      <c r="D62" s="59"/>
      <c r="E62" s="59"/>
      <c r="F62" s="59"/>
      <c r="G62" s="59"/>
      <c r="H62" s="59"/>
      <c r="I62" s="59"/>
      <c r="J62" s="59"/>
      <c r="K62" s="59"/>
      <c r="L62" s="143"/>
      <c r="S62" s="37"/>
      <c r="T62" s="37"/>
      <c r="U62" s="37"/>
      <c r="V62" s="37"/>
      <c r="W62" s="37"/>
      <c r="X62" s="37"/>
      <c r="Y62" s="37"/>
      <c r="Z62" s="37"/>
      <c r="AA62" s="37"/>
      <c r="AB62" s="37"/>
      <c r="AC62" s="37"/>
      <c r="AD62" s="37"/>
      <c r="AE62" s="37"/>
    </row>
    <row r="66" s="2" customFormat="1" ht="6.96" customHeight="1">
      <c r="A66" s="37"/>
      <c r="B66" s="60"/>
      <c r="C66" s="61"/>
      <c r="D66" s="61"/>
      <c r="E66" s="61"/>
      <c r="F66" s="61"/>
      <c r="G66" s="61"/>
      <c r="H66" s="61"/>
      <c r="I66" s="61"/>
      <c r="J66" s="61"/>
      <c r="K66" s="61"/>
      <c r="L66" s="143"/>
      <c r="S66" s="37"/>
      <c r="T66" s="37"/>
      <c r="U66" s="37"/>
      <c r="V66" s="37"/>
      <c r="W66" s="37"/>
      <c r="X66" s="37"/>
      <c r="Y66" s="37"/>
      <c r="Z66" s="37"/>
      <c r="AA66" s="37"/>
      <c r="AB66" s="37"/>
      <c r="AC66" s="37"/>
      <c r="AD66" s="37"/>
      <c r="AE66" s="37"/>
    </row>
    <row r="67" s="2" customFormat="1" ht="24.96" customHeight="1">
      <c r="A67" s="37"/>
      <c r="B67" s="38"/>
      <c r="C67" s="22" t="s">
        <v>170</v>
      </c>
      <c r="D67" s="39"/>
      <c r="E67" s="39"/>
      <c r="F67" s="39"/>
      <c r="G67" s="39"/>
      <c r="H67" s="39"/>
      <c r="I67" s="39"/>
      <c r="J67" s="39"/>
      <c r="K67" s="39"/>
      <c r="L67" s="143"/>
      <c r="S67" s="37"/>
      <c r="T67" s="37"/>
      <c r="U67" s="37"/>
      <c r="V67" s="37"/>
      <c r="W67" s="37"/>
      <c r="X67" s="37"/>
      <c r="Y67" s="37"/>
      <c r="Z67" s="37"/>
      <c r="AA67" s="37"/>
      <c r="AB67" s="37"/>
      <c r="AC67" s="37"/>
      <c r="AD67" s="37"/>
      <c r="AE67" s="37"/>
    </row>
    <row r="68" s="2" customFormat="1" ht="6.96" customHeight="1">
      <c r="A68" s="37"/>
      <c r="B68" s="38"/>
      <c r="C68" s="39"/>
      <c r="D68" s="39"/>
      <c r="E68" s="39"/>
      <c r="F68" s="39"/>
      <c r="G68" s="39"/>
      <c r="H68" s="39"/>
      <c r="I68" s="39"/>
      <c r="J68" s="39"/>
      <c r="K68" s="39"/>
      <c r="L68" s="143"/>
      <c r="S68" s="37"/>
      <c r="T68" s="37"/>
      <c r="U68" s="37"/>
      <c r="V68" s="37"/>
      <c r="W68" s="37"/>
      <c r="X68" s="37"/>
      <c r="Y68" s="37"/>
      <c r="Z68" s="37"/>
      <c r="AA68" s="37"/>
      <c r="AB68" s="37"/>
      <c r="AC68" s="37"/>
      <c r="AD68" s="37"/>
      <c r="AE68" s="37"/>
    </row>
    <row r="69" s="2" customFormat="1" ht="12" customHeight="1">
      <c r="A69" s="37"/>
      <c r="B69" s="38"/>
      <c r="C69" s="31" t="s">
        <v>16</v>
      </c>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16.5" customHeight="1">
      <c r="A70" s="37"/>
      <c r="B70" s="38"/>
      <c r="C70" s="39"/>
      <c r="D70" s="39"/>
      <c r="E70" s="168" t="str">
        <f>E7</f>
        <v>objekt Koleje Jarov- Blok F</v>
      </c>
      <c r="F70" s="31"/>
      <c r="G70" s="31"/>
      <c r="H70" s="31"/>
      <c r="I70" s="39"/>
      <c r="J70" s="39"/>
      <c r="K70" s="39"/>
      <c r="L70" s="143"/>
      <c r="S70" s="37"/>
      <c r="T70" s="37"/>
      <c r="U70" s="37"/>
      <c r="V70" s="37"/>
      <c r="W70" s="37"/>
      <c r="X70" s="37"/>
      <c r="Y70" s="37"/>
      <c r="Z70" s="37"/>
      <c r="AA70" s="37"/>
      <c r="AB70" s="37"/>
      <c r="AC70" s="37"/>
      <c r="AD70" s="37"/>
      <c r="AE70" s="37"/>
    </row>
    <row r="71" s="2" customFormat="1" ht="12" customHeight="1">
      <c r="A71" s="37"/>
      <c r="B71" s="38"/>
      <c r="C71" s="31" t="s">
        <v>157</v>
      </c>
      <c r="D71" s="39"/>
      <c r="E71" s="39"/>
      <c r="F71" s="39"/>
      <c r="G71" s="39"/>
      <c r="H71" s="39"/>
      <c r="I71" s="39"/>
      <c r="J71" s="39"/>
      <c r="K71" s="39"/>
      <c r="L71" s="143"/>
      <c r="S71" s="37"/>
      <c r="T71" s="37"/>
      <c r="U71" s="37"/>
      <c r="V71" s="37"/>
      <c r="W71" s="37"/>
      <c r="X71" s="37"/>
      <c r="Y71" s="37"/>
      <c r="Z71" s="37"/>
      <c r="AA71" s="37"/>
      <c r="AB71" s="37"/>
      <c r="AC71" s="37"/>
      <c r="AD71" s="37"/>
      <c r="AE71" s="37"/>
    </row>
    <row r="72" s="2" customFormat="1" ht="16.5" customHeight="1">
      <c r="A72" s="37"/>
      <c r="B72" s="38"/>
      <c r="C72" s="39"/>
      <c r="D72" s="39"/>
      <c r="E72" s="68" t="str">
        <f>E9</f>
        <v>VRN - Ostatní a vedlejší ...</v>
      </c>
      <c r="F72" s="39"/>
      <c r="G72" s="39"/>
      <c r="H72" s="39"/>
      <c r="I72" s="39"/>
      <c r="J72" s="39"/>
      <c r="K72" s="39"/>
      <c r="L72" s="143"/>
      <c r="S72" s="37"/>
      <c r="T72" s="37"/>
      <c r="U72" s="37"/>
      <c r="V72" s="37"/>
      <c r="W72" s="37"/>
      <c r="X72" s="37"/>
      <c r="Y72" s="37"/>
      <c r="Z72" s="37"/>
      <c r="AA72" s="37"/>
      <c r="AB72" s="37"/>
      <c r="AC72" s="37"/>
      <c r="AD72" s="37"/>
      <c r="AE72" s="37"/>
    </row>
    <row r="73" s="2" customFormat="1" ht="6.96" customHeight="1">
      <c r="A73" s="37"/>
      <c r="B73" s="38"/>
      <c r="C73" s="39"/>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12" customHeight="1">
      <c r="A74" s="37"/>
      <c r="B74" s="38"/>
      <c r="C74" s="31" t="s">
        <v>21</v>
      </c>
      <c r="D74" s="39"/>
      <c r="E74" s="39"/>
      <c r="F74" s="26" t="str">
        <f>F12</f>
        <v xml:space="preserve"> </v>
      </c>
      <c r="G74" s="39"/>
      <c r="H74" s="39"/>
      <c r="I74" s="31" t="s">
        <v>23</v>
      </c>
      <c r="J74" s="71" t="str">
        <f>IF(J12="","",J12)</f>
        <v>10. 2. 2025</v>
      </c>
      <c r="K74" s="39"/>
      <c r="L74" s="143"/>
      <c r="S74" s="37"/>
      <c r="T74" s="37"/>
      <c r="U74" s="37"/>
      <c r="V74" s="37"/>
      <c r="W74" s="37"/>
      <c r="X74" s="37"/>
      <c r="Y74" s="37"/>
      <c r="Z74" s="37"/>
      <c r="AA74" s="37"/>
      <c r="AB74" s="37"/>
      <c r="AC74" s="37"/>
      <c r="AD74" s="37"/>
      <c r="AE74" s="37"/>
    </row>
    <row r="75" s="2" customFormat="1" ht="6.96" customHeight="1">
      <c r="A75" s="37"/>
      <c r="B75" s="38"/>
      <c r="C75" s="39"/>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5.15" customHeight="1">
      <c r="A76" s="37"/>
      <c r="B76" s="38"/>
      <c r="C76" s="31" t="s">
        <v>25</v>
      </c>
      <c r="D76" s="39"/>
      <c r="E76" s="39"/>
      <c r="F76" s="26" t="str">
        <f>E15</f>
        <v xml:space="preserve"> </v>
      </c>
      <c r="G76" s="39"/>
      <c r="H76" s="39"/>
      <c r="I76" s="31" t="s">
        <v>30</v>
      </c>
      <c r="J76" s="35" t="str">
        <f>E21</f>
        <v xml:space="preserve"> </v>
      </c>
      <c r="K76" s="39"/>
      <c r="L76" s="143"/>
      <c r="S76" s="37"/>
      <c r="T76" s="37"/>
      <c r="U76" s="37"/>
      <c r="V76" s="37"/>
      <c r="W76" s="37"/>
      <c r="X76" s="37"/>
      <c r="Y76" s="37"/>
      <c r="Z76" s="37"/>
      <c r="AA76" s="37"/>
      <c r="AB76" s="37"/>
      <c r="AC76" s="37"/>
      <c r="AD76" s="37"/>
      <c r="AE76" s="37"/>
    </row>
    <row r="77" s="2" customFormat="1" ht="15.15" customHeight="1">
      <c r="A77" s="37"/>
      <c r="B77" s="38"/>
      <c r="C77" s="31" t="s">
        <v>28</v>
      </c>
      <c r="D77" s="39"/>
      <c r="E77" s="39"/>
      <c r="F77" s="26" t="str">
        <f>IF(E18="","",E18)</f>
        <v>Vyplň údaj</v>
      </c>
      <c r="G77" s="39"/>
      <c r="H77" s="39"/>
      <c r="I77" s="31" t="s">
        <v>32</v>
      </c>
      <c r="J77" s="35" t="str">
        <f>E24</f>
        <v xml:space="preserve"> </v>
      </c>
      <c r="K77" s="39"/>
      <c r="L77" s="143"/>
      <c r="S77" s="37"/>
      <c r="T77" s="37"/>
      <c r="U77" s="37"/>
      <c r="V77" s="37"/>
      <c r="W77" s="37"/>
      <c r="X77" s="37"/>
      <c r="Y77" s="37"/>
      <c r="Z77" s="37"/>
      <c r="AA77" s="37"/>
      <c r="AB77" s="37"/>
      <c r="AC77" s="37"/>
      <c r="AD77" s="37"/>
      <c r="AE77" s="37"/>
    </row>
    <row r="78" s="2" customFormat="1" ht="10.32" customHeight="1">
      <c r="A78" s="37"/>
      <c r="B78" s="38"/>
      <c r="C78" s="39"/>
      <c r="D78" s="39"/>
      <c r="E78" s="39"/>
      <c r="F78" s="39"/>
      <c r="G78" s="39"/>
      <c r="H78" s="39"/>
      <c r="I78" s="39"/>
      <c r="J78" s="39"/>
      <c r="K78" s="39"/>
      <c r="L78" s="143"/>
      <c r="S78" s="37"/>
      <c r="T78" s="37"/>
      <c r="U78" s="37"/>
      <c r="V78" s="37"/>
      <c r="W78" s="37"/>
      <c r="X78" s="37"/>
      <c r="Y78" s="37"/>
      <c r="Z78" s="37"/>
      <c r="AA78" s="37"/>
      <c r="AB78" s="37"/>
      <c r="AC78" s="37"/>
      <c r="AD78" s="37"/>
      <c r="AE78" s="37"/>
    </row>
    <row r="79" s="11" customFormat="1" ht="29.28" customHeight="1">
      <c r="A79" s="184"/>
      <c r="B79" s="185"/>
      <c r="C79" s="186" t="s">
        <v>171</v>
      </c>
      <c r="D79" s="187" t="s">
        <v>54</v>
      </c>
      <c r="E79" s="187" t="s">
        <v>50</v>
      </c>
      <c r="F79" s="187" t="s">
        <v>51</v>
      </c>
      <c r="G79" s="187" t="s">
        <v>172</v>
      </c>
      <c r="H79" s="187" t="s">
        <v>173</v>
      </c>
      <c r="I79" s="187" t="s">
        <v>174</v>
      </c>
      <c r="J79" s="187" t="s">
        <v>163</v>
      </c>
      <c r="K79" s="188" t="s">
        <v>175</v>
      </c>
      <c r="L79" s="189"/>
      <c r="M79" s="91" t="s">
        <v>19</v>
      </c>
      <c r="N79" s="92" t="s">
        <v>39</v>
      </c>
      <c r="O79" s="92" t="s">
        <v>176</v>
      </c>
      <c r="P79" s="92" t="s">
        <v>177</v>
      </c>
      <c r="Q79" s="92" t="s">
        <v>178</v>
      </c>
      <c r="R79" s="92" t="s">
        <v>179</v>
      </c>
      <c r="S79" s="92" t="s">
        <v>180</v>
      </c>
      <c r="T79" s="93" t="s">
        <v>181</v>
      </c>
      <c r="U79" s="184"/>
      <c r="V79" s="184"/>
      <c r="W79" s="184"/>
      <c r="X79" s="184"/>
      <c r="Y79" s="184"/>
      <c r="Z79" s="184"/>
      <c r="AA79" s="184"/>
      <c r="AB79" s="184"/>
      <c r="AC79" s="184"/>
      <c r="AD79" s="184"/>
      <c r="AE79" s="184"/>
    </row>
    <row r="80" s="2" customFormat="1" ht="22.8" customHeight="1">
      <c r="A80" s="37"/>
      <c r="B80" s="38"/>
      <c r="C80" s="98" t="s">
        <v>182</v>
      </c>
      <c r="D80" s="39"/>
      <c r="E80" s="39"/>
      <c r="F80" s="39"/>
      <c r="G80" s="39"/>
      <c r="H80" s="39"/>
      <c r="I80" s="39"/>
      <c r="J80" s="190">
        <f>BK80</f>
        <v>0</v>
      </c>
      <c r="K80" s="39"/>
      <c r="L80" s="43"/>
      <c r="M80" s="94"/>
      <c r="N80" s="191"/>
      <c r="O80" s="95"/>
      <c r="P80" s="192">
        <f>P81</f>
        <v>0</v>
      </c>
      <c r="Q80" s="95"/>
      <c r="R80" s="192">
        <f>R81</f>
        <v>0</v>
      </c>
      <c r="S80" s="95"/>
      <c r="T80" s="193">
        <f>T81</f>
        <v>0</v>
      </c>
      <c r="U80" s="37"/>
      <c r="V80" s="37"/>
      <c r="W80" s="37"/>
      <c r="X80" s="37"/>
      <c r="Y80" s="37"/>
      <c r="Z80" s="37"/>
      <c r="AA80" s="37"/>
      <c r="AB80" s="37"/>
      <c r="AC80" s="37"/>
      <c r="AD80" s="37"/>
      <c r="AE80" s="37"/>
      <c r="AT80" s="16" t="s">
        <v>68</v>
      </c>
      <c r="AU80" s="16" t="s">
        <v>164</v>
      </c>
      <c r="BK80" s="194">
        <f>BK81</f>
        <v>0</v>
      </c>
    </row>
    <row r="81" s="12" customFormat="1" ht="25.92" customHeight="1">
      <c r="A81" s="12"/>
      <c r="B81" s="195"/>
      <c r="C81" s="196"/>
      <c r="D81" s="197" t="s">
        <v>68</v>
      </c>
      <c r="E81" s="198" t="s">
        <v>153</v>
      </c>
      <c r="F81" s="198" t="s">
        <v>1118</v>
      </c>
      <c r="G81" s="196"/>
      <c r="H81" s="196"/>
      <c r="I81" s="199"/>
      <c r="J81" s="200">
        <f>BK81</f>
        <v>0</v>
      </c>
      <c r="K81" s="196"/>
      <c r="L81" s="201"/>
      <c r="M81" s="202"/>
      <c r="N81" s="203"/>
      <c r="O81" s="203"/>
      <c r="P81" s="204">
        <f>SUM(P82:P88)</f>
        <v>0</v>
      </c>
      <c r="Q81" s="203"/>
      <c r="R81" s="204">
        <f>SUM(R82:R88)</f>
        <v>0</v>
      </c>
      <c r="S81" s="203"/>
      <c r="T81" s="205">
        <f>SUM(T82:T88)</f>
        <v>0</v>
      </c>
      <c r="U81" s="12"/>
      <c r="V81" s="12"/>
      <c r="W81" s="12"/>
      <c r="X81" s="12"/>
      <c r="Y81" s="12"/>
      <c r="Z81" s="12"/>
      <c r="AA81" s="12"/>
      <c r="AB81" s="12"/>
      <c r="AC81" s="12"/>
      <c r="AD81" s="12"/>
      <c r="AE81" s="12"/>
      <c r="AR81" s="206" t="s">
        <v>120</v>
      </c>
      <c r="AT81" s="207" t="s">
        <v>68</v>
      </c>
      <c r="AU81" s="207" t="s">
        <v>69</v>
      </c>
      <c r="AY81" s="206" t="s">
        <v>185</v>
      </c>
      <c r="BK81" s="208">
        <f>SUM(BK82:BK88)</f>
        <v>0</v>
      </c>
    </row>
    <row r="82" s="2" customFormat="1" ht="16.5" customHeight="1">
      <c r="A82" s="37"/>
      <c r="B82" s="38"/>
      <c r="C82" s="211" t="s">
        <v>76</v>
      </c>
      <c r="D82" s="211" t="s">
        <v>188</v>
      </c>
      <c r="E82" s="212" t="s">
        <v>1337</v>
      </c>
      <c r="F82" s="213" t="s">
        <v>1338</v>
      </c>
      <c r="G82" s="214" t="s">
        <v>460</v>
      </c>
      <c r="H82" s="215">
        <v>1</v>
      </c>
      <c r="I82" s="216"/>
      <c r="J82" s="217">
        <f>ROUND(I82*H82,2)</f>
        <v>0</v>
      </c>
      <c r="K82" s="213" t="s">
        <v>603</v>
      </c>
      <c r="L82" s="43"/>
      <c r="M82" s="218" t="s">
        <v>19</v>
      </c>
      <c r="N82" s="219" t="s">
        <v>40</v>
      </c>
      <c r="O82" s="83"/>
      <c r="P82" s="220">
        <f>O82*H82</f>
        <v>0</v>
      </c>
      <c r="Q82" s="220">
        <v>0</v>
      </c>
      <c r="R82" s="220">
        <f>Q82*H82</f>
        <v>0</v>
      </c>
      <c r="S82" s="220">
        <v>0</v>
      </c>
      <c r="T82" s="221">
        <f>S82*H82</f>
        <v>0</v>
      </c>
      <c r="U82" s="37"/>
      <c r="V82" s="37"/>
      <c r="W82" s="37"/>
      <c r="X82" s="37"/>
      <c r="Y82" s="37"/>
      <c r="Z82" s="37"/>
      <c r="AA82" s="37"/>
      <c r="AB82" s="37"/>
      <c r="AC82" s="37"/>
      <c r="AD82" s="37"/>
      <c r="AE82" s="37"/>
      <c r="AR82" s="222" t="s">
        <v>99</v>
      </c>
      <c r="AT82" s="222" t="s">
        <v>188</v>
      </c>
      <c r="AU82" s="222" t="s">
        <v>76</v>
      </c>
      <c r="AY82" s="16" t="s">
        <v>185</v>
      </c>
      <c r="BE82" s="223">
        <f>IF(N82="základní",J82,0)</f>
        <v>0</v>
      </c>
      <c r="BF82" s="223">
        <f>IF(N82="snížená",J82,0)</f>
        <v>0</v>
      </c>
      <c r="BG82" s="223">
        <f>IF(N82="zákl. přenesená",J82,0)</f>
        <v>0</v>
      </c>
      <c r="BH82" s="223">
        <f>IF(N82="sníž. přenesená",J82,0)</f>
        <v>0</v>
      </c>
      <c r="BI82" s="223">
        <f>IF(N82="nulová",J82,0)</f>
        <v>0</v>
      </c>
      <c r="BJ82" s="16" t="s">
        <v>76</v>
      </c>
      <c r="BK82" s="223">
        <f>ROUND(I82*H82,2)</f>
        <v>0</v>
      </c>
      <c r="BL82" s="16" t="s">
        <v>99</v>
      </c>
      <c r="BM82" s="222" t="s">
        <v>78</v>
      </c>
    </row>
    <row r="83" s="2" customFormat="1">
      <c r="A83" s="37"/>
      <c r="B83" s="38"/>
      <c r="C83" s="39"/>
      <c r="D83" s="224" t="s">
        <v>193</v>
      </c>
      <c r="E83" s="39"/>
      <c r="F83" s="225" t="s">
        <v>1339</v>
      </c>
      <c r="G83" s="39"/>
      <c r="H83" s="39"/>
      <c r="I83" s="226"/>
      <c r="J83" s="39"/>
      <c r="K83" s="39"/>
      <c r="L83" s="43"/>
      <c r="M83" s="227"/>
      <c r="N83" s="228"/>
      <c r="O83" s="83"/>
      <c r="P83" s="83"/>
      <c r="Q83" s="83"/>
      <c r="R83" s="83"/>
      <c r="S83" s="83"/>
      <c r="T83" s="84"/>
      <c r="U83" s="37"/>
      <c r="V83" s="37"/>
      <c r="W83" s="37"/>
      <c r="X83" s="37"/>
      <c r="Y83" s="37"/>
      <c r="Z83" s="37"/>
      <c r="AA83" s="37"/>
      <c r="AB83" s="37"/>
      <c r="AC83" s="37"/>
      <c r="AD83" s="37"/>
      <c r="AE83" s="37"/>
      <c r="AT83" s="16" t="s">
        <v>193</v>
      </c>
      <c r="AU83" s="16" t="s">
        <v>76</v>
      </c>
    </row>
    <row r="84" s="2" customFormat="1" ht="16.5" customHeight="1">
      <c r="A84" s="37"/>
      <c r="B84" s="38"/>
      <c r="C84" s="211" t="s">
        <v>78</v>
      </c>
      <c r="D84" s="211" t="s">
        <v>188</v>
      </c>
      <c r="E84" s="212" t="s">
        <v>1340</v>
      </c>
      <c r="F84" s="213" t="s">
        <v>1341</v>
      </c>
      <c r="G84" s="214" t="s">
        <v>460</v>
      </c>
      <c r="H84" s="215">
        <v>1</v>
      </c>
      <c r="I84" s="216"/>
      <c r="J84" s="217">
        <f>ROUND(I84*H84,2)</f>
        <v>0</v>
      </c>
      <c r="K84" s="213" t="s">
        <v>19</v>
      </c>
      <c r="L84" s="43"/>
      <c r="M84" s="218" t="s">
        <v>19</v>
      </c>
      <c r="N84" s="219" t="s">
        <v>40</v>
      </c>
      <c r="O84" s="83"/>
      <c r="P84" s="220">
        <f>O84*H84</f>
        <v>0</v>
      </c>
      <c r="Q84" s="220">
        <v>0</v>
      </c>
      <c r="R84" s="220">
        <f>Q84*H84</f>
        <v>0</v>
      </c>
      <c r="S84" s="220">
        <v>0</v>
      </c>
      <c r="T84" s="221">
        <f>S84*H84</f>
        <v>0</v>
      </c>
      <c r="U84" s="37"/>
      <c r="V84" s="37"/>
      <c r="W84" s="37"/>
      <c r="X84" s="37"/>
      <c r="Y84" s="37"/>
      <c r="Z84" s="37"/>
      <c r="AA84" s="37"/>
      <c r="AB84" s="37"/>
      <c r="AC84" s="37"/>
      <c r="AD84" s="37"/>
      <c r="AE84" s="37"/>
      <c r="AR84" s="222" t="s">
        <v>99</v>
      </c>
      <c r="AT84" s="222" t="s">
        <v>188</v>
      </c>
      <c r="AU84" s="222" t="s">
        <v>76</v>
      </c>
      <c r="AY84" s="16" t="s">
        <v>185</v>
      </c>
      <c r="BE84" s="223">
        <f>IF(N84="základní",J84,0)</f>
        <v>0</v>
      </c>
      <c r="BF84" s="223">
        <f>IF(N84="snížená",J84,0)</f>
        <v>0</v>
      </c>
      <c r="BG84" s="223">
        <f>IF(N84="zákl. přenesená",J84,0)</f>
        <v>0</v>
      </c>
      <c r="BH84" s="223">
        <f>IF(N84="sníž. přenesená",J84,0)</f>
        <v>0</v>
      </c>
      <c r="BI84" s="223">
        <f>IF(N84="nulová",J84,0)</f>
        <v>0</v>
      </c>
      <c r="BJ84" s="16" t="s">
        <v>76</v>
      </c>
      <c r="BK84" s="223">
        <f>ROUND(I84*H84,2)</f>
        <v>0</v>
      </c>
      <c r="BL84" s="16" t="s">
        <v>99</v>
      </c>
      <c r="BM84" s="222" t="s">
        <v>99</v>
      </c>
    </row>
    <row r="85" s="2" customFormat="1" ht="218.55" customHeight="1">
      <c r="A85" s="37"/>
      <c r="B85" s="38"/>
      <c r="C85" s="211" t="s">
        <v>85</v>
      </c>
      <c r="D85" s="211" t="s">
        <v>188</v>
      </c>
      <c r="E85" s="212" t="s">
        <v>1342</v>
      </c>
      <c r="F85" s="213" t="s">
        <v>1343</v>
      </c>
      <c r="G85" s="214" t="s">
        <v>460</v>
      </c>
      <c r="H85" s="215">
        <v>1</v>
      </c>
      <c r="I85" s="216"/>
      <c r="J85" s="217">
        <f>ROUND(I85*H85,2)</f>
        <v>0</v>
      </c>
      <c r="K85" s="213" t="s">
        <v>19</v>
      </c>
      <c r="L85" s="43"/>
      <c r="M85" s="218" t="s">
        <v>19</v>
      </c>
      <c r="N85" s="219" t="s">
        <v>40</v>
      </c>
      <c r="O85" s="83"/>
      <c r="P85" s="220">
        <f>O85*H85</f>
        <v>0</v>
      </c>
      <c r="Q85" s="220">
        <v>0</v>
      </c>
      <c r="R85" s="220">
        <f>Q85*H85</f>
        <v>0</v>
      </c>
      <c r="S85" s="220">
        <v>0</v>
      </c>
      <c r="T85" s="221">
        <f>S85*H85</f>
        <v>0</v>
      </c>
      <c r="U85" s="37"/>
      <c r="V85" s="37"/>
      <c r="W85" s="37"/>
      <c r="X85" s="37"/>
      <c r="Y85" s="37"/>
      <c r="Z85" s="37"/>
      <c r="AA85" s="37"/>
      <c r="AB85" s="37"/>
      <c r="AC85" s="37"/>
      <c r="AD85" s="37"/>
      <c r="AE85" s="37"/>
      <c r="AR85" s="222" t="s">
        <v>99</v>
      </c>
      <c r="AT85" s="222" t="s">
        <v>188</v>
      </c>
      <c r="AU85" s="222" t="s">
        <v>76</v>
      </c>
      <c r="AY85" s="16" t="s">
        <v>185</v>
      </c>
      <c r="BE85" s="223">
        <f>IF(N85="základní",J85,0)</f>
        <v>0</v>
      </c>
      <c r="BF85" s="223">
        <f>IF(N85="snížená",J85,0)</f>
        <v>0</v>
      </c>
      <c r="BG85" s="223">
        <f>IF(N85="zákl. přenesená",J85,0)</f>
        <v>0</v>
      </c>
      <c r="BH85" s="223">
        <f>IF(N85="sníž. přenesená",J85,0)</f>
        <v>0</v>
      </c>
      <c r="BI85" s="223">
        <f>IF(N85="nulová",J85,0)</f>
        <v>0</v>
      </c>
      <c r="BJ85" s="16" t="s">
        <v>76</v>
      </c>
      <c r="BK85" s="223">
        <f>ROUND(I85*H85,2)</f>
        <v>0</v>
      </c>
      <c r="BL85" s="16" t="s">
        <v>99</v>
      </c>
      <c r="BM85" s="222" t="s">
        <v>88</v>
      </c>
    </row>
    <row r="86" s="2" customFormat="1" ht="194.4" customHeight="1">
      <c r="A86" s="37"/>
      <c r="B86" s="38"/>
      <c r="C86" s="211" t="s">
        <v>99</v>
      </c>
      <c r="D86" s="211" t="s">
        <v>188</v>
      </c>
      <c r="E86" s="212" t="s">
        <v>1344</v>
      </c>
      <c r="F86" s="213" t="s">
        <v>1345</v>
      </c>
      <c r="G86" s="214" t="s">
        <v>460</v>
      </c>
      <c r="H86" s="215">
        <v>1</v>
      </c>
      <c r="I86" s="216"/>
      <c r="J86" s="217">
        <f>ROUND(I86*H86,2)</f>
        <v>0</v>
      </c>
      <c r="K86" s="213" t="s">
        <v>19</v>
      </c>
      <c r="L86" s="43"/>
      <c r="M86" s="218" t="s">
        <v>19</v>
      </c>
      <c r="N86" s="219" t="s">
        <v>40</v>
      </c>
      <c r="O86" s="83"/>
      <c r="P86" s="220">
        <f>O86*H86</f>
        <v>0</v>
      </c>
      <c r="Q86" s="220">
        <v>0</v>
      </c>
      <c r="R86" s="220">
        <f>Q86*H86</f>
        <v>0</v>
      </c>
      <c r="S86" s="220">
        <v>0</v>
      </c>
      <c r="T86" s="221">
        <f>S86*H86</f>
        <v>0</v>
      </c>
      <c r="U86" s="37"/>
      <c r="V86" s="37"/>
      <c r="W86" s="37"/>
      <c r="X86" s="37"/>
      <c r="Y86" s="37"/>
      <c r="Z86" s="37"/>
      <c r="AA86" s="37"/>
      <c r="AB86" s="37"/>
      <c r="AC86" s="37"/>
      <c r="AD86" s="37"/>
      <c r="AE86" s="37"/>
      <c r="AR86" s="222" t="s">
        <v>99</v>
      </c>
      <c r="AT86" s="222" t="s">
        <v>188</v>
      </c>
      <c r="AU86" s="222" t="s">
        <v>76</v>
      </c>
      <c r="AY86" s="16" t="s">
        <v>185</v>
      </c>
      <c r="BE86" s="223">
        <f>IF(N86="základní",J86,0)</f>
        <v>0</v>
      </c>
      <c r="BF86" s="223">
        <f>IF(N86="snížená",J86,0)</f>
        <v>0</v>
      </c>
      <c r="BG86" s="223">
        <f>IF(N86="zákl. přenesená",J86,0)</f>
        <v>0</v>
      </c>
      <c r="BH86" s="223">
        <f>IF(N86="sníž. přenesená",J86,0)</f>
        <v>0</v>
      </c>
      <c r="BI86" s="223">
        <f>IF(N86="nulová",J86,0)</f>
        <v>0</v>
      </c>
      <c r="BJ86" s="16" t="s">
        <v>76</v>
      </c>
      <c r="BK86" s="223">
        <f>ROUND(I86*H86,2)</f>
        <v>0</v>
      </c>
      <c r="BL86" s="16" t="s">
        <v>99</v>
      </c>
      <c r="BM86" s="222" t="s">
        <v>147</v>
      </c>
    </row>
    <row r="87" s="2" customFormat="1" ht="218.55" customHeight="1">
      <c r="A87" s="37"/>
      <c r="B87" s="38"/>
      <c r="C87" s="211" t="s">
        <v>120</v>
      </c>
      <c r="D87" s="211" t="s">
        <v>188</v>
      </c>
      <c r="E87" s="212" t="s">
        <v>1346</v>
      </c>
      <c r="F87" s="213" t="s">
        <v>1347</v>
      </c>
      <c r="G87" s="214" t="s">
        <v>460</v>
      </c>
      <c r="H87" s="215">
        <v>1</v>
      </c>
      <c r="I87" s="216"/>
      <c r="J87" s="217">
        <f>ROUND(I87*H87,2)</f>
        <v>0</v>
      </c>
      <c r="K87" s="213" t="s">
        <v>19</v>
      </c>
      <c r="L87" s="43"/>
      <c r="M87" s="218" t="s">
        <v>19</v>
      </c>
      <c r="N87" s="219" t="s">
        <v>40</v>
      </c>
      <c r="O87" s="83"/>
      <c r="P87" s="220">
        <f>O87*H87</f>
        <v>0</v>
      </c>
      <c r="Q87" s="220">
        <v>0</v>
      </c>
      <c r="R87" s="220">
        <f>Q87*H87</f>
        <v>0</v>
      </c>
      <c r="S87" s="220">
        <v>0</v>
      </c>
      <c r="T87" s="221">
        <f>S87*H87</f>
        <v>0</v>
      </c>
      <c r="U87" s="37"/>
      <c r="V87" s="37"/>
      <c r="W87" s="37"/>
      <c r="X87" s="37"/>
      <c r="Y87" s="37"/>
      <c r="Z87" s="37"/>
      <c r="AA87" s="37"/>
      <c r="AB87" s="37"/>
      <c r="AC87" s="37"/>
      <c r="AD87" s="37"/>
      <c r="AE87" s="37"/>
      <c r="AR87" s="222" t="s">
        <v>99</v>
      </c>
      <c r="AT87" s="222" t="s">
        <v>188</v>
      </c>
      <c r="AU87" s="222" t="s">
        <v>76</v>
      </c>
      <c r="AY87" s="16" t="s">
        <v>185</v>
      </c>
      <c r="BE87" s="223">
        <f>IF(N87="základní",J87,0)</f>
        <v>0</v>
      </c>
      <c r="BF87" s="223">
        <f>IF(N87="snížená",J87,0)</f>
        <v>0</v>
      </c>
      <c r="BG87" s="223">
        <f>IF(N87="zákl. přenesená",J87,0)</f>
        <v>0</v>
      </c>
      <c r="BH87" s="223">
        <f>IF(N87="sníž. přenesená",J87,0)</f>
        <v>0</v>
      </c>
      <c r="BI87" s="223">
        <f>IF(N87="nulová",J87,0)</f>
        <v>0</v>
      </c>
      <c r="BJ87" s="16" t="s">
        <v>76</v>
      </c>
      <c r="BK87" s="223">
        <f>ROUND(I87*H87,2)</f>
        <v>0</v>
      </c>
      <c r="BL87" s="16" t="s">
        <v>99</v>
      </c>
      <c r="BM87" s="222" t="s">
        <v>239</v>
      </c>
    </row>
    <row r="88" s="2" customFormat="1" ht="153.45" customHeight="1">
      <c r="A88" s="37"/>
      <c r="B88" s="38"/>
      <c r="C88" s="211" t="s">
        <v>88</v>
      </c>
      <c r="D88" s="211" t="s">
        <v>188</v>
      </c>
      <c r="E88" s="212" t="s">
        <v>1348</v>
      </c>
      <c r="F88" s="213" t="s">
        <v>1349</v>
      </c>
      <c r="G88" s="214" t="s">
        <v>460</v>
      </c>
      <c r="H88" s="215">
        <v>1</v>
      </c>
      <c r="I88" s="216"/>
      <c r="J88" s="217">
        <f>ROUND(I88*H88,2)</f>
        <v>0</v>
      </c>
      <c r="K88" s="213" t="s">
        <v>19</v>
      </c>
      <c r="L88" s="43"/>
      <c r="M88" s="243" t="s">
        <v>19</v>
      </c>
      <c r="N88" s="244" t="s">
        <v>40</v>
      </c>
      <c r="O88" s="241"/>
      <c r="P88" s="245">
        <f>O88*H88</f>
        <v>0</v>
      </c>
      <c r="Q88" s="245">
        <v>0</v>
      </c>
      <c r="R88" s="245">
        <f>Q88*H88</f>
        <v>0</v>
      </c>
      <c r="S88" s="245">
        <v>0</v>
      </c>
      <c r="T88" s="246">
        <f>S88*H88</f>
        <v>0</v>
      </c>
      <c r="U88" s="37"/>
      <c r="V88" s="37"/>
      <c r="W88" s="37"/>
      <c r="X88" s="37"/>
      <c r="Y88" s="37"/>
      <c r="Z88" s="37"/>
      <c r="AA88" s="37"/>
      <c r="AB88" s="37"/>
      <c r="AC88" s="37"/>
      <c r="AD88" s="37"/>
      <c r="AE88" s="37"/>
      <c r="AR88" s="222" t="s">
        <v>99</v>
      </c>
      <c r="AT88" s="222" t="s">
        <v>188</v>
      </c>
      <c r="AU88" s="222" t="s">
        <v>76</v>
      </c>
      <c r="AY88" s="16" t="s">
        <v>185</v>
      </c>
      <c r="BE88" s="223">
        <f>IF(N88="základní",J88,0)</f>
        <v>0</v>
      </c>
      <c r="BF88" s="223">
        <f>IF(N88="snížená",J88,0)</f>
        <v>0</v>
      </c>
      <c r="BG88" s="223">
        <f>IF(N88="zákl. přenesená",J88,0)</f>
        <v>0</v>
      </c>
      <c r="BH88" s="223">
        <f>IF(N88="sníž. přenesená",J88,0)</f>
        <v>0</v>
      </c>
      <c r="BI88" s="223">
        <f>IF(N88="nulová",J88,0)</f>
        <v>0</v>
      </c>
      <c r="BJ88" s="16" t="s">
        <v>76</v>
      </c>
      <c r="BK88" s="223">
        <f>ROUND(I88*H88,2)</f>
        <v>0</v>
      </c>
      <c r="BL88" s="16" t="s">
        <v>99</v>
      </c>
      <c r="BM88" s="222" t="s">
        <v>8</v>
      </c>
    </row>
    <row r="89" s="2" customFormat="1" ht="6.96" customHeight="1">
      <c r="A89" s="37"/>
      <c r="B89" s="58"/>
      <c r="C89" s="59"/>
      <c r="D89" s="59"/>
      <c r="E89" s="59"/>
      <c r="F89" s="59"/>
      <c r="G89" s="59"/>
      <c r="H89" s="59"/>
      <c r="I89" s="59"/>
      <c r="J89" s="59"/>
      <c r="K89" s="59"/>
      <c r="L89" s="43"/>
      <c r="M89" s="37"/>
      <c r="O89" s="37"/>
      <c r="P89" s="37"/>
      <c r="Q89" s="37"/>
      <c r="R89" s="37"/>
      <c r="S89" s="37"/>
      <c r="T89" s="37"/>
      <c r="U89" s="37"/>
      <c r="V89" s="37"/>
      <c r="W89" s="37"/>
      <c r="X89" s="37"/>
      <c r="Y89" s="37"/>
      <c r="Z89" s="37"/>
      <c r="AA89" s="37"/>
      <c r="AB89" s="37"/>
      <c r="AC89" s="37"/>
      <c r="AD89" s="37"/>
      <c r="AE89" s="37"/>
    </row>
  </sheetData>
  <sheetProtection sheet="1" autoFilter="0" formatColumns="0" formatRows="0" objects="1" scenarios="1" spinCount="100000" saltValue="pJjMW83hy+ABhGA56zDSzCjdIgsYPdbbKngFzTYy8PKXgRuxrnmDkDlShiy6bTkwVRU6/JIXb4PJiwXfHEFmpA==" hashValue="RSox6Y/RuS2JyOZ4I/jvrtoF4uz9OcyvXkFqa5SmpT15o86oqpD6MrVOh/RN+Knw5PvPY3Gjeb0s48tRYAjkLg==" algorithmName="SHA-512" password="CC35"/>
  <autoFilter ref="C79:K88"/>
  <mergeCells count="9">
    <mergeCell ref="E7:H7"/>
    <mergeCell ref="E9:H9"/>
    <mergeCell ref="E18:H18"/>
    <mergeCell ref="E27:H27"/>
    <mergeCell ref="E48:H48"/>
    <mergeCell ref="E50:H50"/>
    <mergeCell ref="E70:H70"/>
    <mergeCell ref="E72:H72"/>
    <mergeCell ref="L2:V2"/>
  </mergeCells>
  <hyperlinks>
    <hyperlink ref="F83" r:id="rId1" display="https://podminky.urs.cz/item/CS_URS_2025_01/K042"/>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25.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43"/>
  </sheetViews>
  <cols>
    <col min="1" max="1" width="8.332031" style="252" customWidth="1"/>
    <col min="2" max="2" width="1.667969" style="252" customWidth="1"/>
    <col min="3" max="4" width="5" style="252" customWidth="1"/>
    <col min="5" max="5" width="11.66016" style="252" customWidth="1"/>
    <col min="6" max="6" width="9.160156" style="252" customWidth="1"/>
    <col min="7" max="7" width="5" style="252" customWidth="1"/>
    <col min="8" max="8" width="77.83203" style="252" customWidth="1"/>
    <col min="9" max="10" width="20" style="252" customWidth="1"/>
    <col min="11" max="11" width="1.667969" style="252" customWidth="1"/>
  </cols>
  <sheetData>
    <row r="1" s="1" customFormat="1" ht="37.5" customHeight="1"/>
    <row r="2" s="1" customFormat="1" ht="7.5" customHeight="1">
      <c r="B2" s="253"/>
      <c r="C2" s="254"/>
      <c r="D2" s="254"/>
      <c r="E2" s="254"/>
      <c r="F2" s="254"/>
      <c r="G2" s="254"/>
      <c r="H2" s="254"/>
      <c r="I2" s="254"/>
      <c r="J2" s="254"/>
      <c r="K2" s="255"/>
    </row>
    <row r="3" s="13" customFormat="1" ht="45" customHeight="1">
      <c r="B3" s="256"/>
      <c r="C3" s="257" t="s">
        <v>1350</v>
      </c>
      <c r="D3" s="257"/>
      <c r="E3" s="257"/>
      <c r="F3" s="257"/>
      <c r="G3" s="257"/>
      <c r="H3" s="257"/>
      <c r="I3" s="257"/>
      <c r="J3" s="257"/>
      <c r="K3" s="258"/>
    </row>
    <row r="4" s="1" customFormat="1" ht="25.5" customHeight="1">
      <c r="B4" s="259"/>
      <c r="C4" s="260" t="s">
        <v>1351</v>
      </c>
      <c r="D4" s="260"/>
      <c r="E4" s="260"/>
      <c r="F4" s="260"/>
      <c r="G4" s="260"/>
      <c r="H4" s="260"/>
      <c r="I4" s="260"/>
      <c r="J4" s="260"/>
      <c r="K4" s="261"/>
    </row>
    <row r="5" s="1" customFormat="1" ht="5.25" customHeight="1">
      <c r="B5" s="259"/>
      <c r="C5" s="262"/>
      <c r="D5" s="262"/>
      <c r="E5" s="262"/>
      <c r="F5" s="262"/>
      <c r="G5" s="262"/>
      <c r="H5" s="262"/>
      <c r="I5" s="262"/>
      <c r="J5" s="262"/>
      <c r="K5" s="261"/>
    </row>
    <row r="6" s="1" customFormat="1" ht="15" customHeight="1">
      <c r="B6" s="259"/>
      <c r="C6" s="263" t="s">
        <v>1352</v>
      </c>
      <c r="D6" s="263"/>
      <c r="E6" s="263"/>
      <c r="F6" s="263"/>
      <c r="G6" s="263"/>
      <c r="H6" s="263"/>
      <c r="I6" s="263"/>
      <c r="J6" s="263"/>
      <c r="K6" s="261"/>
    </row>
    <row r="7" s="1" customFormat="1" ht="15" customHeight="1">
      <c r="B7" s="264"/>
      <c r="C7" s="263" t="s">
        <v>1353</v>
      </c>
      <c r="D7" s="263"/>
      <c r="E7" s="263"/>
      <c r="F7" s="263"/>
      <c r="G7" s="263"/>
      <c r="H7" s="263"/>
      <c r="I7" s="263"/>
      <c r="J7" s="263"/>
      <c r="K7" s="261"/>
    </row>
    <row r="8" s="1" customFormat="1" ht="12.75" customHeight="1">
      <c r="B8" s="264"/>
      <c r="C8" s="263"/>
      <c r="D8" s="263"/>
      <c r="E8" s="263"/>
      <c r="F8" s="263"/>
      <c r="G8" s="263"/>
      <c r="H8" s="263"/>
      <c r="I8" s="263"/>
      <c r="J8" s="263"/>
      <c r="K8" s="261"/>
    </row>
    <row r="9" s="1" customFormat="1" ht="15" customHeight="1">
      <c r="B9" s="264"/>
      <c r="C9" s="263" t="s">
        <v>1354</v>
      </c>
      <c r="D9" s="263"/>
      <c r="E9" s="263"/>
      <c r="F9" s="263"/>
      <c r="G9" s="263"/>
      <c r="H9" s="263"/>
      <c r="I9" s="263"/>
      <c r="J9" s="263"/>
      <c r="K9" s="261"/>
    </row>
    <row r="10" s="1" customFormat="1" ht="15" customHeight="1">
      <c r="B10" s="264"/>
      <c r="C10" s="263"/>
      <c r="D10" s="263" t="s">
        <v>1355</v>
      </c>
      <c r="E10" s="263"/>
      <c r="F10" s="263"/>
      <c r="G10" s="263"/>
      <c r="H10" s="263"/>
      <c r="I10" s="263"/>
      <c r="J10" s="263"/>
      <c r="K10" s="261"/>
    </row>
    <row r="11" s="1" customFormat="1" ht="15" customHeight="1">
      <c r="B11" s="264"/>
      <c r="C11" s="265"/>
      <c r="D11" s="263" t="s">
        <v>1356</v>
      </c>
      <c r="E11" s="263"/>
      <c r="F11" s="263"/>
      <c r="G11" s="263"/>
      <c r="H11" s="263"/>
      <c r="I11" s="263"/>
      <c r="J11" s="263"/>
      <c r="K11" s="261"/>
    </row>
    <row r="12" s="1" customFormat="1" ht="15" customHeight="1">
      <c r="B12" s="264"/>
      <c r="C12" s="265"/>
      <c r="D12" s="263"/>
      <c r="E12" s="263"/>
      <c r="F12" s="263"/>
      <c r="G12" s="263"/>
      <c r="H12" s="263"/>
      <c r="I12" s="263"/>
      <c r="J12" s="263"/>
      <c r="K12" s="261"/>
    </row>
    <row r="13" s="1" customFormat="1" ht="15" customHeight="1">
      <c r="B13" s="264"/>
      <c r="C13" s="265"/>
      <c r="D13" s="266" t="s">
        <v>1357</v>
      </c>
      <c r="E13" s="263"/>
      <c r="F13" s="263"/>
      <c r="G13" s="263"/>
      <c r="H13" s="263"/>
      <c r="I13" s="263"/>
      <c r="J13" s="263"/>
      <c r="K13" s="261"/>
    </row>
    <row r="14" s="1" customFormat="1" ht="12.75" customHeight="1">
      <c r="B14" s="264"/>
      <c r="C14" s="265"/>
      <c r="D14" s="265"/>
      <c r="E14" s="265"/>
      <c r="F14" s="265"/>
      <c r="G14" s="265"/>
      <c r="H14" s="265"/>
      <c r="I14" s="265"/>
      <c r="J14" s="265"/>
      <c r="K14" s="261"/>
    </row>
    <row r="15" s="1" customFormat="1" ht="15" customHeight="1">
      <c r="B15" s="264"/>
      <c r="C15" s="265"/>
      <c r="D15" s="263" t="s">
        <v>1358</v>
      </c>
      <c r="E15" s="263"/>
      <c r="F15" s="263"/>
      <c r="G15" s="263"/>
      <c r="H15" s="263"/>
      <c r="I15" s="263"/>
      <c r="J15" s="263"/>
      <c r="K15" s="261"/>
    </row>
    <row r="16" s="1" customFormat="1" ht="15" customHeight="1">
      <c r="B16" s="264"/>
      <c r="C16" s="265"/>
      <c r="D16" s="263" t="s">
        <v>1359</v>
      </c>
      <c r="E16" s="263"/>
      <c r="F16" s="263"/>
      <c r="G16" s="263"/>
      <c r="H16" s="263"/>
      <c r="I16" s="263"/>
      <c r="J16" s="263"/>
      <c r="K16" s="261"/>
    </row>
    <row r="17" s="1" customFormat="1" ht="15" customHeight="1">
      <c r="B17" s="264"/>
      <c r="C17" s="265"/>
      <c r="D17" s="263" t="s">
        <v>1360</v>
      </c>
      <c r="E17" s="263"/>
      <c r="F17" s="263"/>
      <c r="G17" s="263"/>
      <c r="H17" s="263"/>
      <c r="I17" s="263"/>
      <c r="J17" s="263"/>
      <c r="K17" s="261"/>
    </row>
    <row r="18" s="1" customFormat="1" ht="15" customHeight="1">
      <c r="B18" s="264"/>
      <c r="C18" s="265"/>
      <c r="D18" s="265"/>
      <c r="E18" s="267" t="s">
        <v>75</v>
      </c>
      <c r="F18" s="263" t="s">
        <v>1361</v>
      </c>
      <c r="G18" s="263"/>
      <c r="H18" s="263"/>
      <c r="I18" s="263"/>
      <c r="J18" s="263"/>
      <c r="K18" s="261"/>
    </row>
    <row r="19" s="1" customFormat="1" ht="15" customHeight="1">
      <c r="B19" s="264"/>
      <c r="C19" s="265"/>
      <c r="D19" s="265"/>
      <c r="E19" s="267" t="s">
        <v>1362</v>
      </c>
      <c r="F19" s="263" t="s">
        <v>1363</v>
      </c>
      <c r="G19" s="263"/>
      <c r="H19" s="263"/>
      <c r="I19" s="263"/>
      <c r="J19" s="263"/>
      <c r="K19" s="261"/>
    </row>
    <row r="20" s="1" customFormat="1" ht="15" customHeight="1">
      <c r="B20" s="264"/>
      <c r="C20" s="265"/>
      <c r="D20" s="265"/>
      <c r="E20" s="267" t="s">
        <v>1364</v>
      </c>
      <c r="F20" s="263" t="s">
        <v>1365</v>
      </c>
      <c r="G20" s="263"/>
      <c r="H20" s="263"/>
      <c r="I20" s="263"/>
      <c r="J20" s="263"/>
      <c r="K20" s="261"/>
    </row>
    <row r="21" s="1" customFormat="1" ht="15" customHeight="1">
      <c r="B21" s="264"/>
      <c r="C21" s="265"/>
      <c r="D21" s="265"/>
      <c r="E21" s="267" t="s">
        <v>1366</v>
      </c>
      <c r="F21" s="263" t="s">
        <v>1367</v>
      </c>
      <c r="G21" s="263"/>
      <c r="H21" s="263"/>
      <c r="I21" s="263"/>
      <c r="J21" s="263"/>
      <c r="K21" s="261"/>
    </row>
    <row r="22" s="1" customFormat="1" ht="15" customHeight="1">
      <c r="B22" s="264"/>
      <c r="C22" s="265"/>
      <c r="D22" s="265"/>
      <c r="E22" s="267" t="s">
        <v>1368</v>
      </c>
      <c r="F22" s="263" t="s">
        <v>1369</v>
      </c>
      <c r="G22" s="263"/>
      <c r="H22" s="263"/>
      <c r="I22" s="263"/>
      <c r="J22" s="263"/>
      <c r="K22" s="261"/>
    </row>
    <row r="23" s="1" customFormat="1" ht="15" customHeight="1">
      <c r="B23" s="264"/>
      <c r="C23" s="265"/>
      <c r="D23" s="265"/>
      <c r="E23" s="267" t="s">
        <v>81</v>
      </c>
      <c r="F23" s="263" t="s">
        <v>1370</v>
      </c>
      <c r="G23" s="263"/>
      <c r="H23" s="263"/>
      <c r="I23" s="263"/>
      <c r="J23" s="263"/>
      <c r="K23" s="261"/>
    </row>
    <row r="24" s="1" customFormat="1" ht="12.75" customHeight="1">
      <c r="B24" s="264"/>
      <c r="C24" s="265"/>
      <c r="D24" s="265"/>
      <c r="E24" s="265"/>
      <c r="F24" s="265"/>
      <c r="G24" s="265"/>
      <c r="H24" s="265"/>
      <c r="I24" s="265"/>
      <c r="J24" s="265"/>
      <c r="K24" s="261"/>
    </row>
    <row r="25" s="1" customFormat="1" ht="15" customHeight="1">
      <c r="B25" s="264"/>
      <c r="C25" s="263" t="s">
        <v>1371</v>
      </c>
      <c r="D25" s="263"/>
      <c r="E25" s="263"/>
      <c r="F25" s="263"/>
      <c r="G25" s="263"/>
      <c r="H25" s="263"/>
      <c r="I25" s="263"/>
      <c r="J25" s="263"/>
      <c r="K25" s="261"/>
    </row>
    <row r="26" s="1" customFormat="1" ht="15" customHeight="1">
      <c r="B26" s="264"/>
      <c r="C26" s="263" t="s">
        <v>1372</v>
      </c>
      <c r="D26" s="263"/>
      <c r="E26" s="263"/>
      <c r="F26" s="263"/>
      <c r="G26" s="263"/>
      <c r="H26" s="263"/>
      <c r="I26" s="263"/>
      <c r="J26" s="263"/>
      <c r="K26" s="261"/>
    </row>
    <row r="27" s="1" customFormat="1" ht="15" customHeight="1">
      <c r="B27" s="264"/>
      <c r="C27" s="263"/>
      <c r="D27" s="263" t="s">
        <v>1373</v>
      </c>
      <c r="E27" s="263"/>
      <c r="F27" s="263"/>
      <c r="G27" s="263"/>
      <c r="H27" s="263"/>
      <c r="I27" s="263"/>
      <c r="J27" s="263"/>
      <c r="K27" s="261"/>
    </row>
    <row r="28" s="1" customFormat="1" ht="15" customHeight="1">
      <c r="B28" s="264"/>
      <c r="C28" s="265"/>
      <c r="D28" s="263" t="s">
        <v>1374</v>
      </c>
      <c r="E28" s="263"/>
      <c r="F28" s="263"/>
      <c r="G28" s="263"/>
      <c r="H28" s="263"/>
      <c r="I28" s="263"/>
      <c r="J28" s="263"/>
      <c r="K28" s="261"/>
    </row>
    <row r="29" s="1" customFormat="1" ht="12.75" customHeight="1">
      <c r="B29" s="264"/>
      <c r="C29" s="265"/>
      <c r="D29" s="265"/>
      <c r="E29" s="265"/>
      <c r="F29" s="265"/>
      <c r="G29" s="265"/>
      <c r="H29" s="265"/>
      <c r="I29" s="265"/>
      <c r="J29" s="265"/>
      <c r="K29" s="261"/>
    </row>
    <row r="30" s="1" customFormat="1" ht="15" customHeight="1">
      <c r="B30" s="264"/>
      <c r="C30" s="265"/>
      <c r="D30" s="263" t="s">
        <v>1375</v>
      </c>
      <c r="E30" s="263"/>
      <c r="F30" s="263"/>
      <c r="G30" s="263"/>
      <c r="H30" s="263"/>
      <c r="I30" s="263"/>
      <c r="J30" s="263"/>
      <c r="K30" s="261"/>
    </row>
    <row r="31" s="1" customFormat="1" ht="15" customHeight="1">
      <c r="B31" s="264"/>
      <c r="C31" s="265"/>
      <c r="D31" s="263" t="s">
        <v>1376</v>
      </c>
      <c r="E31" s="263"/>
      <c r="F31" s="263"/>
      <c r="G31" s="263"/>
      <c r="H31" s="263"/>
      <c r="I31" s="263"/>
      <c r="J31" s="263"/>
      <c r="K31" s="261"/>
    </row>
    <row r="32" s="1" customFormat="1" ht="12.75" customHeight="1">
      <c r="B32" s="264"/>
      <c r="C32" s="265"/>
      <c r="D32" s="265"/>
      <c r="E32" s="265"/>
      <c r="F32" s="265"/>
      <c r="G32" s="265"/>
      <c r="H32" s="265"/>
      <c r="I32" s="265"/>
      <c r="J32" s="265"/>
      <c r="K32" s="261"/>
    </row>
    <row r="33" s="1" customFormat="1" ht="15" customHeight="1">
      <c r="B33" s="264"/>
      <c r="C33" s="265"/>
      <c r="D33" s="263" t="s">
        <v>1377</v>
      </c>
      <c r="E33" s="263"/>
      <c r="F33" s="263"/>
      <c r="G33" s="263"/>
      <c r="H33" s="263"/>
      <c r="I33" s="263"/>
      <c r="J33" s="263"/>
      <c r="K33" s="261"/>
    </row>
    <row r="34" s="1" customFormat="1" ht="15" customHeight="1">
      <c r="B34" s="264"/>
      <c r="C34" s="265"/>
      <c r="D34" s="263" t="s">
        <v>1378</v>
      </c>
      <c r="E34" s="263"/>
      <c r="F34" s="263"/>
      <c r="G34" s="263"/>
      <c r="H34" s="263"/>
      <c r="I34" s="263"/>
      <c r="J34" s="263"/>
      <c r="K34" s="261"/>
    </row>
    <row r="35" s="1" customFormat="1" ht="15" customHeight="1">
      <c r="B35" s="264"/>
      <c r="C35" s="265"/>
      <c r="D35" s="263" t="s">
        <v>1379</v>
      </c>
      <c r="E35" s="263"/>
      <c r="F35" s="263"/>
      <c r="G35" s="263"/>
      <c r="H35" s="263"/>
      <c r="I35" s="263"/>
      <c r="J35" s="263"/>
      <c r="K35" s="261"/>
    </row>
    <row r="36" s="1" customFormat="1" ht="15" customHeight="1">
      <c r="B36" s="264"/>
      <c r="C36" s="265"/>
      <c r="D36" s="263"/>
      <c r="E36" s="266" t="s">
        <v>171</v>
      </c>
      <c r="F36" s="263"/>
      <c r="G36" s="263" t="s">
        <v>1380</v>
      </c>
      <c r="H36" s="263"/>
      <c r="I36" s="263"/>
      <c r="J36" s="263"/>
      <c r="K36" s="261"/>
    </row>
    <row r="37" s="1" customFormat="1" ht="30.75" customHeight="1">
      <c r="B37" s="264"/>
      <c r="C37" s="265"/>
      <c r="D37" s="263"/>
      <c r="E37" s="266" t="s">
        <v>1381</v>
      </c>
      <c r="F37" s="263"/>
      <c r="G37" s="263" t="s">
        <v>1382</v>
      </c>
      <c r="H37" s="263"/>
      <c r="I37" s="263"/>
      <c r="J37" s="263"/>
      <c r="K37" s="261"/>
    </row>
    <row r="38" s="1" customFormat="1" ht="15" customHeight="1">
      <c r="B38" s="264"/>
      <c r="C38" s="265"/>
      <c r="D38" s="263"/>
      <c r="E38" s="266" t="s">
        <v>50</v>
      </c>
      <c r="F38" s="263"/>
      <c r="G38" s="263" t="s">
        <v>1383</v>
      </c>
      <c r="H38" s="263"/>
      <c r="I38" s="263"/>
      <c r="J38" s="263"/>
      <c r="K38" s="261"/>
    </row>
    <row r="39" s="1" customFormat="1" ht="15" customHeight="1">
      <c r="B39" s="264"/>
      <c r="C39" s="265"/>
      <c r="D39" s="263"/>
      <c r="E39" s="266" t="s">
        <v>51</v>
      </c>
      <c r="F39" s="263"/>
      <c r="G39" s="263" t="s">
        <v>1384</v>
      </c>
      <c r="H39" s="263"/>
      <c r="I39" s="263"/>
      <c r="J39" s="263"/>
      <c r="K39" s="261"/>
    </row>
    <row r="40" s="1" customFormat="1" ht="15" customHeight="1">
      <c r="B40" s="264"/>
      <c r="C40" s="265"/>
      <c r="D40" s="263"/>
      <c r="E40" s="266" t="s">
        <v>172</v>
      </c>
      <c r="F40" s="263"/>
      <c r="G40" s="263" t="s">
        <v>1385</v>
      </c>
      <c r="H40" s="263"/>
      <c r="I40" s="263"/>
      <c r="J40" s="263"/>
      <c r="K40" s="261"/>
    </row>
    <row r="41" s="1" customFormat="1" ht="15" customHeight="1">
      <c r="B41" s="264"/>
      <c r="C41" s="265"/>
      <c r="D41" s="263"/>
      <c r="E41" s="266" t="s">
        <v>173</v>
      </c>
      <c r="F41" s="263"/>
      <c r="G41" s="263" t="s">
        <v>1386</v>
      </c>
      <c r="H41" s="263"/>
      <c r="I41" s="263"/>
      <c r="J41" s="263"/>
      <c r="K41" s="261"/>
    </row>
    <row r="42" s="1" customFormat="1" ht="15" customHeight="1">
      <c r="B42" s="264"/>
      <c r="C42" s="265"/>
      <c r="D42" s="263"/>
      <c r="E42" s="266" t="s">
        <v>1387</v>
      </c>
      <c r="F42" s="263"/>
      <c r="G42" s="263" t="s">
        <v>1388</v>
      </c>
      <c r="H42" s="263"/>
      <c r="I42" s="263"/>
      <c r="J42" s="263"/>
      <c r="K42" s="261"/>
    </row>
    <row r="43" s="1" customFormat="1" ht="15" customHeight="1">
      <c r="B43" s="264"/>
      <c r="C43" s="265"/>
      <c r="D43" s="263"/>
      <c r="E43" s="266"/>
      <c r="F43" s="263"/>
      <c r="G43" s="263" t="s">
        <v>1389</v>
      </c>
      <c r="H43" s="263"/>
      <c r="I43" s="263"/>
      <c r="J43" s="263"/>
      <c r="K43" s="261"/>
    </row>
    <row r="44" s="1" customFormat="1" ht="15" customHeight="1">
      <c r="B44" s="264"/>
      <c r="C44" s="265"/>
      <c r="D44" s="263"/>
      <c r="E44" s="266" t="s">
        <v>1390</v>
      </c>
      <c r="F44" s="263"/>
      <c r="G44" s="263" t="s">
        <v>1391</v>
      </c>
      <c r="H44" s="263"/>
      <c r="I44" s="263"/>
      <c r="J44" s="263"/>
      <c r="K44" s="261"/>
    </row>
    <row r="45" s="1" customFormat="1" ht="15" customHeight="1">
      <c r="B45" s="264"/>
      <c r="C45" s="265"/>
      <c r="D45" s="263"/>
      <c r="E45" s="266" t="s">
        <v>175</v>
      </c>
      <c r="F45" s="263"/>
      <c r="G45" s="263" t="s">
        <v>1392</v>
      </c>
      <c r="H45" s="263"/>
      <c r="I45" s="263"/>
      <c r="J45" s="263"/>
      <c r="K45" s="261"/>
    </row>
    <row r="46" s="1" customFormat="1" ht="12.75" customHeight="1">
      <c r="B46" s="264"/>
      <c r="C46" s="265"/>
      <c r="D46" s="263"/>
      <c r="E46" s="263"/>
      <c r="F46" s="263"/>
      <c r="G46" s="263"/>
      <c r="H46" s="263"/>
      <c r="I46" s="263"/>
      <c r="J46" s="263"/>
      <c r="K46" s="261"/>
    </row>
    <row r="47" s="1" customFormat="1" ht="15" customHeight="1">
      <c r="B47" s="264"/>
      <c r="C47" s="265"/>
      <c r="D47" s="263" t="s">
        <v>1393</v>
      </c>
      <c r="E47" s="263"/>
      <c r="F47" s="263"/>
      <c r="G47" s="263"/>
      <c r="H47" s="263"/>
      <c r="I47" s="263"/>
      <c r="J47" s="263"/>
      <c r="K47" s="261"/>
    </row>
    <row r="48" s="1" customFormat="1" ht="15" customHeight="1">
      <c r="B48" s="264"/>
      <c r="C48" s="265"/>
      <c r="D48" s="265"/>
      <c r="E48" s="263" t="s">
        <v>1394</v>
      </c>
      <c r="F48" s="263"/>
      <c r="G48" s="263"/>
      <c r="H48" s="263"/>
      <c r="I48" s="263"/>
      <c r="J48" s="263"/>
      <c r="K48" s="261"/>
    </row>
    <row r="49" s="1" customFormat="1" ht="15" customHeight="1">
      <c r="B49" s="264"/>
      <c r="C49" s="265"/>
      <c r="D49" s="265"/>
      <c r="E49" s="263" t="s">
        <v>1395</v>
      </c>
      <c r="F49" s="263"/>
      <c r="G49" s="263"/>
      <c r="H49" s="263"/>
      <c r="I49" s="263"/>
      <c r="J49" s="263"/>
      <c r="K49" s="261"/>
    </row>
    <row r="50" s="1" customFormat="1" ht="15" customHeight="1">
      <c r="B50" s="264"/>
      <c r="C50" s="265"/>
      <c r="D50" s="265"/>
      <c r="E50" s="263" t="s">
        <v>1396</v>
      </c>
      <c r="F50" s="263"/>
      <c r="G50" s="263"/>
      <c r="H50" s="263"/>
      <c r="I50" s="263"/>
      <c r="J50" s="263"/>
      <c r="K50" s="261"/>
    </row>
    <row r="51" s="1" customFormat="1" ht="15" customHeight="1">
      <c r="B51" s="264"/>
      <c r="C51" s="265"/>
      <c r="D51" s="263" t="s">
        <v>1397</v>
      </c>
      <c r="E51" s="263"/>
      <c r="F51" s="263"/>
      <c r="G51" s="263"/>
      <c r="H51" s="263"/>
      <c r="I51" s="263"/>
      <c r="J51" s="263"/>
      <c r="K51" s="261"/>
    </row>
    <row r="52" s="1" customFormat="1" ht="25.5" customHeight="1">
      <c r="B52" s="259"/>
      <c r="C52" s="260" t="s">
        <v>1398</v>
      </c>
      <c r="D52" s="260"/>
      <c r="E52" s="260"/>
      <c r="F52" s="260"/>
      <c r="G52" s="260"/>
      <c r="H52" s="260"/>
      <c r="I52" s="260"/>
      <c r="J52" s="260"/>
      <c r="K52" s="261"/>
    </row>
    <row r="53" s="1" customFormat="1" ht="5.25" customHeight="1">
      <c r="B53" s="259"/>
      <c r="C53" s="262"/>
      <c r="D53" s="262"/>
      <c r="E53" s="262"/>
      <c r="F53" s="262"/>
      <c r="G53" s="262"/>
      <c r="H53" s="262"/>
      <c r="I53" s="262"/>
      <c r="J53" s="262"/>
      <c r="K53" s="261"/>
    </row>
    <row r="54" s="1" customFormat="1" ht="15" customHeight="1">
      <c r="B54" s="259"/>
      <c r="C54" s="263" t="s">
        <v>1399</v>
      </c>
      <c r="D54" s="263"/>
      <c r="E54" s="263"/>
      <c r="F54" s="263"/>
      <c r="G54" s="263"/>
      <c r="H54" s="263"/>
      <c r="I54" s="263"/>
      <c r="J54" s="263"/>
      <c r="K54" s="261"/>
    </row>
    <row r="55" s="1" customFormat="1" ht="15" customHeight="1">
      <c r="B55" s="259"/>
      <c r="C55" s="263" t="s">
        <v>1400</v>
      </c>
      <c r="D55" s="263"/>
      <c r="E55" s="263"/>
      <c r="F55" s="263"/>
      <c r="G55" s="263"/>
      <c r="H55" s="263"/>
      <c r="I55" s="263"/>
      <c r="J55" s="263"/>
      <c r="K55" s="261"/>
    </row>
    <row r="56" s="1" customFormat="1" ht="12.75" customHeight="1">
      <c r="B56" s="259"/>
      <c r="C56" s="263"/>
      <c r="D56" s="263"/>
      <c r="E56" s="263"/>
      <c r="F56" s="263"/>
      <c r="G56" s="263"/>
      <c r="H56" s="263"/>
      <c r="I56" s="263"/>
      <c r="J56" s="263"/>
      <c r="K56" s="261"/>
    </row>
    <row r="57" s="1" customFormat="1" ht="15" customHeight="1">
      <c r="B57" s="259"/>
      <c r="C57" s="263" t="s">
        <v>1401</v>
      </c>
      <c r="D57" s="263"/>
      <c r="E57" s="263"/>
      <c r="F57" s="263"/>
      <c r="G57" s="263"/>
      <c r="H57" s="263"/>
      <c r="I57" s="263"/>
      <c r="J57" s="263"/>
      <c r="K57" s="261"/>
    </row>
    <row r="58" s="1" customFormat="1" ht="15" customHeight="1">
      <c r="B58" s="259"/>
      <c r="C58" s="265"/>
      <c r="D58" s="263" t="s">
        <v>1402</v>
      </c>
      <c r="E58" s="263"/>
      <c r="F58" s="263"/>
      <c r="G58" s="263"/>
      <c r="H58" s="263"/>
      <c r="I58" s="263"/>
      <c r="J58" s="263"/>
      <c r="K58" s="261"/>
    </row>
    <row r="59" s="1" customFormat="1" ht="15" customHeight="1">
      <c r="B59" s="259"/>
      <c r="C59" s="265"/>
      <c r="D59" s="263" t="s">
        <v>1403</v>
      </c>
      <c r="E59" s="263"/>
      <c r="F59" s="263"/>
      <c r="G59" s="263"/>
      <c r="H59" s="263"/>
      <c r="I59" s="263"/>
      <c r="J59" s="263"/>
      <c r="K59" s="261"/>
    </row>
    <row r="60" s="1" customFormat="1" ht="15" customHeight="1">
      <c r="B60" s="259"/>
      <c r="C60" s="265"/>
      <c r="D60" s="263" t="s">
        <v>1404</v>
      </c>
      <c r="E60" s="263"/>
      <c r="F60" s="263"/>
      <c r="G60" s="263"/>
      <c r="H60" s="263"/>
      <c r="I60" s="263"/>
      <c r="J60" s="263"/>
      <c r="K60" s="261"/>
    </row>
    <row r="61" s="1" customFormat="1" ht="15" customHeight="1">
      <c r="B61" s="259"/>
      <c r="C61" s="265"/>
      <c r="D61" s="263" t="s">
        <v>1405</v>
      </c>
      <c r="E61" s="263"/>
      <c r="F61" s="263"/>
      <c r="G61" s="263"/>
      <c r="H61" s="263"/>
      <c r="I61" s="263"/>
      <c r="J61" s="263"/>
      <c r="K61" s="261"/>
    </row>
    <row r="62" s="1" customFormat="1" ht="15" customHeight="1">
      <c r="B62" s="259"/>
      <c r="C62" s="265"/>
      <c r="D62" s="268" t="s">
        <v>1406</v>
      </c>
      <c r="E62" s="268"/>
      <c r="F62" s="268"/>
      <c r="G62" s="268"/>
      <c r="H62" s="268"/>
      <c r="I62" s="268"/>
      <c r="J62" s="268"/>
      <c r="K62" s="261"/>
    </row>
    <row r="63" s="1" customFormat="1" ht="15" customHeight="1">
      <c r="B63" s="259"/>
      <c r="C63" s="265"/>
      <c r="D63" s="263" t="s">
        <v>1407</v>
      </c>
      <c r="E63" s="263"/>
      <c r="F63" s="263"/>
      <c r="G63" s="263"/>
      <c r="H63" s="263"/>
      <c r="I63" s="263"/>
      <c r="J63" s="263"/>
      <c r="K63" s="261"/>
    </row>
    <row r="64" s="1" customFormat="1" ht="12.75" customHeight="1">
      <c r="B64" s="259"/>
      <c r="C64" s="265"/>
      <c r="D64" s="265"/>
      <c r="E64" s="269"/>
      <c r="F64" s="265"/>
      <c r="G64" s="265"/>
      <c r="H64" s="265"/>
      <c r="I64" s="265"/>
      <c r="J64" s="265"/>
      <c r="K64" s="261"/>
    </row>
    <row r="65" s="1" customFormat="1" ht="15" customHeight="1">
      <c r="B65" s="259"/>
      <c r="C65" s="265"/>
      <c r="D65" s="263" t="s">
        <v>1408</v>
      </c>
      <c r="E65" s="263"/>
      <c r="F65" s="263"/>
      <c r="G65" s="263"/>
      <c r="H65" s="263"/>
      <c r="I65" s="263"/>
      <c r="J65" s="263"/>
      <c r="K65" s="261"/>
    </row>
    <row r="66" s="1" customFormat="1" ht="15" customHeight="1">
      <c r="B66" s="259"/>
      <c r="C66" s="265"/>
      <c r="D66" s="268" t="s">
        <v>1409</v>
      </c>
      <c r="E66" s="268"/>
      <c r="F66" s="268"/>
      <c r="G66" s="268"/>
      <c r="H66" s="268"/>
      <c r="I66" s="268"/>
      <c r="J66" s="268"/>
      <c r="K66" s="261"/>
    </row>
    <row r="67" s="1" customFormat="1" ht="15" customHeight="1">
      <c r="B67" s="259"/>
      <c r="C67" s="265"/>
      <c r="D67" s="263" t="s">
        <v>1410</v>
      </c>
      <c r="E67" s="263"/>
      <c r="F67" s="263"/>
      <c r="G67" s="263"/>
      <c r="H67" s="263"/>
      <c r="I67" s="263"/>
      <c r="J67" s="263"/>
      <c r="K67" s="261"/>
    </row>
    <row r="68" s="1" customFormat="1" ht="15" customHeight="1">
      <c r="B68" s="259"/>
      <c r="C68" s="265"/>
      <c r="D68" s="263" t="s">
        <v>1411</v>
      </c>
      <c r="E68" s="263"/>
      <c r="F68" s="263"/>
      <c r="G68" s="263"/>
      <c r="H68" s="263"/>
      <c r="I68" s="263"/>
      <c r="J68" s="263"/>
      <c r="K68" s="261"/>
    </row>
    <row r="69" s="1" customFormat="1" ht="15" customHeight="1">
      <c r="B69" s="259"/>
      <c r="C69" s="265"/>
      <c r="D69" s="263" t="s">
        <v>1412</v>
      </c>
      <c r="E69" s="263"/>
      <c r="F69" s="263"/>
      <c r="G69" s="263"/>
      <c r="H69" s="263"/>
      <c r="I69" s="263"/>
      <c r="J69" s="263"/>
      <c r="K69" s="261"/>
    </row>
    <row r="70" s="1" customFormat="1" ht="15" customHeight="1">
      <c r="B70" s="259"/>
      <c r="C70" s="265"/>
      <c r="D70" s="263" t="s">
        <v>1413</v>
      </c>
      <c r="E70" s="263"/>
      <c r="F70" s="263"/>
      <c r="G70" s="263"/>
      <c r="H70" s="263"/>
      <c r="I70" s="263"/>
      <c r="J70" s="263"/>
      <c r="K70" s="261"/>
    </row>
    <row r="71" s="1" customFormat="1" ht="12.75" customHeight="1">
      <c r="B71" s="270"/>
      <c r="C71" s="271"/>
      <c r="D71" s="271"/>
      <c r="E71" s="271"/>
      <c r="F71" s="271"/>
      <c r="G71" s="271"/>
      <c r="H71" s="271"/>
      <c r="I71" s="271"/>
      <c r="J71" s="271"/>
      <c r="K71" s="272"/>
    </row>
    <row r="72" s="1" customFormat="1" ht="18.75" customHeight="1">
      <c r="B72" s="273"/>
      <c r="C72" s="273"/>
      <c r="D72" s="273"/>
      <c r="E72" s="273"/>
      <c r="F72" s="273"/>
      <c r="G72" s="273"/>
      <c r="H72" s="273"/>
      <c r="I72" s="273"/>
      <c r="J72" s="273"/>
      <c r="K72" s="274"/>
    </row>
    <row r="73" s="1" customFormat="1" ht="18.75" customHeight="1">
      <c r="B73" s="274"/>
      <c r="C73" s="274"/>
      <c r="D73" s="274"/>
      <c r="E73" s="274"/>
      <c r="F73" s="274"/>
      <c r="G73" s="274"/>
      <c r="H73" s="274"/>
      <c r="I73" s="274"/>
      <c r="J73" s="274"/>
      <c r="K73" s="274"/>
    </row>
    <row r="74" s="1" customFormat="1" ht="7.5" customHeight="1">
      <c r="B74" s="275"/>
      <c r="C74" s="276"/>
      <c r="D74" s="276"/>
      <c r="E74" s="276"/>
      <c r="F74" s="276"/>
      <c r="G74" s="276"/>
      <c r="H74" s="276"/>
      <c r="I74" s="276"/>
      <c r="J74" s="276"/>
      <c r="K74" s="277"/>
    </row>
    <row r="75" s="1" customFormat="1" ht="45" customHeight="1">
      <c r="B75" s="278"/>
      <c r="C75" s="279" t="s">
        <v>1414</v>
      </c>
      <c r="D75" s="279"/>
      <c r="E75" s="279"/>
      <c r="F75" s="279"/>
      <c r="G75" s="279"/>
      <c r="H75" s="279"/>
      <c r="I75" s="279"/>
      <c r="J75" s="279"/>
      <c r="K75" s="280"/>
    </row>
    <row r="76" s="1" customFormat="1" ht="17.25" customHeight="1">
      <c r="B76" s="278"/>
      <c r="C76" s="281" t="s">
        <v>1415</v>
      </c>
      <c r="D76" s="281"/>
      <c r="E76" s="281"/>
      <c r="F76" s="281" t="s">
        <v>1416</v>
      </c>
      <c r="G76" s="282"/>
      <c r="H76" s="281" t="s">
        <v>51</v>
      </c>
      <c r="I76" s="281" t="s">
        <v>54</v>
      </c>
      <c r="J76" s="281" t="s">
        <v>1417</v>
      </c>
      <c r="K76" s="280"/>
    </row>
    <row r="77" s="1" customFormat="1" ht="17.25" customHeight="1">
      <c r="B77" s="278"/>
      <c r="C77" s="283" t="s">
        <v>1418</v>
      </c>
      <c r="D77" s="283"/>
      <c r="E77" s="283"/>
      <c r="F77" s="284" t="s">
        <v>1419</v>
      </c>
      <c r="G77" s="285"/>
      <c r="H77" s="283"/>
      <c r="I77" s="283"/>
      <c r="J77" s="283" t="s">
        <v>1420</v>
      </c>
      <c r="K77" s="280"/>
    </row>
    <row r="78" s="1" customFormat="1" ht="5.25" customHeight="1">
      <c r="B78" s="278"/>
      <c r="C78" s="286"/>
      <c r="D78" s="286"/>
      <c r="E78" s="286"/>
      <c r="F78" s="286"/>
      <c r="G78" s="287"/>
      <c r="H78" s="286"/>
      <c r="I78" s="286"/>
      <c r="J78" s="286"/>
      <c r="K78" s="280"/>
    </row>
    <row r="79" s="1" customFormat="1" ht="15" customHeight="1">
      <c r="B79" s="278"/>
      <c r="C79" s="266" t="s">
        <v>50</v>
      </c>
      <c r="D79" s="288"/>
      <c r="E79" s="288"/>
      <c r="F79" s="289" t="s">
        <v>1421</v>
      </c>
      <c r="G79" s="290"/>
      <c r="H79" s="266" t="s">
        <v>1422</v>
      </c>
      <c r="I79" s="266" t="s">
        <v>1423</v>
      </c>
      <c r="J79" s="266">
        <v>20</v>
      </c>
      <c r="K79" s="280"/>
    </row>
    <row r="80" s="1" customFormat="1" ht="15" customHeight="1">
      <c r="B80" s="278"/>
      <c r="C80" s="266" t="s">
        <v>1424</v>
      </c>
      <c r="D80" s="266"/>
      <c r="E80" s="266"/>
      <c r="F80" s="289" t="s">
        <v>1421</v>
      </c>
      <c r="G80" s="290"/>
      <c r="H80" s="266" t="s">
        <v>1425</v>
      </c>
      <c r="I80" s="266" t="s">
        <v>1423</v>
      </c>
      <c r="J80" s="266">
        <v>120</v>
      </c>
      <c r="K80" s="280"/>
    </row>
    <row r="81" s="1" customFormat="1" ht="15" customHeight="1">
      <c r="B81" s="291"/>
      <c r="C81" s="266" t="s">
        <v>1426</v>
      </c>
      <c r="D81" s="266"/>
      <c r="E81" s="266"/>
      <c r="F81" s="289" t="s">
        <v>1427</v>
      </c>
      <c r="G81" s="290"/>
      <c r="H81" s="266" t="s">
        <v>1428</v>
      </c>
      <c r="I81" s="266" t="s">
        <v>1423</v>
      </c>
      <c r="J81" s="266">
        <v>50</v>
      </c>
      <c r="K81" s="280"/>
    </row>
    <row r="82" s="1" customFormat="1" ht="15" customHeight="1">
      <c r="B82" s="291"/>
      <c r="C82" s="266" t="s">
        <v>1429</v>
      </c>
      <c r="D82" s="266"/>
      <c r="E82" s="266"/>
      <c r="F82" s="289" t="s">
        <v>1421</v>
      </c>
      <c r="G82" s="290"/>
      <c r="H82" s="266" t="s">
        <v>1430</v>
      </c>
      <c r="I82" s="266" t="s">
        <v>1431</v>
      </c>
      <c r="J82" s="266"/>
      <c r="K82" s="280"/>
    </row>
    <row r="83" s="1" customFormat="1" ht="15" customHeight="1">
      <c r="B83" s="291"/>
      <c r="C83" s="292" t="s">
        <v>1432</v>
      </c>
      <c r="D83" s="292"/>
      <c r="E83" s="292"/>
      <c r="F83" s="293" t="s">
        <v>1427</v>
      </c>
      <c r="G83" s="292"/>
      <c r="H83" s="292" t="s">
        <v>1433</v>
      </c>
      <c r="I83" s="292" t="s">
        <v>1423</v>
      </c>
      <c r="J83" s="292">
        <v>15</v>
      </c>
      <c r="K83" s="280"/>
    </row>
    <row r="84" s="1" customFormat="1" ht="15" customHeight="1">
      <c r="B84" s="291"/>
      <c r="C84" s="292" t="s">
        <v>1434</v>
      </c>
      <c r="D84" s="292"/>
      <c r="E84" s="292"/>
      <c r="F84" s="293" t="s">
        <v>1427</v>
      </c>
      <c r="G84" s="292"/>
      <c r="H84" s="292" t="s">
        <v>1435</v>
      </c>
      <c r="I84" s="292" t="s">
        <v>1423</v>
      </c>
      <c r="J84" s="292">
        <v>15</v>
      </c>
      <c r="K84" s="280"/>
    </row>
    <row r="85" s="1" customFormat="1" ht="15" customHeight="1">
      <c r="B85" s="291"/>
      <c r="C85" s="292" t="s">
        <v>1436</v>
      </c>
      <c r="D85" s="292"/>
      <c r="E85" s="292"/>
      <c r="F85" s="293" t="s">
        <v>1427</v>
      </c>
      <c r="G85" s="292"/>
      <c r="H85" s="292" t="s">
        <v>1437</v>
      </c>
      <c r="I85" s="292" t="s">
        <v>1423</v>
      </c>
      <c r="J85" s="292">
        <v>20</v>
      </c>
      <c r="K85" s="280"/>
    </row>
    <row r="86" s="1" customFormat="1" ht="15" customHeight="1">
      <c r="B86" s="291"/>
      <c r="C86" s="292" t="s">
        <v>1438</v>
      </c>
      <c r="D86" s="292"/>
      <c r="E86" s="292"/>
      <c r="F86" s="293" t="s">
        <v>1427</v>
      </c>
      <c r="G86" s="292"/>
      <c r="H86" s="292" t="s">
        <v>1439</v>
      </c>
      <c r="I86" s="292" t="s">
        <v>1423</v>
      </c>
      <c r="J86" s="292">
        <v>20</v>
      </c>
      <c r="K86" s="280"/>
    </row>
    <row r="87" s="1" customFormat="1" ht="15" customHeight="1">
      <c r="B87" s="291"/>
      <c r="C87" s="266" t="s">
        <v>1440</v>
      </c>
      <c r="D87" s="266"/>
      <c r="E87" s="266"/>
      <c r="F87" s="289" t="s">
        <v>1427</v>
      </c>
      <c r="G87" s="290"/>
      <c r="H87" s="266" t="s">
        <v>1441</v>
      </c>
      <c r="I87" s="266" t="s">
        <v>1423</v>
      </c>
      <c r="J87" s="266">
        <v>50</v>
      </c>
      <c r="K87" s="280"/>
    </row>
    <row r="88" s="1" customFormat="1" ht="15" customHeight="1">
      <c r="B88" s="291"/>
      <c r="C88" s="266" t="s">
        <v>1442</v>
      </c>
      <c r="D88" s="266"/>
      <c r="E88" s="266"/>
      <c r="F88" s="289" t="s">
        <v>1427</v>
      </c>
      <c r="G88" s="290"/>
      <c r="H88" s="266" t="s">
        <v>1443</v>
      </c>
      <c r="I88" s="266" t="s">
        <v>1423</v>
      </c>
      <c r="J88" s="266">
        <v>20</v>
      </c>
      <c r="K88" s="280"/>
    </row>
    <row r="89" s="1" customFormat="1" ht="15" customHeight="1">
      <c r="B89" s="291"/>
      <c r="C89" s="266" t="s">
        <v>1444</v>
      </c>
      <c r="D89" s="266"/>
      <c r="E89" s="266"/>
      <c r="F89" s="289" t="s">
        <v>1427</v>
      </c>
      <c r="G89" s="290"/>
      <c r="H89" s="266" t="s">
        <v>1445</v>
      </c>
      <c r="I89" s="266" t="s">
        <v>1423</v>
      </c>
      <c r="J89" s="266">
        <v>20</v>
      </c>
      <c r="K89" s="280"/>
    </row>
    <row r="90" s="1" customFormat="1" ht="15" customHeight="1">
      <c r="B90" s="291"/>
      <c r="C90" s="266" t="s">
        <v>1446</v>
      </c>
      <c r="D90" s="266"/>
      <c r="E90" s="266"/>
      <c r="F90" s="289" t="s">
        <v>1427</v>
      </c>
      <c r="G90" s="290"/>
      <c r="H90" s="266" t="s">
        <v>1447</v>
      </c>
      <c r="I90" s="266" t="s">
        <v>1423</v>
      </c>
      <c r="J90" s="266">
        <v>50</v>
      </c>
      <c r="K90" s="280"/>
    </row>
    <row r="91" s="1" customFormat="1" ht="15" customHeight="1">
      <c r="B91" s="291"/>
      <c r="C91" s="266" t="s">
        <v>1448</v>
      </c>
      <c r="D91" s="266"/>
      <c r="E91" s="266"/>
      <c r="F91" s="289" t="s">
        <v>1427</v>
      </c>
      <c r="G91" s="290"/>
      <c r="H91" s="266" t="s">
        <v>1448</v>
      </c>
      <c r="I91" s="266" t="s">
        <v>1423</v>
      </c>
      <c r="J91" s="266">
        <v>50</v>
      </c>
      <c r="K91" s="280"/>
    </row>
    <row r="92" s="1" customFormat="1" ht="15" customHeight="1">
      <c r="B92" s="291"/>
      <c r="C92" s="266" t="s">
        <v>1449</v>
      </c>
      <c r="D92" s="266"/>
      <c r="E92" s="266"/>
      <c r="F92" s="289" t="s">
        <v>1427</v>
      </c>
      <c r="G92" s="290"/>
      <c r="H92" s="266" t="s">
        <v>1450</v>
      </c>
      <c r="I92" s="266" t="s">
        <v>1423</v>
      </c>
      <c r="J92" s="266">
        <v>255</v>
      </c>
      <c r="K92" s="280"/>
    </row>
    <row r="93" s="1" customFormat="1" ht="15" customHeight="1">
      <c r="B93" s="291"/>
      <c r="C93" s="266" t="s">
        <v>1451</v>
      </c>
      <c r="D93" s="266"/>
      <c r="E93" s="266"/>
      <c r="F93" s="289" t="s">
        <v>1421</v>
      </c>
      <c r="G93" s="290"/>
      <c r="H93" s="266" t="s">
        <v>1452</v>
      </c>
      <c r="I93" s="266" t="s">
        <v>1453</v>
      </c>
      <c r="J93" s="266"/>
      <c r="K93" s="280"/>
    </row>
    <row r="94" s="1" customFormat="1" ht="15" customHeight="1">
      <c r="B94" s="291"/>
      <c r="C94" s="266" t="s">
        <v>1454</v>
      </c>
      <c r="D94" s="266"/>
      <c r="E94" s="266"/>
      <c r="F94" s="289" t="s">
        <v>1421</v>
      </c>
      <c r="G94" s="290"/>
      <c r="H94" s="266" t="s">
        <v>1455</v>
      </c>
      <c r="I94" s="266" t="s">
        <v>1456</v>
      </c>
      <c r="J94" s="266"/>
      <c r="K94" s="280"/>
    </row>
    <row r="95" s="1" customFormat="1" ht="15" customHeight="1">
      <c r="B95" s="291"/>
      <c r="C95" s="266" t="s">
        <v>1457</v>
      </c>
      <c r="D95" s="266"/>
      <c r="E95" s="266"/>
      <c r="F95" s="289" t="s">
        <v>1421</v>
      </c>
      <c r="G95" s="290"/>
      <c r="H95" s="266" t="s">
        <v>1457</v>
      </c>
      <c r="I95" s="266" t="s">
        <v>1456</v>
      </c>
      <c r="J95" s="266"/>
      <c r="K95" s="280"/>
    </row>
    <row r="96" s="1" customFormat="1" ht="15" customHeight="1">
      <c r="B96" s="291"/>
      <c r="C96" s="266" t="s">
        <v>35</v>
      </c>
      <c r="D96" s="266"/>
      <c r="E96" s="266"/>
      <c r="F96" s="289" t="s">
        <v>1421</v>
      </c>
      <c r="G96" s="290"/>
      <c r="H96" s="266" t="s">
        <v>1458</v>
      </c>
      <c r="I96" s="266" t="s">
        <v>1456</v>
      </c>
      <c r="J96" s="266"/>
      <c r="K96" s="280"/>
    </row>
    <row r="97" s="1" customFormat="1" ht="15" customHeight="1">
      <c r="B97" s="291"/>
      <c r="C97" s="266" t="s">
        <v>45</v>
      </c>
      <c r="D97" s="266"/>
      <c r="E97" s="266"/>
      <c r="F97" s="289" t="s">
        <v>1421</v>
      </c>
      <c r="G97" s="290"/>
      <c r="H97" s="266" t="s">
        <v>1459</v>
      </c>
      <c r="I97" s="266" t="s">
        <v>1456</v>
      </c>
      <c r="J97" s="266"/>
      <c r="K97" s="280"/>
    </row>
    <row r="98" s="1" customFormat="1" ht="15" customHeight="1">
      <c r="B98" s="294"/>
      <c r="C98" s="295"/>
      <c r="D98" s="295"/>
      <c r="E98" s="295"/>
      <c r="F98" s="295"/>
      <c r="G98" s="295"/>
      <c r="H98" s="295"/>
      <c r="I98" s="295"/>
      <c r="J98" s="295"/>
      <c r="K98" s="296"/>
    </row>
    <row r="99" s="1" customFormat="1" ht="18.75" customHeight="1">
      <c r="B99" s="297"/>
      <c r="C99" s="298"/>
      <c r="D99" s="298"/>
      <c r="E99" s="298"/>
      <c r="F99" s="298"/>
      <c r="G99" s="298"/>
      <c r="H99" s="298"/>
      <c r="I99" s="298"/>
      <c r="J99" s="298"/>
      <c r="K99" s="297"/>
    </row>
    <row r="100" s="1" customFormat="1" ht="18.75" customHeight="1">
      <c r="B100" s="274"/>
      <c r="C100" s="274"/>
      <c r="D100" s="274"/>
      <c r="E100" s="274"/>
      <c r="F100" s="274"/>
      <c r="G100" s="274"/>
      <c r="H100" s="274"/>
      <c r="I100" s="274"/>
      <c r="J100" s="274"/>
      <c r="K100" s="274"/>
    </row>
    <row r="101" s="1" customFormat="1" ht="7.5" customHeight="1">
      <c r="B101" s="275"/>
      <c r="C101" s="276"/>
      <c r="D101" s="276"/>
      <c r="E101" s="276"/>
      <c r="F101" s="276"/>
      <c r="G101" s="276"/>
      <c r="H101" s="276"/>
      <c r="I101" s="276"/>
      <c r="J101" s="276"/>
      <c r="K101" s="277"/>
    </row>
    <row r="102" s="1" customFormat="1" ht="45" customHeight="1">
      <c r="B102" s="278"/>
      <c r="C102" s="279" t="s">
        <v>1460</v>
      </c>
      <c r="D102" s="279"/>
      <c r="E102" s="279"/>
      <c r="F102" s="279"/>
      <c r="G102" s="279"/>
      <c r="H102" s="279"/>
      <c r="I102" s="279"/>
      <c r="J102" s="279"/>
      <c r="K102" s="280"/>
    </row>
    <row r="103" s="1" customFormat="1" ht="17.25" customHeight="1">
      <c r="B103" s="278"/>
      <c r="C103" s="281" t="s">
        <v>1415</v>
      </c>
      <c r="D103" s="281"/>
      <c r="E103" s="281"/>
      <c r="F103" s="281" t="s">
        <v>1416</v>
      </c>
      <c r="G103" s="282"/>
      <c r="H103" s="281" t="s">
        <v>51</v>
      </c>
      <c r="I103" s="281" t="s">
        <v>54</v>
      </c>
      <c r="J103" s="281" t="s">
        <v>1417</v>
      </c>
      <c r="K103" s="280"/>
    </row>
    <row r="104" s="1" customFormat="1" ht="17.25" customHeight="1">
      <c r="B104" s="278"/>
      <c r="C104" s="283" t="s">
        <v>1418</v>
      </c>
      <c r="D104" s="283"/>
      <c r="E104" s="283"/>
      <c r="F104" s="284" t="s">
        <v>1419</v>
      </c>
      <c r="G104" s="285"/>
      <c r="H104" s="283"/>
      <c r="I104" s="283"/>
      <c r="J104" s="283" t="s">
        <v>1420</v>
      </c>
      <c r="K104" s="280"/>
    </row>
    <row r="105" s="1" customFormat="1" ht="5.25" customHeight="1">
      <c r="B105" s="278"/>
      <c r="C105" s="281"/>
      <c r="D105" s="281"/>
      <c r="E105" s="281"/>
      <c r="F105" s="281"/>
      <c r="G105" s="299"/>
      <c r="H105" s="281"/>
      <c r="I105" s="281"/>
      <c r="J105" s="281"/>
      <c r="K105" s="280"/>
    </row>
    <row r="106" s="1" customFormat="1" ht="15" customHeight="1">
      <c r="B106" s="278"/>
      <c r="C106" s="266" t="s">
        <v>50</v>
      </c>
      <c r="D106" s="288"/>
      <c r="E106" s="288"/>
      <c r="F106" s="289" t="s">
        <v>1421</v>
      </c>
      <c r="G106" s="266"/>
      <c r="H106" s="266" t="s">
        <v>1461</v>
      </c>
      <c r="I106" s="266" t="s">
        <v>1423</v>
      </c>
      <c r="J106" s="266">
        <v>20</v>
      </c>
      <c r="K106" s="280"/>
    </row>
    <row r="107" s="1" customFormat="1" ht="15" customHeight="1">
      <c r="B107" s="278"/>
      <c r="C107" s="266" t="s">
        <v>1424</v>
      </c>
      <c r="D107" s="266"/>
      <c r="E107" s="266"/>
      <c r="F107" s="289" t="s">
        <v>1421</v>
      </c>
      <c r="G107" s="266"/>
      <c r="H107" s="266" t="s">
        <v>1461</v>
      </c>
      <c r="I107" s="266" t="s">
        <v>1423</v>
      </c>
      <c r="J107" s="266">
        <v>120</v>
      </c>
      <c r="K107" s="280"/>
    </row>
    <row r="108" s="1" customFormat="1" ht="15" customHeight="1">
      <c r="B108" s="291"/>
      <c r="C108" s="266" t="s">
        <v>1426</v>
      </c>
      <c r="D108" s="266"/>
      <c r="E108" s="266"/>
      <c r="F108" s="289" t="s">
        <v>1427</v>
      </c>
      <c r="G108" s="266"/>
      <c r="H108" s="266" t="s">
        <v>1461</v>
      </c>
      <c r="I108" s="266" t="s">
        <v>1423</v>
      </c>
      <c r="J108" s="266">
        <v>50</v>
      </c>
      <c r="K108" s="280"/>
    </row>
    <row r="109" s="1" customFormat="1" ht="15" customHeight="1">
      <c r="B109" s="291"/>
      <c r="C109" s="266" t="s">
        <v>1429</v>
      </c>
      <c r="D109" s="266"/>
      <c r="E109" s="266"/>
      <c r="F109" s="289" t="s">
        <v>1421</v>
      </c>
      <c r="G109" s="266"/>
      <c r="H109" s="266" t="s">
        <v>1461</v>
      </c>
      <c r="I109" s="266" t="s">
        <v>1431</v>
      </c>
      <c r="J109" s="266"/>
      <c r="K109" s="280"/>
    </row>
    <row r="110" s="1" customFormat="1" ht="15" customHeight="1">
      <c r="B110" s="291"/>
      <c r="C110" s="266" t="s">
        <v>1440</v>
      </c>
      <c r="D110" s="266"/>
      <c r="E110" s="266"/>
      <c r="F110" s="289" t="s">
        <v>1427</v>
      </c>
      <c r="G110" s="266"/>
      <c r="H110" s="266" t="s">
        <v>1461</v>
      </c>
      <c r="I110" s="266" t="s">
        <v>1423</v>
      </c>
      <c r="J110" s="266">
        <v>50</v>
      </c>
      <c r="K110" s="280"/>
    </row>
    <row r="111" s="1" customFormat="1" ht="15" customHeight="1">
      <c r="B111" s="291"/>
      <c r="C111" s="266" t="s">
        <v>1448</v>
      </c>
      <c r="D111" s="266"/>
      <c r="E111" s="266"/>
      <c r="F111" s="289" t="s">
        <v>1427</v>
      </c>
      <c r="G111" s="266"/>
      <c r="H111" s="266" t="s">
        <v>1461</v>
      </c>
      <c r="I111" s="266" t="s">
        <v>1423</v>
      </c>
      <c r="J111" s="266">
        <v>50</v>
      </c>
      <c r="K111" s="280"/>
    </row>
    <row r="112" s="1" customFormat="1" ht="15" customHeight="1">
      <c r="B112" s="291"/>
      <c r="C112" s="266" t="s">
        <v>1446</v>
      </c>
      <c r="D112" s="266"/>
      <c r="E112" s="266"/>
      <c r="F112" s="289" t="s">
        <v>1427</v>
      </c>
      <c r="G112" s="266"/>
      <c r="H112" s="266" t="s">
        <v>1461</v>
      </c>
      <c r="I112" s="266" t="s">
        <v>1423</v>
      </c>
      <c r="J112" s="266">
        <v>50</v>
      </c>
      <c r="K112" s="280"/>
    </row>
    <row r="113" s="1" customFormat="1" ht="15" customHeight="1">
      <c r="B113" s="291"/>
      <c r="C113" s="266" t="s">
        <v>50</v>
      </c>
      <c r="D113" s="266"/>
      <c r="E113" s="266"/>
      <c r="F113" s="289" t="s">
        <v>1421</v>
      </c>
      <c r="G113" s="266"/>
      <c r="H113" s="266" t="s">
        <v>1462</v>
      </c>
      <c r="I113" s="266" t="s">
        <v>1423</v>
      </c>
      <c r="J113" s="266">
        <v>20</v>
      </c>
      <c r="K113" s="280"/>
    </row>
    <row r="114" s="1" customFormat="1" ht="15" customHeight="1">
      <c r="B114" s="291"/>
      <c r="C114" s="266" t="s">
        <v>1463</v>
      </c>
      <c r="D114" s="266"/>
      <c r="E114" s="266"/>
      <c r="F114" s="289" t="s">
        <v>1421</v>
      </c>
      <c r="G114" s="266"/>
      <c r="H114" s="266" t="s">
        <v>1464</v>
      </c>
      <c r="I114" s="266" t="s">
        <v>1423</v>
      </c>
      <c r="J114" s="266">
        <v>120</v>
      </c>
      <c r="K114" s="280"/>
    </row>
    <row r="115" s="1" customFormat="1" ht="15" customHeight="1">
      <c r="B115" s="291"/>
      <c r="C115" s="266" t="s">
        <v>35</v>
      </c>
      <c r="D115" s="266"/>
      <c r="E115" s="266"/>
      <c r="F115" s="289" t="s">
        <v>1421</v>
      </c>
      <c r="G115" s="266"/>
      <c r="H115" s="266" t="s">
        <v>1465</v>
      </c>
      <c r="I115" s="266" t="s">
        <v>1456</v>
      </c>
      <c r="J115" s="266"/>
      <c r="K115" s="280"/>
    </row>
    <row r="116" s="1" customFormat="1" ht="15" customHeight="1">
      <c r="B116" s="291"/>
      <c r="C116" s="266" t="s">
        <v>45</v>
      </c>
      <c r="D116" s="266"/>
      <c r="E116" s="266"/>
      <c r="F116" s="289" t="s">
        <v>1421</v>
      </c>
      <c r="G116" s="266"/>
      <c r="H116" s="266" t="s">
        <v>1466</v>
      </c>
      <c r="I116" s="266" t="s">
        <v>1456</v>
      </c>
      <c r="J116" s="266"/>
      <c r="K116" s="280"/>
    </row>
    <row r="117" s="1" customFormat="1" ht="15" customHeight="1">
      <c r="B117" s="291"/>
      <c r="C117" s="266" t="s">
        <v>54</v>
      </c>
      <c r="D117" s="266"/>
      <c r="E117" s="266"/>
      <c r="F117" s="289" t="s">
        <v>1421</v>
      </c>
      <c r="G117" s="266"/>
      <c r="H117" s="266" t="s">
        <v>1467</v>
      </c>
      <c r="I117" s="266" t="s">
        <v>1468</v>
      </c>
      <c r="J117" s="266"/>
      <c r="K117" s="280"/>
    </row>
    <row r="118" s="1" customFormat="1" ht="15" customHeight="1">
      <c r="B118" s="294"/>
      <c r="C118" s="300"/>
      <c r="D118" s="300"/>
      <c r="E118" s="300"/>
      <c r="F118" s="300"/>
      <c r="G118" s="300"/>
      <c r="H118" s="300"/>
      <c r="I118" s="300"/>
      <c r="J118" s="300"/>
      <c r="K118" s="296"/>
    </row>
    <row r="119" s="1" customFormat="1" ht="18.75" customHeight="1">
      <c r="B119" s="301"/>
      <c r="C119" s="302"/>
      <c r="D119" s="302"/>
      <c r="E119" s="302"/>
      <c r="F119" s="303"/>
      <c r="G119" s="302"/>
      <c r="H119" s="302"/>
      <c r="I119" s="302"/>
      <c r="J119" s="302"/>
      <c r="K119" s="301"/>
    </row>
    <row r="120" s="1" customFormat="1" ht="18.75" customHeight="1">
      <c r="B120" s="274"/>
      <c r="C120" s="274"/>
      <c r="D120" s="274"/>
      <c r="E120" s="274"/>
      <c r="F120" s="274"/>
      <c r="G120" s="274"/>
      <c r="H120" s="274"/>
      <c r="I120" s="274"/>
      <c r="J120" s="274"/>
      <c r="K120" s="274"/>
    </row>
    <row r="121" s="1" customFormat="1" ht="7.5" customHeight="1">
      <c r="B121" s="304"/>
      <c r="C121" s="305"/>
      <c r="D121" s="305"/>
      <c r="E121" s="305"/>
      <c r="F121" s="305"/>
      <c r="G121" s="305"/>
      <c r="H121" s="305"/>
      <c r="I121" s="305"/>
      <c r="J121" s="305"/>
      <c r="K121" s="306"/>
    </row>
    <row r="122" s="1" customFormat="1" ht="45" customHeight="1">
      <c r="B122" s="307"/>
      <c r="C122" s="257" t="s">
        <v>1469</v>
      </c>
      <c r="D122" s="257"/>
      <c r="E122" s="257"/>
      <c r="F122" s="257"/>
      <c r="G122" s="257"/>
      <c r="H122" s="257"/>
      <c r="I122" s="257"/>
      <c r="J122" s="257"/>
      <c r="K122" s="308"/>
    </row>
    <row r="123" s="1" customFormat="1" ht="17.25" customHeight="1">
      <c r="B123" s="309"/>
      <c r="C123" s="281" t="s">
        <v>1415</v>
      </c>
      <c r="D123" s="281"/>
      <c r="E123" s="281"/>
      <c r="F123" s="281" t="s">
        <v>1416</v>
      </c>
      <c r="G123" s="282"/>
      <c r="H123" s="281" t="s">
        <v>51</v>
      </c>
      <c r="I123" s="281" t="s">
        <v>54</v>
      </c>
      <c r="J123" s="281" t="s">
        <v>1417</v>
      </c>
      <c r="K123" s="310"/>
    </row>
    <row r="124" s="1" customFormat="1" ht="17.25" customHeight="1">
      <c r="B124" s="309"/>
      <c r="C124" s="283" t="s">
        <v>1418</v>
      </c>
      <c r="D124" s="283"/>
      <c r="E124" s="283"/>
      <c r="F124" s="284" t="s">
        <v>1419</v>
      </c>
      <c r="G124" s="285"/>
      <c r="H124" s="283"/>
      <c r="I124" s="283"/>
      <c r="J124" s="283" t="s">
        <v>1420</v>
      </c>
      <c r="K124" s="310"/>
    </row>
    <row r="125" s="1" customFormat="1" ht="5.25" customHeight="1">
      <c r="B125" s="311"/>
      <c r="C125" s="286"/>
      <c r="D125" s="286"/>
      <c r="E125" s="286"/>
      <c r="F125" s="286"/>
      <c r="G125" s="312"/>
      <c r="H125" s="286"/>
      <c r="I125" s="286"/>
      <c r="J125" s="286"/>
      <c r="K125" s="313"/>
    </row>
    <row r="126" s="1" customFormat="1" ht="15" customHeight="1">
      <c r="B126" s="311"/>
      <c r="C126" s="266" t="s">
        <v>1424</v>
      </c>
      <c r="D126" s="288"/>
      <c r="E126" s="288"/>
      <c r="F126" s="289" t="s">
        <v>1421</v>
      </c>
      <c r="G126" s="266"/>
      <c r="H126" s="266" t="s">
        <v>1461</v>
      </c>
      <c r="I126" s="266" t="s">
        <v>1423</v>
      </c>
      <c r="J126" s="266">
        <v>120</v>
      </c>
      <c r="K126" s="314"/>
    </row>
    <row r="127" s="1" customFormat="1" ht="15" customHeight="1">
      <c r="B127" s="311"/>
      <c r="C127" s="266" t="s">
        <v>1470</v>
      </c>
      <c r="D127" s="266"/>
      <c r="E127" s="266"/>
      <c r="F127" s="289" t="s">
        <v>1421</v>
      </c>
      <c r="G127" s="266"/>
      <c r="H127" s="266" t="s">
        <v>1471</v>
      </c>
      <c r="I127" s="266" t="s">
        <v>1423</v>
      </c>
      <c r="J127" s="266" t="s">
        <v>1472</v>
      </c>
      <c r="K127" s="314"/>
    </row>
    <row r="128" s="1" customFormat="1" ht="15" customHeight="1">
      <c r="B128" s="311"/>
      <c r="C128" s="266" t="s">
        <v>81</v>
      </c>
      <c r="D128" s="266"/>
      <c r="E128" s="266"/>
      <c r="F128" s="289" t="s">
        <v>1421</v>
      </c>
      <c r="G128" s="266"/>
      <c r="H128" s="266" t="s">
        <v>1473</v>
      </c>
      <c r="I128" s="266" t="s">
        <v>1423</v>
      </c>
      <c r="J128" s="266" t="s">
        <v>1472</v>
      </c>
      <c r="K128" s="314"/>
    </row>
    <row r="129" s="1" customFormat="1" ht="15" customHeight="1">
      <c r="B129" s="311"/>
      <c r="C129" s="266" t="s">
        <v>1432</v>
      </c>
      <c r="D129" s="266"/>
      <c r="E129" s="266"/>
      <c r="F129" s="289" t="s">
        <v>1427</v>
      </c>
      <c r="G129" s="266"/>
      <c r="H129" s="266" t="s">
        <v>1433</v>
      </c>
      <c r="I129" s="266" t="s">
        <v>1423</v>
      </c>
      <c r="J129" s="266">
        <v>15</v>
      </c>
      <c r="K129" s="314"/>
    </row>
    <row r="130" s="1" customFormat="1" ht="15" customHeight="1">
      <c r="B130" s="311"/>
      <c r="C130" s="292" t="s">
        <v>1434</v>
      </c>
      <c r="D130" s="292"/>
      <c r="E130" s="292"/>
      <c r="F130" s="293" t="s">
        <v>1427</v>
      </c>
      <c r="G130" s="292"/>
      <c r="H130" s="292" t="s">
        <v>1435</v>
      </c>
      <c r="I130" s="292" t="s">
        <v>1423</v>
      </c>
      <c r="J130" s="292">
        <v>15</v>
      </c>
      <c r="K130" s="314"/>
    </row>
    <row r="131" s="1" customFormat="1" ht="15" customHeight="1">
      <c r="B131" s="311"/>
      <c r="C131" s="292" t="s">
        <v>1436</v>
      </c>
      <c r="D131" s="292"/>
      <c r="E131" s="292"/>
      <c r="F131" s="293" t="s">
        <v>1427</v>
      </c>
      <c r="G131" s="292"/>
      <c r="H131" s="292" t="s">
        <v>1437</v>
      </c>
      <c r="I131" s="292" t="s">
        <v>1423</v>
      </c>
      <c r="J131" s="292">
        <v>20</v>
      </c>
      <c r="K131" s="314"/>
    </row>
    <row r="132" s="1" customFormat="1" ht="15" customHeight="1">
      <c r="B132" s="311"/>
      <c r="C132" s="292" t="s">
        <v>1438</v>
      </c>
      <c r="D132" s="292"/>
      <c r="E132" s="292"/>
      <c r="F132" s="293" t="s">
        <v>1427</v>
      </c>
      <c r="G132" s="292"/>
      <c r="H132" s="292" t="s">
        <v>1439</v>
      </c>
      <c r="I132" s="292" t="s">
        <v>1423</v>
      </c>
      <c r="J132" s="292">
        <v>20</v>
      </c>
      <c r="K132" s="314"/>
    </row>
    <row r="133" s="1" customFormat="1" ht="15" customHeight="1">
      <c r="B133" s="311"/>
      <c r="C133" s="266" t="s">
        <v>1426</v>
      </c>
      <c r="D133" s="266"/>
      <c r="E133" s="266"/>
      <c r="F133" s="289" t="s">
        <v>1427</v>
      </c>
      <c r="G133" s="266"/>
      <c r="H133" s="266" t="s">
        <v>1461</v>
      </c>
      <c r="I133" s="266" t="s">
        <v>1423</v>
      </c>
      <c r="J133" s="266">
        <v>50</v>
      </c>
      <c r="K133" s="314"/>
    </row>
    <row r="134" s="1" customFormat="1" ht="15" customHeight="1">
      <c r="B134" s="311"/>
      <c r="C134" s="266" t="s">
        <v>1440</v>
      </c>
      <c r="D134" s="266"/>
      <c r="E134" s="266"/>
      <c r="F134" s="289" t="s">
        <v>1427</v>
      </c>
      <c r="G134" s="266"/>
      <c r="H134" s="266" t="s">
        <v>1461</v>
      </c>
      <c r="I134" s="266" t="s">
        <v>1423</v>
      </c>
      <c r="J134" s="266">
        <v>50</v>
      </c>
      <c r="K134" s="314"/>
    </row>
    <row r="135" s="1" customFormat="1" ht="15" customHeight="1">
      <c r="B135" s="311"/>
      <c r="C135" s="266" t="s">
        <v>1446</v>
      </c>
      <c r="D135" s="266"/>
      <c r="E135" s="266"/>
      <c r="F135" s="289" t="s">
        <v>1427</v>
      </c>
      <c r="G135" s="266"/>
      <c r="H135" s="266" t="s">
        <v>1461</v>
      </c>
      <c r="I135" s="266" t="s">
        <v>1423</v>
      </c>
      <c r="J135" s="266">
        <v>50</v>
      </c>
      <c r="K135" s="314"/>
    </row>
    <row r="136" s="1" customFormat="1" ht="15" customHeight="1">
      <c r="B136" s="311"/>
      <c r="C136" s="266" t="s">
        <v>1448</v>
      </c>
      <c r="D136" s="266"/>
      <c r="E136" s="266"/>
      <c r="F136" s="289" t="s">
        <v>1427</v>
      </c>
      <c r="G136" s="266"/>
      <c r="H136" s="266" t="s">
        <v>1461</v>
      </c>
      <c r="I136" s="266" t="s">
        <v>1423</v>
      </c>
      <c r="J136" s="266">
        <v>50</v>
      </c>
      <c r="K136" s="314"/>
    </row>
    <row r="137" s="1" customFormat="1" ht="15" customHeight="1">
      <c r="B137" s="311"/>
      <c r="C137" s="266" t="s">
        <v>1449</v>
      </c>
      <c r="D137" s="266"/>
      <c r="E137" s="266"/>
      <c r="F137" s="289" t="s">
        <v>1427</v>
      </c>
      <c r="G137" s="266"/>
      <c r="H137" s="266" t="s">
        <v>1474</v>
      </c>
      <c r="I137" s="266" t="s">
        <v>1423</v>
      </c>
      <c r="J137" s="266">
        <v>255</v>
      </c>
      <c r="K137" s="314"/>
    </row>
    <row r="138" s="1" customFormat="1" ht="15" customHeight="1">
      <c r="B138" s="311"/>
      <c r="C138" s="266" t="s">
        <v>1451</v>
      </c>
      <c r="D138" s="266"/>
      <c r="E138" s="266"/>
      <c r="F138" s="289" t="s">
        <v>1421</v>
      </c>
      <c r="G138" s="266"/>
      <c r="H138" s="266" t="s">
        <v>1475</v>
      </c>
      <c r="I138" s="266" t="s">
        <v>1453</v>
      </c>
      <c r="J138" s="266"/>
      <c r="K138" s="314"/>
    </row>
    <row r="139" s="1" customFormat="1" ht="15" customHeight="1">
      <c r="B139" s="311"/>
      <c r="C139" s="266" t="s">
        <v>1454</v>
      </c>
      <c r="D139" s="266"/>
      <c r="E139" s="266"/>
      <c r="F139" s="289" t="s">
        <v>1421</v>
      </c>
      <c r="G139" s="266"/>
      <c r="H139" s="266" t="s">
        <v>1476</v>
      </c>
      <c r="I139" s="266" t="s">
        <v>1456</v>
      </c>
      <c r="J139" s="266"/>
      <c r="K139" s="314"/>
    </row>
    <row r="140" s="1" customFormat="1" ht="15" customHeight="1">
      <c r="B140" s="311"/>
      <c r="C140" s="266" t="s">
        <v>1457</v>
      </c>
      <c r="D140" s="266"/>
      <c r="E140" s="266"/>
      <c r="F140" s="289" t="s">
        <v>1421</v>
      </c>
      <c r="G140" s="266"/>
      <c r="H140" s="266" t="s">
        <v>1457</v>
      </c>
      <c r="I140" s="266" t="s">
        <v>1456</v>
      </c>
      <c r="J140" s="266"/>
      <c r="K140" s="314"/>
    </row>
    <row r="141" s="1" customFormat="1" ht="15" customHeight="1">
      <c r="B141" s="311"/>
      <c r="C141" s="266" t="s">
        <v>35</v>
      </c>
      <c r="D141" s="266"/>
      <c r="E141" s="266"/>
      <c r="F141" s="289" t="s">
        <v>1421</v>
      </c>
      <c r="G141" s="266"/>
      <c r="H141" s="266" t="s">
        <v>1477</v>
      </c>
      <c r="I141" s="266" t="s">
        <v>1456</v>
      </c>
      <c r="J141" s="266"/>
      <c r="K141" s="314"/>
    </row>
    <row r="142" s="1" customFormat="1" ht="15" customHeight="1">
      <c r="B142" s="311"/>
      <c r="C142" s="266" t="s">
        <v>1478</v>
      </c>
      <c r="D142" s="266"/>
      <c r="E142" s="266"/>
      <c r="F142" s="289" t="s">
        <v>1421</v>
      </c>
      <c r="G142" s="266"/>
      <c r="H142" s="266" t="s">
        <v>1479</v>
      </c>
      <c r="I142" s="266" t="s">
        <v>1456</v>
      </c>
      <c r="J142" s="266"/>
      <c r="K142" s="314"/>
    </row>
    <row r="143" s="1" customFormat="1" ht="15" customHeight="1">
      <c r="B143" s="315"/>
      <c r="C143" s="316"/>
      <c r="D143" s="316"/>
      <c r="E143" s="316"/>
      <c r="F143" s="316"/>
      <c r="G143" s="316"/>
      <c r="H143" s="316"/>
      <c r="I143" s="316"/>
      <c r="J143" s="316"/>
      <c r="K143" s="317"/>
    </row>
    <row r="144" s="1" customFormat="1" ht="18.75" customHeight="1">
      <c r="B144" s="302"/>
      <c r="C144" s="302"/>
      <c r="D144" s="302"/>
      <c r="E144" s="302"/>
      <c r="F144" s="303"/>
      <c r="G144" s="302"/>
      <c r="H144" s="302"/>
      <c r="I144" s="302"/>
      <c r="J144" s="302"/>
      <c r="K144" s="302"/>
    </row>
    <row r="145" s="1" customFormat="1" ht="18.75" customHeight="1">
      <c r="B145" s="274"/>
      <c r="C145" s="274"/>
      <c r="D145" s="274"/>
      <c r="E145" s="274"/>
      <c r="F145" s="274"/>
      <c r="G145" s="274"/>
      <c r="H145" s="274"/>
      <c r="I145" s="274"/>
      <c r="J145" s="274"/>
      <c r="K145" s="274"/>
    </row>
    <row r="146" s="1" customFormat="1" ht="7.5" customHeight="1">
      <c r="B146" s="275"/>
      <c r="C146" s="276"/>
      <c r="D146" s="276"/>
      <c r="E146" s="276"/>
      <c r="F146" s="276"/>
      <c r="G146" s="276"/>
      <c r="H146" s="276"/>
      <c r="I146" s="276"/>
      <c r="J146" s="276"/>
      <c r="K146" s="277"/>
    </row>
    <row r="147" s="1" customFormat="1" ht="45" customHeight="1">
      <c r="B147" s="278"/>
      <c r="C147" s="279" t="s">
        <v>1480</v>
      </c>
      <c r="D147" s="279"/>
      <c r="E147" s="279"/>
      <c r="F147" s="279"/>
      <c r="G147" s="279"/>
      <c r="H147" s="279"/>
      <c r="I147" s="279"/>
      <c r="J147" s="279"/>
      <c r="K147" s="280"/>
    </row>
    <row r="148" s="1" customFormat="1" ht="17.25" customHeight="1">
      <c r="B148" s="278"/>
      <c r="C148" s="281" t="s">
        <v>1415</v>
      </c>
      <c r="D148" s="281"/>
      <c r="E148" s="281"/>
      <c r="F148" s="281" t="s">
        <v>1416</v>
      </c>
      <c r="G148" s="282"/>
      <c r="H148" s="281" t="s">
        <v>51</v>
      </c>
      <c r="I148" s="281" t="s">
        <v>54</v>
      </c>
      <c r="J148" s="281" t="s">
        <v>1417</v>
      </c>
      <c r="K148" s="280"/>
    </row>
    <row r="149" s="1" customFormat="1" ht="17.25" customHeight="1">
      <c r="B149" s="278"/>
      <c r="C149" s="283" t="s">
        <v>1418</v>
      </c>
      <c r="D149" s="283"/>
      <c r="E149" s="283"/>
      <c r="F149" s="284" t="s">
        <v>1419</v>
      </c>
      <c r="G149" s="285"/>
      <c r="H149" s="283"/>
      <c r="I149" s="283"/>
      <c r="J149" s="283" t="s">
        <v>1420</v>
      </c>
      <c r="K149" s="280"/>
    </row>
    <row r="150" s="1" customFormat="1" ht="5.25" customHeight="1">
      <c r="B150" s="291"/>
      <c r="C150" s="286"/>
      <c r="D150" s="286"/>
      <c r="E150" s="286"/>
      <c r="F150" s="286"/>
      <c r="G150" s="287"/>
      <c r="H150" s="286"/>
      <c r="I150" s="286"/>
      <c r="J150" s="286"/>
      <c r="K150" s="314"/>
    </row>
    <row r="151" s="1" customFormat="1" ht="15" customHeight="1">
      <c r="B151" s="291"/>
      <c r="C151" s="318" t="s">
        <v>1424</v>
      </c>
      <c r="D151" s="266"/>
      <c r="E151" s="266"/>
      <c r="F151" s="319" t="s">
        <v>1421</v>
      </c>
      <c r="G151" s="266"/>
      <c r="H151" s="318" t="s">
        <v>1461</v>
      </c>
      <c r="I151" s="318" t="s">
        <v>1423</v>
      </c>
      <c r="J151" s="318">
        <v>120</v>
      </c>
      <c r="K151" s="314"/>
    </row>
    <row r="152" s="1" customFormat="1" ht="15" customHeight="1">
      <c r="B152" s="291"/>
      <c r="C152" s="318" t="s">
        <v>1470</v>
      </c>
      <c r="D152" s="266"/>
      <c r="E152" s="266"/>
      <c r="F152" s="319" t="s">
        <v>1421</v>
      </c>
      <c r="G152" s="266"/>
      <c r="H152" s="318" t="s">
        <v>1481</v>
      </c>
      <c r="I152" s="318" t="s">
        <v>1423</v>
      </c>
      <c r="J152" s="318" t="s">
        <v>1472</v>
      </c>
      <c r="K152" s="314"/>
    </row>
    <row r="153" s="1" customFormat="1" ht="15" customHeight="1">
      <c r="B153" s="291"/>
      <c r="C153" s="318" t="s">
        <v>81</v>
      </c>
      <c r="D153" s="266"/>
      <c r="E153" s="266"/>
      <c r="F153" s="319" t="s">
        <v>1421</v>
      </c>
      <c r="G153" s="266"/>
      <c r="H153" s="318" t="s">
        <v>1482</v>
      </c>
      <c r="I153" s="318" t="s">
        <v>1423</v>
      </c>
      <c r="J153" s="318" t="s">
        <v>1472</v>
      </c>
      <c r="K153" s="314"/>
    </row>
    <row r="154" s="1" customFormat="1" ht="15" customHeight="1">
      <c r="B154" s="291"/>
      <c r="C154" s="318" t="s">
        <v>1426</v>
      </c>
      <c r="D154" s="266"/>
      <c r="E154" s="266"/>
      <c r="F154" s="319" t="s">
        <v>1427</v>
      </c>
      <c r="G154" s="266"/>
      <c r="H154" s="318" t="s">
        <v>1461</v>
      </c>
      <c r="I154" s="318" t="s">
        <v>1423</v>
      </c>
      <c r="J154" s="318">
        <v>50</v>
      </c>
      <c r="K154" s="314"/>
    </row>
    <row r="155" s="1" customFormat="1" ht="15" customHeight="1">
      <c r="B155" s="291"/>
      <c r="C155" s="318" t="s">
        <v>1429</v>
      </c>
      <c r="D155" s="266"/>
      <c r="E155" s="266"/>
      <c r="F155" s="319" t="s">
        <v>1421</v>
      </c>
      <c r="G155" s="266"/>
      <c r="H155" s="318" t="s">
        <v>1461</v>
      </c>
      <c r="I155" s="318" t="s">
        <v>1431</v>
      </c>
      <c r="J155" s="318"/>
      <c r="K155" s="314"/>
    </row>
    <row r="156" s="1" customFormat="1" ht="15" customHeight="1">
      <c r="B156" s="291"/>
      <c r="C156" s="318" t="s">
        <v>1440</v>
      </c>
      <c r="D156" s="266"/>
      <c r="E156" s="266"/>
      <c r="F156" s="319" t="s">
        <v>1427</v>
      </c>
      <c r="G156" s="266"/>
      <c r="H156" s="318" t="s">
        <v>1461</v>
      </c>
      <c r="I156" s="318" t="s">
        <v>1423</v>
      </c>
      <c r="J156" s="318">
        <v>50</v>
      </c>
      <c r="K156" s="314"/>
    </row>
    <row r="157" s="1" customFormat="1" ht="15" customHeight="1">
      <c r="B157" s="291"/>
      <c r="C157" s="318" t="s">
        <v>1448</v>
      </c>
      <c r="D157" s="266"/>
      <c r="E157" s="266"/>
      <c r="F157" s="319" t="s">
        <v>1427</v>
      </c>
      <c r="G157" s="266"/>
      <c r="H157" s="318" t="s">
        <v>1461</v>
      </c>
      <c r="I157" s="318" t="s">
        <v>1423</v>
      </c>
      <c r="J157" s="318">
        <v>50</v>
      </c>
      <c r="K157" s="314"/>
    </row>
    <row r="158" s="1" customFormat="1" ht="15" customHeight="1">
      <c r="B158" s="291"/>
      <c r="C158" s="318" t="s">
        <v>1446</v>
      </c>
      <c r="D158" s="266"/>
      <c r="E158" s="266"/>
      <c r="F158" s="319" t="s">
        <v>1427</v>
      </c>
      <c r="G158" s="266"/>
      <c r="H158" s="318" t="s">
        <v>1461</v>
      </c>
      <c r="I158" s="318" t="s">
        <v>1423</v>
      </c>
      <c r="J158" s="318">
        <v>50</v>
      </c>
      <c r="K158" s="314"/>
    </row>
    <row r="159" s="1" customFormat="1" ht="15" customHeight="1">
      <c r="B159" s="291"/>
      <c r="C159" s="318" t="s">
        <v>162</v>
      </c>
      <c r="D159" s="266"/>
      <c r="E159" s="266"/>
      <c r="F159" s="319" t="s">
        <v>1421</v>
      </c>
      <c r="G159" s="266"/>
      <c r="H159" s="318" t="s">
        <v>1483</v>
      </c>
      <c r="I159" s="318" t="s">
        <v>1423</v>
      </c>
      <c r="J159" s="318" t="s">
        <v>1484</v>
      </c>
      <c r="K159" s="314"/>
    </row>
    <row r="160" s="1" customFormat="1" ht="15" customHeight="1">
      <c r="B160" s="291"/>
      <c r="C160" s="318" t="s">
        <v>1485</v>
      </c>
      <c r="D160" s="266"/>
      <c r="E160" s="266"/>
      <c r="F160" s="319" t="s">
        <v>1421</v>
      </c>
      <c r="G160" s="266"/>
      <c r="H160" s="318" t="s">
        <v>1486</v>
      </c>
      <c r="I160" s="318" t="s">
        <v>1456</v>
      </c>
      <c r="J160" s="318"/>
      <c r="K160" s="314"/>
    </row>
    <row r="161" s="1" customFormat="1" ht="15" customHeight="1">
      <c r="B161" s="320"/>
      <c r="C161" s="300"/>
      <c r="D161" s="300"/>
      <c r="E161" s="300"/>
      <c r="F161" s="300"/>
      <c r="G161" s="300"/>
      <c r="H161" s="300"/>
      <c r="I161" s="300"/>
      <c r="J161" s="300"/>
      <c r="K161" s="321"/>
    </row>
    <row r="162" s="1" customFormat="1" ht="18.75" customHeight="1">
      <c r="B162" s="302"/>
      <c r="C162" s="312"/>
      <c r="D162" s="312"/>
      <c r="E162" s="312"/>
      <c r="F162" s="322"/>
      <c r="G162" s="312"/>
      <c r="H162" s="312"/>
      <c r="I162" s="312"/>
      <c r="J162" s="312"/>
      <c r="K162" s="302"/>
    </row>
    <row r="163" s="1" customFormat="1" ht="18.75" customHeight="1">
      <c r="B163" s="274"/>
      <c r="C163" s="274"/>
      <c r="D163" s="274"/>
      <c r="E163" s="274"/>
      <c r="F163" s="274"/>
      <c r="G163" s="274"/>
      <c r="H163" s="274"/>
      <c r="I163" s="274"/>
      <c r="J163" s="274"/>
      <c r="K163" s="274"/>
    </row>
    <row r="164" s="1" customFormat="1" ht="7.5" customHeight="1">
      <c r="B164" s="253"/>
      <c r="C164" s="254"/>
      <c r="D164" s="254"/>
      <c r="E164" s="254"/>
      <c r="F164" s="254"/>
      <c r="G164" s="254"/>
      <c r="H164" s="254"/>
      <c r="I164" s="254"/>
      <c r="J164" s="254"/>
      <c r="K164" s="255"/>
    </row>
    <row r="165" s="1" customFormat="1" ht="45" customHeight="1">
      <c r="B165" s="256"/>
      <c r="C165" s="257" t="s">
        <v>1487</v>
      </c>
      <c r="D165" s="257"/>
      <c r="E165" s="257"/>
      <c r="F165" s="257"/>
      <c r="G165" s="257"/>
      <c r="H165" s="257"/>
      <c r="I165" s="257"/>
      <c r="J165" s="257"/>
      <c r="K165" s="258"/>
    </row>
    <row r="166" s="1" customFormat="1" ht="17.25" customHeight="1">
      <c r="B166" s="256"/>
      <c r="C166" s="281" t="s">
        <v>1415</v>
      </c>
      <c r="D166" s="281"/>
      <c r="E166" s="281"/>
      <c r="F166" s="281" t="s">
        <v>1416</v>
      </c>
      <c r="G166" s="323"/>
      <c r="H166" s="324" t="s">
        <v>51</v>
      </c>
      <c r="I166" s="324" t="s">
        <v>54</v>
      </c>
      <c r="J166" s="281" t="s">
        <v>1417</v>
      </c>
      <c r="K166" s="258"/>
    </row>
    <row r="167" s="1" customFormat="1" ht="17.25" customHeight="1">
      <c r="B167" s="259"/>
      <c r="C167" s="283" t="s">
        <v>1418</v>
      </c>
      <c r="D167" s="283"/>
      <c r="E167" s="283"/>
      <c r="F167" s="284" t="s">
        <v>1419</v>
      </c>
      <c r="G167" s="325"/>
      <c r="H167" s="326"/>
      <c r="I167" s="326"/>
      <c r="J167" s="283" t="s">
        <v>1420</v>
      </c>
      <c r="K167" s="261"/>
    </row>
    <row r="168" s="1" customFormat="1" ht="5.25" customHeight="1">
      <c r="B168" s="291"/>
      <c r="C168" s="286"/>
      <c r="D168" s="286"/>
      <c r="E168" s="286"/>
      <c r="F168" s="286"/>
      <c r="G168" s="287"/>
      <c r="H168" s="286"/>
      <c r="I168" s="286"/>
      <c r="J168" s="286"/>
      <c r="K168" s="314"/>
    </row>
    <row r="169" s="1" customFormat="1" ht="15" customHeight="1">
      <c r="B169" s="291"/>
      <c r="C169" s="266" t="s">
        <v>1424</v>
      </c>
      <c r="D169" s="266"/>
      <c r="E169" s="266"/>
      <c r="F169" s="289" t="s">
        <v>1421</v>
      </c>
      <c r="G169" s="266"/>
      <c r="H169" s="266" t="s">
        <v>1461</v>
      </c>
      <c r="I169" s="266" t="s">
        <v>1423</v>
      </c>
      <c r="J169" s="266">
        <v>120</v>
      </c>
      <c r="K169" s="314"/>
    </row>
    <row r="170" s="1" customFormat="1" ht="15" customHeight="1">
      <c r="B170" s="291"/>
      <c r="C170" s="266" t="s">
        <v>1470</v>
      </c>
      <c r="D170" s="266"/>
      <c r="E170" s="266"/>
      <c r="F170" s="289" t="s">
        <v>1421</v>
      </c>
      <c r="G170" s="266"/>
      <c r="H170" s="266" t="s">
        <v>1471</v>
      </c>
      <c r="I170" s="266" t="s">
        <v>1423</v>
      </c>
      <c r="J170" s="266" t="s">
        <v>1472</v>
      </c>
      <c r="K170" s="314"/>
    </row>
    <row r="171" s="1" customFormat="1" ht="15" customHeight="1">
      <c r="B171" s="291"/>
      <c r="C171" s="266" t="s">
        <v>81</v>
      </c>
      <c r="D171" s="266"/>
      <c r="E171" s="266"/>
      <c r="F171" s="289" t="s">
        <v>1421</v>
      </c>
      <c r="G171" s="266"/>
      <c r="H171" s="266" t="s">
        <v>1488</v>
      </c>
      <c r="I171" s="266" t="s">
        <v>1423</v>
      </c>
      <c r="J171" s="266" t="s">
        <v>1472</v>
      </c>
      <c r="K171" s="314"/>
    </row>
    <row r="172" s="1" customFormat="1" ht="15" customHeight="1">
      <c r="B172" s="291"/>
      <c r="C172" s="266" t="s">
        <v>1426</v>
      </c>
      <c r="D172" s="266"/>
      <c r="E172" s="266"/>
      <c r="F172" s="289" t="s">
        <v>1427</v>
      </c>
      <c r="G172" s="266"/>
      <c r="H172" s="266" t="s">
        <v>1488</v>
      </c>
      <c r="I172" s="266" t="s">
        <v>1423</v>
      </c>
      <c r="J172" s="266">
        <v>50</v>
      </c>
      <c r="K172" s="314"/>
    </row>
    <row r="173" s="1" customFormat="1" ht="15" customHeight="1">
      <c r="B173" s="291"/>
      <c r="C173" s="266" t="s">
        <v>1429</v>
      </c>
      <c r="D173" s="266"/>
      <c r="E173" s="266"/>
      <c r="F173" s="289" t="s">
        <v>1421</v>
      </c>
      <c r="G173" s="266"/>
      <c r="H173" s="266" t="s">
        <v>1488</v>
      </c>
      <c r="I173" s="266" t="s">
        <v>1431</v>
      </c>
      <c r="J173" s="266"/>
      <c r="K173" s="314"/>
    </row>
    <row r="174" s="1" customFormat="1" ht="15" customHeight="1">
      <c r="B174" s="291"/>
      <c r="C174" s="266" t="s">
        <v>1440</v>
      </c>
      <c r="D174" s="266"/>
      <c r="E174" s="266"/>
      <c r="F174" s="289" t="s">
        <v>1427</v>
      </c>
      <c r="G174" s="266"/>
      <c r="H174" s="266" t="s">
        <v>1488</v>
      </c>
      <c r="I174" s="266" t="s">
        <v>1423</v>
      </c>
      <c r="J174" s="266">
        <v>50</v>
      </c>
      <c r="K174" s="314"/>
    </row>
    <row r="175" s="1" customFormat="1" ht="15" customHeight="1">
      <c r="B175" s="291"/>
      <c r="C175" s="266" t="s">
        <v>1448</v>
      </c>
      <c r="D175" s="266"/>
      <c r="E175" s="266"/>
      <c r="F175" s="289" t="s">
        <v>1427</v>
      </c>
      <c r="G175" s="266"/>
      <c r="H175" s="266" t="s">
        <v>1488</v>
      </c>
      <c r="I175" s="266" t="s">
        <v>1423</v>
      </c>
      <c r="J175" s="266">
        <v>50</v>
      </c>
      <c r="K175" s="314"/>
    </row>
    <row r="176" s="1" customFormat="1" ht="15" customHeight="1">
      <c r="B176" s="291"/>
      <c r="C176" s="266" t="s">
        <v>1446</v>
      </c>
      <c r="D176" s="266"/>
      <c r="E176" s="266"/>
      <c r="F176" s="289" t="s">
        <v>1427</v>
      </c>
      <c r="G176" s="266"/>
      <c r="H176" s="266" t="s">
        <v>1488</v>
      </c>
      <c r="I176" s="266" t="s">
        <v>1423</v>
      </c>
      <c r="J176" s="266">
        <v>50</v>
      </c>
      <c r="K176" s="314"/>
    </row>
    <row r="177" s="1" customFormat="1" ht="15" customHeight="1">
      <c r="B177" s="291"/>
      <c r="C177" s="266" t="s">
        <v>171</v>
      </c>
      <c r="D177" s="266"/>
      <c r="E177" s="266"/>
      <c r="F177" s="289" t="s">
        <v>1421</v>
      </c>
      <c r="G177" s="266"/>
      <c r="H177" s="266" t="s">
        <v>1489</v>
      </c>
      <c r="I177" s="266" t="s">
        <v>1490</v>
      </c>
      <c r="J177" s="266"/>
      <c r="K177" s="314"/>
    </row>
    <row r="178" s="1" customFormat="1" ht="15" customHeight="1">
      <c r="B178" s="291"/>
      <c r="C178" s="266" t="s">
        <v>54</v>
      </c>
      <c r="D178" s="266"/>
      <c r="E178" s="266"/>
      <c r="F178" s="289" t="s">
        <v>1421</v>
      </c>
      <c r="G178" s="266"/>
      <c r="H178" s="266" t="s">
        <v>1491</v>
      </c>
      <c r="I178" s="266" t="s">
        <v>1492</v>
      </c>
      <c r="J178" s="266">
        <v>1</v>
      </c>
      <c r="K178" s="314"/>
    </row>
    <row r="179" s="1" customFormat="1" ht="15" customHeight="1">
      <c r="B179" s="291"/>
      <c r="C179" s="266" t="s">
        <v>50</v>
      </c>
      <c r="D179" s="266"/>
      <c r="E179" s="266"/>
      <c r="F179" s="289" t="s">
        <v>1421</v>
      </c>
      <c r="G179" s="266"/>
      <c r="H179" s="266" t="s">
        <v>1493</v>
      </c>
      <c r="I179" s="266" t="s">
        <v>1423</v>
      </c>
      <c r="J179" s="266">
        <v>20</v>
      </c>
      <c r="K179" s="314"/>
    </row>
    <row r="180" s="1" customFormat="1" ht="15" customHeight="1">
      <c r="B180" s="291"/>
      <c r="C180" s="266" t="s">
        <v>51</v>
      </c>
      <c r="D180" s="266"/>
      <c r="E180" s="266"/>
      <c r="F180" s="289" t="s">
        <v>1421</v>
      </c>
      <c r="G180" s="266"/>
      <c r="H180" s="266" t="s">
        <v>1494</v>
      </c>
      <c r="I180" s="266" t="s">
        <v>1423</v>
      </c>
      <c r="J180" s="266">
        <v>255</v>
      </c>
      <c r="K180" s="314"/>
    </row>
    <row r="181" s="1" customFormat="1" ht="15" customHeight="1">
      <c r="B181" s="291"/>
      <c r="C181" s="266" t="s">
        <v>172</v>
      </c>
      <c r="D181" s="266"/>
      <c r="E181" s="266"/>
      <c r="F181" s="289" t="s">
        <v>1421</v>
      </c>
      <c r="G181" s="266"/>
      <c r="H181" s="266" t="s">
        <v>1385</v>
      </c>
      <c r="I181" s="266" t="s">
        <v>1423</v>
      </c>
      <c r="J181" s="266">
        <v>10</v>
      </c>
      <c r="K181" s="314"/>
    </row>
    <row r="182" s="1" customFormat="1" ht="15" customHeight="1">
      <c r="B182" s="291"/>
      <c r="C182" s="266" t="s">
        <v>173</v>
      </c>
      <c r="D182" s="266"/>
      <c r="E182" s="266"/>
      <c r="F182" s="289" t="s">
        <v>1421</v>
      </c>
      <c r="G182" s="266"/>
      <c r="H182" s="266" t="s">
        <v>1495</v>
      </c>
      <c r="I182" s="266" t="s">
        <v>1456</v>
      </c>
      <c r="J182" s="266"/>
      <c r="K182" s="314"/>
    </row>
    <row r="183" s="1" customFormat="1" ht="15" customHeight="1">
      <c r="B183" s="291"/>
      <c r="C183" s="266" t="s">
        <v>1496</v>
      </c>
      <c r="D183" s="266"/>
      <c r="E183" s="266"/>
      <c r="F183" s="289" t="s">
        <v>1421</v>
      </c>
      <c r="G183" s="266"/>
      <c r="H183" s="266" t="s">
        <v>1497</v>
      </c>
      <c r="I183" s="266" t="s">
        <v>1456</v>
      </c>
      <c r="J183" s="266"/>
      <c r="K183" s="314"/>
    </row>
    <row r="184" s="1" customFormat="1" ht="15" customHeight="1">
      <c r="B184" s="291"/>
      <c r="C184" s="266" t="s">
        <v>1485</v>
      </c>
      <c r="D184" s="266"/>
      <c r="E184" s="266"/>
      <c r="F184" s="289" t="s">
        <v>1421</v>
      </c>
      <c r="G184" s="266"/>
      <c r="H184" s="266" t="s">
        <v>1498</v>
      </c>
      <c r="I184" s="266" t="s">
        <v>1456</v>
      </c>
      <c r="J184" s="266"/>
      <c r="K184" s="314"/>
    </row>
    <row r="185" s="1" customFormat="1" ht="15" customHeight="1">
      <c r="B185" s="291"/>
      <c r="C185" s="266" t="s">
        <v>175</v>
      </c>
      <c r="D185" s="266"/>
      <c r="E185" s="266"/>
      <c r="F185" s="289" t="s">
        <v>1427</v>
      </c>
      <c r="G185" s="266"/>
      <c r="H185" s="266" t="s">
        <v>1499</v>
      </c>
      <c r="I185" s="266" t="s">
        <v>1423</v>
      </c>
      <c r="J185" s="266">
        <v>50</v>
      </c>
      <c r="K185" s="314"/>
    </row>
    <row r="186" s="1" customFormat="1" ht="15" customHeight="1">
      <c r="B186" s="291"/>
      <c r="C186" s="266" t="s">
        <v>1500</v>
      </c>
      <c r="D186" s="266"/>
      <c r="E186" s="266"/>
      <c r="F186" s="289" t="s">
        <v>1427</v>
      </c>
      <c r="G186" s="266"/>
      <c r="H186" s="266" t="s">
        <v>1501</v>
      </c>
      <c r="I186" s="266" t="s">
        <v>1502</v>
      </c>
      <c r="J186" s="266"/>
      <c r="K186" s="314"/>
    </row>
    <row r="187" s="1" customFormat="1" ht="15" customHeight="1">
      <c r="B187" s="291"/>
      <c r="C187" s="266" t="s">
        <v>1503</v>
      </c>
      <c r="D187" s="266"/>
      <c r="E187" s="266"/>
      <c r="F187" s="289" t="s">
        <v>1427</v>
      </c>
      <c r="G187" s="266"/>
      <c r="H187" s="266" t="s">
        <v>1504</v>
      </c>
      <c r="I187" s="266" t="s">
        <v>1502</v>
      </c>
      <c r="J187" s="266"/>
      <c r="K187" s="314"/>
    </row>
    <row r="188" s="1" customFormat="1" ht="15" customHeight="1">
      <c r="B188" s="291"/>
      <c r="C188" s="266" t="s">
        <v>1505</v>
      </c>
      <c r="D188" s="266"/>
      <c r="E188" s="266"/>
      <c r="F188" s="289" t="s">
        <v>1427</v>
      </c>
      <c r="G188" s="266"/>
      <c r="H188" s="266" t="s">
        <v>1506</v>
      </c>
      <c r="I188" s="266" t="s">
        <v>1502</v>
      </c>
      <c r="J188" s="266"/>
      <c r="K188" s="314"/>
    </row>
    <row r="189" s="1" customFormat="1" ht="15" customHeight="1">
      <c r="B189" s="291"/>
      <c r="C189" s="327" t="s">
        <v>1507</v>
      </c>
      <c r="D189" s="266"/>
      <c r="E189" s="266"/>
      <c r="F189" s="289" t="s">
        <v>1427</v>
      </c>
      <c r="G189" s="266"/>
      <c r="H189" s="266" t="s">
        <v>1508</v>
      </c>
      <c r="I189" s="266" t="s">
        <v>1509</v>
      </c>
      <c r="J189" s="328" t="s">
        <v>1510</v>
      </c>
      <c r="K189" s="314"/>
    </row>
    <row r="190" s="14" customFormat="1" ht="15" customHeight="1">
      <c r="B190" s="329"/>
      <c r="C190" s="330" t="s">
        <v>1511</v>
      </c>
      <c r="D190" s="331"/>
      <c r="E190" s="331"/>
      <c r="F190" s="332" t="s">
        <v>1427</v>
      </c>
      <c r="G190" s="331"/>
      <c r="H190" s="331" t="s">
        <v>1512</v>
      </c>
      <c r="I190" s="331" t="s">
        <v>1509</v>
      </c>
      <c r="J190" s="333" t="s">
        <v>1510</v>
      </c>
      <c r="K190" s="334"/>
    </row>
    <row r="191" s="1" customFormat="1" ht="15" customHeight="1">
      <c r="B191" s="291"/>
      <c r="C191" s="327" t="s">
        <v>39</v>
      </c>
      <c r="D191" s="266"/>
      <c r="E191" s="266"/>
      <c r="F191" s="289" t="s">
        <v>1421</v>
      </c>
      <c r="G191" s="266"/>
      <c r="H191" s="263" t="s">
        <v>1513</v>
      </c>
      <c r="I191" s="266" t="s">
        <v>1514</v>
      </c>
      <c r="J191" s="266"/>
      <c r="K191" s="314"/>
    </row>
    <row r="192" s="1" customFormat="1" ht="15" customHeight="1">
      <c r="B192" s="291"/>
      <c r="C192" s="327" t="s">
        <v>1515</v>
      </c>
      <c r="D192" s="266"/>
      <c r="E192" s="266"/>
      <c r="F192" s="289" t="s">
        <v>1421</v>
      </c>
      <c r="G192" s="266"/>
      <c r="H192" s="266" t="s">
        <v>1516</v>
      </c>
      <c r="I192" s="266" t="s">
        <v>1456</v>
      </c>
      <c r="J192" s="266"/>
      <c r="K192" s="314"/>
    </row>
    <row r="193" s="1" customFormat="1" ht="15" customHeight="1">
      <c r="B193" s="291"/>
      <c r="C193" s="327" t="s">
        <v>1517</v>
      </c>
      <c r="D193" s="266"/>
      <c r="E193" s="266"/>
      <c r="F193" s="289" t="s">
        <v>1421</v>
      </c>
      <c r="G193" s="266"/>
      <c r="H193" s="266" t="s">
        <v>1518</v>
      </c>
      <c r="I193" s="266" t="s">
        <v>1456</v>
      </c>
      <c r="J193" s="266"/>
      <c r="K193" s="314"/>
    </row>
    <row r="194" s="1" customFormat="1" ht="15" customHeight="1">
      <c r="B194" s="291"/>
      <c r="C194" s="327" t="s">
        <v>1519</v>
      </c>
      <c r="D194" s="266"/>
      <c r="E194" s="266"/>
      <c r="F194" s="289" t="s">
        <v>1427</v>
      </c>
      <c r="G194" s="266"/>
      <c r="H194" s="266" t="s">
        <v>1520</v>
      </c>
      <c r="I194" s="266" t="s">
        <v>1456</v>
      </c>
      <c r="J194" s="266"/>
      <c r="K194" s="314"/>
    </row>
    <row r="195" s="1" customFormat="1" ht="15" customHeight="1">
      <c r="B195" s="320"/>
      <c r="C195" s="335"/>
      <c r="D195" s="300"/>
      <c r="E195" s="300"/>
      <c r="F195" s="300"/>
      <c r="G195" s="300"/>
      <c r="H195" s="300"/>
      <c r="I195" s="300"/>
      <c r="J195" s="300"/>
      <c r="K195" s="321"/>
    </row>
    <row r="196" s="1" customFormat="1" ht="18.75" customHeight="1">
      <c r="B196" s="302"/>
      <c r="C196" s="312"/>
      <c r="D196" s="312"/>
      <c r="E196" s="312"/>
      <c r="F196" s="322"/>
      <c r="G196" s="312"/>
      <c r="H196" s="312"/>
      <c r="I196" s="312"/>
      <c r="J196" s="312"/>
      <c r="K196" s="302"/>
    </row>
    <row r="197" s="1" customFormat="1" ht="18.75" customHeight="1">
      <c r="B197" s="302"/>
      <c r="C197" s="312"/>
      <c r="D197" s="312"/>
      <c r="E197" s="312"/>
      <c r="F197" s="322"/>
      <c r="G197" s="312"/>
      <c r="H197" s="312"/>
      <c r="I197" s="312"/>
      <c r="J197" s="312"/>
      <c r="K197" s="302"/>
    </row>
    <row r="198" s="1" customFormat="1" ht="18.75" customHeight="1">
      <c r="B198" s="274"/>
      <c r="C198" s="274"/>
      <c r="D198" s="274"/>
      <c r="E198" s="274"/>
      <c r="F198" s="274"/>
      <c r="G198" s="274"/>
      <c r="H198" s="274"/>
      <c r="I198" s="274"/>
      <c r="J198" s="274"/>
      <c r="K198" s="274"/>
    </row>
    <row r="199" s="1" customFormat="1" ht="13.5">
      <c r="B199" s="253"/>
      <c r="C199" s="254"/>
      <c r="D199" s="254"/>
      <c r="E199" s="254"/>
      <c r="F199" s="254"/>
      <c r="G199" s="254"/>
      <c r="H199" s="254"/>
      <c r="I199" s="254"/>
      <c r="J199" s="254"/>
      <c r="K199" s="255"/>
    </row>
    <row r="200" s="1" customFormat="1" ht="21">
      <c r="B200" s="256"/>
      <c r="C200" s="257" t="s">
        <v>1521</v>
      </c>
      <c r="D200" s="257"/>
      <c r="E200" s="257"/>
      <c r="F200" s="257"/>
      <c r="G200" s="257"/>
      <c r="H200" s="257"/>
      <c r="I200" s="257"/>
      <c r="J200" s="257"/>
      <c r="K200" s="258"/>
    </row>
    <row r="201" s="1" customFormat="1" ht="25.5" customHeight="1">
      <c r="B201" s="256"/>
      <c r="C201" s="336" t="s">
        <v>1522</v>
      </c>
      <c r="D201" s="336"/>
      <c r="E201" s="336"/>
      <c r="F201" s="336" t="s">
        <v>1523</v>
      </c>
      <c r="G201" s="337"/>
      <c r="H201" s="336" t="s">
        <v>1524</v>
      </c>
      <c r="I201" s="336"/>
      <c r="J201" s="336"/>
      <c r="K201" s="258"/>
    </row>
    <row r="202" s="1" customFormat="1" ht="5.25" customHeight="1">
      <c r="B202" s="291"/>
      <c r="C202" s="286"/>
      <c r="D202" s="286"/>
      <c r="E202" s="286"/>
      <c r="F202" s="286"/>
      <c r="G202" s="312"/>
      <c r="H202" s="286"/>
      <c r="I202" s="286"/>
      <c r="J202" s="286"/>
      <c r="K202" s="314"/>
    </row>
    <row r="203" s="1" customFormat="1" ht="15" customHeight="1">
      <c r="B203" s="291"/>
      <c r="C203" s="266" t="s">
        <v>1514</v>
      </c>
      <c r="D203" s="266"/>
      <c r="E203" s="266"/>
      <c r="F203" s="289" t="s">
        <v>40</v>
      </c>
      <c r="G203" s="266"/>
      <c r="H203" s="266" t="s">
        <v>1525</v>
      </c>
      <c r="I203" s="266"/>
      <c r="J203" s="266"/>
      <c r="K203" s="314"/>
    </row>
    <row r="204" s="1" customFormat="1" ht="15" customHeight="1">
      <c r="B204" s="291"/>
      <c r="C204" s="266"/>
      <c r="D204" s="266"/>
      <c r="E204" s="266"/>
      <c r="F204" s="289" t="s">
        <v>41</v>
      </c>
      <c r="G204" s="266"/>
      <c r="H204" s="266" t="s">
        <v>1526</v>
      </c>
      <c r="I204" s="266"/>
      <c r="J204" s="266"/>
      <c r="K204" s="314"/>
    </row>
    <row r="205" s="1" customFormat="1" ht="15" customHeight="1">
      <c r="B205" s="291"/>
      <c r="C205" s="266"/>
      <c r="D205" s="266"/>
      <c r="E205" s="266"/>
      <c r="F205" s="289" t="s">
        <v>44</v>
      </c>
      <c r="G205" s="266"/>
      <c r="H205" s="266" t="s">
        <v>1527</v>
      </c>
      <c r="I205" s="266"/>
      <c r="J205" s="266"/>
      <c r="K205" s="314"/>
    </row>
    <row r="206" s="1" customFormat="1" ht="15" customHeight="1">
      <c r="B206" s="291"/>
      <c r="C206" s="266"/>
      <c r="D206" s="266"/>
      <c r="E206" s="266"/>
      <c r="F206" s="289" t="s">
        <v>42</v>
      </c>
      <c r="G206" s="266"/>
      <c r="H206" s="266" t="s">
        <v>1528</v>
      </c>
      <c r="I206" s="266"/>
      <c r="J206" s="266"/>
      <c r="K206" s="314"/>
    </row>
    <row r="207" s="1" customFormat="1" ht="15" customHeight="1">
      <c r="B207" s="291"/>
      <c r="C207" s="266"/>
      <c r="D207" s="266"/>
      <c r="E207" s="266"/>
      <c r="F207" s="289" t="s">
        <v>43</v>
      </c>
      <c r="G207" s="266"/>
      <c r="H207" s="266" t="s">
        <v>1529</v>
      </c>
      <c r="I207" s="266"/>
      <c r="J207" s="266"/>
      <c r="K207" s="314"/>
    </row>
    <row r="208" s="1" customFormat="1" ht="15" customHeight="1">
      <c r="B208" s="291"/>
      <c r="C208" s="266"/>
      <c r="D208" s="266"/>
      <c r="E208" s="266"/>
      <c r="F208" s="289"/>
      <c r="G208" s="266"/>
      <c r="H208" s="266"/>
      <c r="I208" s="266"/>
      <c r="J208" s="266"/>
      <c r="K208" s="314"/>
    </row>
    <row r="209" s="1" customFormat="1" ht="15" customHeight="1">
      <c r="B209" s="291"/>
      <c r="C209" s="266" t="s">
        <v>1468</v>
      </c>
      <c r="D209" s="266"/>
      <c r="E209" s="266"/>
      <c r="F209" s="289" t="s">
        <v>75</v>
      </c>
      <c r="G209" s="266"/>
      <c r="H209" s="266" t="s">
        <v>1530</v>
      </c>
      <c r="I209" s="266"/>
      <c r="J209" s="266"/>
      <c r="K209" s="314"/>
    </row>
    <row r="210" s="1" customFormat="1" ht="15" customHeight="1">
      <c r="B210" s="291"/>
      <c r="C210" s="266"/>
      <c r="D210" s="266"/>
      <c r="E210" s="266"/>
      <c r="F210" s="289" t="s">
        <v>1364</v>
      </c>
      <c r="G210" s="266"/>
      <c r="H210" s="266" t="s">
        <v>1365</v>
      </c>
      <c r="I210" s="266"/>
      <c r="J210" s="266"/>
      <c r="K210" s="314"/>
    </row>
    <row r="211" s="1" customFormat="1" ht="15" customHeight="1">
      <c r="B211" s="291"/>
      <c r="C211" s="266"/>
      <c r="D211" s="266"/>
      <c r="E211" s="266"/>
      <c r="F211" s="289" t="s">
        <v>1362</v>
      </c>
      <c r="G211" s="266"/>
      <c r="H211" s="266" t="s">
        <v>1531</v>
      </c>
      <c r="I211" s="266"/>
      <c r="J211" s="266"/>
      <c r="K211" s="314"/>
    </row>
    <row r="212" s="1" customFormat="1" ht="15" customHeight="1">
      <c r="B212" s="338"/>
      <c r="C212" s="266"/>
      <c r="D212" s="266"/>
      <c r="E212" s="266"/>
      <c r="F212" s="289" t="s">
        <v>1366</v>
      </c>
      <c r="G212" s="327"/>
      <c r="H212" s="318" t="s">
        <v>1367</v>
      </c>
      <c r="I212" s="318"/>
      <c r="J212" s="318"/>
      <c r="K212" s="339"/>
    </row>
    <row r="213" s="1" customFormat="1" ht="15" customHeight="1">
      <c r="B213" s="338"/>
      <c r="C213" s="266"/>
      <c r="D213" s="266"/>
      <c r="E213" s="266"/>
      <c r="F213" s="289" t="s">
        <v>1368</v>
      </c>
      <c r="G213" s="327"/>
      <c r="H213" s="318" t="s">
        <v>1532</v>
      </c>
      <c r="I213" s="318"/>
      <c r="J213" s="318"/>
      <c r="K213" s="339"/>
    </row>
    <row r="214" s="1" customFormat="1" ht="15" customHeight="1">
      <c r="B214" s="338"/>
      <c r="C214" s="266"/>
      <c r="D214" s="266"/>
      <c r="E214" s="266"/>
      <c r="F214" s="289"/>
      <c r="G214" s="327"/>
      <c r="H214" s="318"/>
      <c r="I214" s="318"/>
      <c r="J214" s="318"/>
      <c r="K214" s="339"/>
    </row>
    <row r="215" s="1" customFormat="1" ht="15" customHeight="1">
      <c r="B215" s="338"/>
      <c r="C215" s="266" t="s">
        <v>1492</v>
      </c>
      <c r="D215" s="266"/>
      <c r="E215" s="266"/>
      <c r="F215" s="289">
        <v>1</v>
      </c>
      <c r="G215" s="327"/>
      <c r="H215" s="318" t="s">
        <v>1533</v>
      </c>
      <c r="I215" s="318"/>
      <c r="J215" s="318"/>
      <c r="K215" s="339"/>
    </row>
    <row r="216" s="1" customFormat="1" ht="15" customHeight="1">
      <c r="B216" s="338"/>
      <c r="C216" s="266"/>
      <c r="D216" s="266"/>
      <c r="E216" s="266"/>
      <c r="F216" s="289">
        <v>2</v>
      </c>
      <c r="G216" s="327"/>
      <c r="H216" s="318" t="s">
        <v>1534</v>
      </c>
      <c r="I216" s="318"/>
      <c r="J216" s="318"/>
      <c r="K216" s="339"/>
    </row>
    <row r="217" s="1" customFormat="1" ht="15" customHeight="1">
      <c r="B217" s="338"/>
      <c r="C217" s="266"/>
      <c r="D217" s="266"/>
      <c r="E217" s="266"/>
      <c r="F217" s="289">
        <v>3</v>
      </c>
      <c r="G217" s="327"/>
      <c r="H217" s="318" t="s">
        <v>1535</v>
      </c>
      <c r="I217" s="318"/>
      <c r="J217" s="318"/>
      <c r="K217" s="339"/>
    </row>
    <row r="218" s="1" customFormat="1" ht="15" customHeight="1">
      <c r="B218" s="338"/>
      <c r="C218" s="266"/>
      <c r="D218" s="266"/>
      <c r="E218" s="266"/>
      <c r="F218" s="289">
        <v>4</v>
      </c>
      <c r="G218" s="327"/>
      <c r="H218" s="318" t="s">
        <v>1536</v>
      </c>
      <c r="I218" s="318"/>
      <c r="J218" s="318"/>
      <c r="K218" s="339"/>
    </row>
    <row r="219" s="1" customFormat="1" ht="12.75" customHeight="1">
      <c r="B219" s="340"/>
      <c r="C219" s="341"/>
      <c r="D219" s="341"/>
      <c r="E219" s="341"/>
      <c r="F219" s="341"/>
      <c r="G219" s="341"/>
      <c r="H219" s="341"/>
      <c r="I219" s="341"/>
      <c r="J219" s="341"/>
      <c r="K219" s="342"/>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84</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158</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216</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ROUND((SUM(BE90:BE113)),  2)</f>
        <v>0</v>
      </c>
      <c r="G35" s="37"/>
      <c r="H35" s="37"/>
      <c r="I35" s="156">
        <v>0.20999999999999999</v>
      </c>
      <c r="J35" s="155">
        <f>ROUND(((SUM(BE90:BE113))*I35),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ROUND((SUM(BF90:BF113)),  2)</f>
        <v>0</v>
      </c>
      <c r="G36" s="37"/>
      <c r="H36" s="37"/>
      <c r="I36" s="156">
        <v>0.12</v>
      </c>
      <c r="J36" s="155">
        <f>ROUND(((SUM(BF90:BF113))*I36),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ROUND((SUM(BG90:BG113)),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ROUND((SUM(BH90:BH113)),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ROUND((SUM(BI90:BI113)),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158</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2 - Malby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217</v>
      </c>
      <c r="E65" s="181"/>
      <c r="F65" s="181"/>
      <c r="G65" s="181"/>
      <c r="H65" s="181"/>
      <c r="I65" s="181"/>
      <c r="J65" s="182">
        <f>J92</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218</v>
      </c>
      <c r="E66" s="181"/>
      <c r="F66" s="181"/>
      <c r="G66" s="181"/>
      <c r="H66" s="181"/>
      <c r="I66" s="181"/>
      <c r="J66" s="182">
        <f>J97</f>
        <v>0</v>
      </c>
      <c r="K66" s="124"/>
      <c r="L66" s="183"/>
      <c r="S66" s="10"/>
      <c r="T66" s="10"/>
      <c r="U66" s="10"/>
      <c r="V66" s="10"/>
      <c r="W66" s="10"/>
      <c r="X66" s="10"/>
      <c r="Y66" s="10"/>
      <c r="Z66" s="10"/>
      <c r="AA66" s="10"/>
      <c r="AB66" s="10"/>
      <c r="AC66" s="10"/>
      <c r="AD66" s="10"/>
      <c r="AE66" s="10"/>
    </row>
    <row r="67" s="9" customFormat="1" ht="24.96" customHeight="1">
      <c r="A67" s="9"/>
      <c r="B67" s="173"/>
      <c r="C67" s="174"/>
      <c r="D67" s="175" t="s">
        <v>168</v>
      </c>
      <c r="E67" s="176"/>
      <c r="F67" s="176"/>
      <c r="G67" s="176"/>
      <c r="H67" s="176"/>
      <c r="I67" s="176"/>
      <c r="J67" s="177">
        <f>J106</f>
        <v>0</v>
      </c>
      <c r="K67" s="174"/>
      <c r="L67" s="178"/>
      <c r="S67" s="9"/>
      <c r="T67" s="9"/>
      <c r="U67" s="9"/>
      <c r="V67" s="9"/>
      <c r="W67" s="9"/>
      <c r="X67" s="9"/>
      <c r="Y67" s="9"/>
      <c r="Z67" s="9"/>
      <c r="AA67" s="9"/>
      <c r="AB67" s="9"/>
      <c r="AC67" s="9"/>
      <c r="AD67" s="9"/>
      <c r="AE67" s="9"/>
    </row>
    <row r="68" s="10" customFormat="1" ht="19.92" customHeight="1">
      <c r="A68" s="10"/>
      <c r="B68" s="179"/>
      <c r="C68" s="124"/>
      <c r="D68" s="180" t="s">
        <v>219</v>
      </c>
      <c r="E68" s="181"/>
      <c r="F68" s="181"/>
      <c r="G68" s="181"/>
      <c r="H68" s="181"/>
      <c r="I68" s="181"/>
      <c r="J68" s="182">
        <f>J107</f>
        <v>0</v>
      </c>
      <c r="K68" s="124"/>
      <c r="L68" s="183"/>
      <c r="S68" s="10"/>
      <c r="T68" s="10"/>
      <c r="U68" s="10"/>
      <c r="V68" s="10"/>
      <c r="W68" s="10"/>
      <c r="X68" s="10"/>
      <c r="Y68" s="10"/>
      <c r="Z68" s="10"/>
      <c r="AA68" s="10"/>
      <c r="AB68" s="10"/>
      <c r="AC68" s="10"/>
      <c r="AD68" s="10"/>
      <c r="AE68" s="10"/>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158</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2 - Malby</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P91+P106</f>
        <v>0</v>
      </c>
      <c r="Q90" s="95"/>
      <c r="R90" s="192">
        <f>R91+R106</f>
        <v>8.057163000000001</v>
      </c>
      <c r="S90" s="95"/>
      <c r="T90" s="193">
        <f>T91+T106</f>
        <v>1.4477150000000001</v>
      </c>
      <c r="U90" s="37"/>
      <c r="V90" s="37"/>
      <c r="W90" s="37"/>
      <c r="X90" s="37"/>
      <c r="Y90" s="37"/>
      <c r="Z90" s="37"/>
      <c r="AA90" s="37"/>
      <c r="AB90" s="37"/>
      <c r="AC90" s="37"/>
      <c r="AD90" s="37"/>
      <c r="AE90" s="37"/>
      <c r="AT90" s="16" t="s">
        <v>68</v>
      </c>
      <c r="AU90" s="16" t="s">
        <v>164</v>
      </c>
      <c r="BK90" s="194">
        <f>BK91+BK106</f>
        <v>0</v>
      </c>
    </row>
    <row r="91" s="12" customFormat="1" ht="25.92" customHeight="1">
      <c r="A91" s="12"/>
      <c r="B91" s="195"/>
      <c r="C91" s="196"/>
      <c r="D91" s="197" t="s">
        <v>68</v>
      </c>
      <c r="E91" s="198" t="s">
        <v>183</v>
      </c>
      <c r="F91" s="198" t="s">
        <v>184</v>
      </c>
      <c r="G91" s="196"/>
      <c r="H91" s="196"/>
      <c r="I91" s="199"/>
      <c r="J91" s="200">
        <f>BK91</f>
        <v>0</v>
      </c>
      <c r="K91" s="196"/>
      <c r="L91" s="201"/>
      <c r="M91" s="202"/>
      <c r="N91" s="203"/>
      <c r="O91" s="203"/>
      <c r="P91" s="204">
        <f>P92+P97</f>
        <v>0</v>
      </c>
      <c r="Q91" s="203"/>
      <c r="R91" s="204">
        <f>R92+R97</f>
        <v>1.4567130000000002</v>
      </c>
      <c r="S91" s="203"/>
      <c r="T91" s="205">
        <f>T92+T97</f>
        <v>0.083622000000000016</v>
      </c>
      <c r="U91" s="12"/>
      <c r="V91" s="12"/>
      <c r="W91" s="12"/>
      <c r="X91" s="12"/>
      <c r="Y91" s="12"/>
      <c r="Z91" s="12"/>
      <c r="AA91" s="12"/>
      <c r="AB91" s="12"/>
      <c r="AC91" s="12"/>
      <c r="AD91" s="12"/>
      <c r="AE91" s="12"/>
      <c r="AR91" s="206" t="s">
        <v>76</v>
      </c>
      <c r="AT91" s="207" t="s">
        <v>68</v>
      </c>
      <c r="AU91" s="207" t="s">
        <v>69</v>
      </c>
      <c r="AY91" s="206" t="s">
        <v>185</v>
      </c>
      <c r="BK91" s="208">
        <f>BK92+BK97</f>
        <v>0</v>
      </c>
    </row>
    <row r="92" s="12" customFormat="1" ht="22.8" customHeight="1">
      <c r="A92" s="12"/>
      <c r="B92" s="195"/>
      <c r="C92" s="196"/>
      <c r="D92" s="197" t="s">
        <v>68</v>
      </c>
      <c r="E92" s="209" t="s">
        <v>88</v>
      </c>
      <c r="F92" s="209" t="s">
        <v>220</v>
      </c>
      <c r="G92" s="196"/>
      <c r="H92" s="196"/>
      <c r="I92" s="199"/>
      <c r="J92" s="210">
        <f>BK92</f>
        <v>0</v>
      </c>
      <c r="K92" s="196"/>
      <c r="L92" s="201"/>
      <c r="M92" s="202"/>
      <c r="N92" s="203"/>
      <c r="O92" s="203"/>
      <c r="P92" s="204">
        <f>SUM(P93:P96)</f>
        <v>0</v>
      </c>
      <c r="Q92" s="203"/>
      <c r="R92" s="204">
        <f>SUM(R93:R96)</f>
        <v>1.4567130000000002</v>
      </c>
      <c r="S92" s="203"/>
      <c r="T92" s="205">
        <f>SUM(T93:T96)</f>
        <v>0.083622000000000016</v>
      </c>
      <c r="U92" s="12"/>
      <c r="V92" s="12"/>
      <c r="W92" s="12"/>
      <c r="X92" s="12"/>
      <c r="Y92" s="12"/>
      <c r="Z92" s="12"/>
      <c r="AA92" s="12"/>
      <c r="AB92" s="12"/>
      <c r="AC92" s="12"/>
      <c r="AD92" s="12"/>
      <c r="AE92" s="12"/>
      <c r="AR92" s="206" t="s">
        <v>76</v>
      </c>
      <c r="AT92" s="207" t="s">
        <v>68</v>
      </c>
      <c r="AU92" s="207" t="s">
        <v>76</v>
      </c>
      <c r="AY92" s="206" t="s">
        <v>185</v>
      </c>
      <c r="BK92" s="208">
        <f>SUM(BK93:BK96)</f>
        <v>0</v>
      </c>
    </row>
    <row r="93" s="2" customFormat="1" ht="24.15" customHeight="1">
      <c r="A93" s="37"/>
      <c r="B93" s="38"/>
      <c r="C93" s="211" t="s">
        <v>76</v>
      </c>
      <c r="D93" s="211" t="s">
        <v>188</v>
      </c>
      <c r="E93" s="212" t="s">
        <v>221</v>
      </c>
      <c r="F93" s="213" t="s">
        <v>222</v>
      </c>
      <c r="G93" s="214" t="s">
        <v>191</v>
      </c>
      <c r="H93" s="215">
        <v>1336.7000000000001</v>
      </c>
      <c r="I93" s="216"/>
      <c r="J93" s="217">
        <f>ROUND(I93*H93,2)</f>
        <v>0</v>
      </c>
      <c r="K93" s="213" t="s">
        <v>192</v>
      </c>
      <c r="L93" s="43"/>
      <c r="M93" s="218" t="s">
        <v>19</v>
      </c>
      <c r="N93" s="219" t="s">
        <v>40</v>
      </c>
      <c r="O93" s="83"/>
      <c r="P93" s="220">
        <f>O93*H93</f>
        <v>0</v>
      </c>
      <c r="Q93" s="220">
        <v>0.00098999999999999999</v>
      </c>
      <c r="R93" s="220">
        <f>Q93*H93</f>
        <v>1.3233330000000001</v>
      </c>
      <c r="S93" s="220">
        <v>6.0000000000000002E-05</v>
      </c>
      <c r="T93" s="221">
        <f>S93*H93</f>
        <v>0.080202000000000009</v>
      </c>
      <c r="U93" s="37"/>
      <c r="V93" s="37"/>
      <c r="W93" s="37"/>
      <c r="X93" s="37"/>
      <c r="Y93" s="37"/>
      <c r="Z93" s="37"/>
      <c r="AA93" s="37"/>
      <c r="AB93" s="37"/>
      <c r="AC93" s="37"/>
      <c r="AD93" s="37"/>
      <c r="AE93" s="37"/>
      <c r="AR93" s="222" t="s">
        <v>99</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99</v>
      </c>
      <c r="BM93" s="222" t="s">
        <v>78</v>
      </c>
    </row>
    <row r="94" s="2" customFormat="1">
      <c r="A94" s="37"/>
      <c r="B94" s="38"/>
      <c r="C94" s="39"/>
      <c r="D94" s="224" t="s">
        <v>193</v>
      </c>
      <c r="E94" s="39"/>
      <c r="F94" s="225" t="s">
        <v>223</v>
      </c>
      <c r="G94" s="39"/>
      <c r="H94" s="39"/>
      <c r="I94" s="226"/>
      <c r="J94" s="39"/>
      <c r="K94" s="39"/>
      <c r="L94" s="43"/>
      <c r="M94" s="227"/>
      <c r="N94" s="228"/>
      <c r="O94" s="83"/>
      <c r="P94" s="83"/>
      <c r="Q94" s="83"/>
      <c r="R94" s="83"/>
      <c r="S94" s="83"/>
      <c r="T94" s="84"/>
      <c r="U94" s="37"/>
      <c r="V94" s="37"/>
      <c r="W94" s="37"/>
      <c r="X94" s="37"/>
      <c r="Y94" s="37"/>
      <c r="Z94" s="37"/>
      <c r="AA94" s="37"/>
      <c r="AB94" s="37"/>
      <c r="AC94" s="37"/>
      <c r="AD94" s="37"/>
      <c r="AE94" s="37"/>
      <c r="AT94" s="16" t="s">
        <v>193</v>
      </c>
      <c r="AU94" s="16" t="s">
        <v>78</v>
      </c>
    </row>
    <row r="95" s="2" customFormat="1" ht="37.8" customHeight="1">
      <c r="A95" s="37"/>
      <c r="B95" s="38"/>
      <c r="C95" s="211" t="s">
        <v>85</v>
      </c>
      <c r="D95" s="211" t="s">
        <v>188</v>
      </c>
      <c r="E95" s="212" t="s">
        <v>224</v>
      </c>
      <c r="F95" s="213" t="s">
        <v>225</v>
      </c>
      <c r="G95" s="214" t="s">
        <v>191</v>
      </c>
      <c r="H95" s="215">
        <v>342</v>
      </c>
      <c r="I95" s="216"/>
      <c r="J95" s="217">
        <f>ROUND(I95*H95,2)</f>
        <v>0</v>
      </c>
      <c r="K95" s="213" t="s">
        <v>192</v>
      </c>
      <c r="L95" s="43"/>
      <c r="M95" s="218" t="s">
        <v>19</v>
      </c>
      <c r="N95" s="219" t="s">
        <v>40</v>
      </c>
      <c r="O95" s="83"/>
      <c r="P95" s="220">
        <f>O95*H95</f>
        <v>0</v>
      </c>
      <c r="Q95" s="220">
        <v>0.00038999999999999999</v>
      </c>
      <c r="R95" s="220">
        <f>Q95*H95</f>
        <v>0.13338</v>
      </c>
      <c r="S95" s="220">
        <v>1.0000000000000001E-05</v>
      </c>
      <c r="T95" s="221">
        <f>S95*H95</f>
        <v>0.0034200000000000003</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99</v>
      </c>
    </row>
    <row r="96" s="2" customFormat="1">
      <c r="A96" s="37"/>
      <c r="B96" s="38"/>
      <c r="C96" s="39"/>
      <c r="D96" s="224" t="s">
        <v>193</v>
      </c>
      <c r="E96" s="39"/>
      <c r="F96" s="225" t="s">
        <v>226</v>
      </c>
      <c r="G96" s="39"/>
      <c r="H96" s="39"/>
      <c r="I96" s="226"/>
      <c r="J96" s="39"/>
      <c r="K96" s="39"/>
      <c r="L96" s="43"/>
      <c r="M96" s="227"/>
      <c r="N96" s="228"/>
      <c r="O96" s="83"/>
      <c r="P96" s="83"/>
      <c r="Q96" s="83"/>
      <c r="R96" s="83"/>
      <c r="S96" s="83"/>
      <c r="T96" s="84"/>
      <c r="U96" s="37"/>
      <c r="V96" s="37"/>
      <c r="W96" s="37"/>
      <c r="X96" s="37"/>
      <c r="Y96" s="37"/>
      <c r="Z96" s="37"/>
      <c r="AA96" s="37"/>
      <c r="AB96" s="37"/>
      <c r="AC96" s="37"/>
      <c r="AD96" s="37"/>
      <c r="AE96" s="37"/>
      <c r="AT96" s="16" t="s">
        <v>193</v>
      </c>
      <c r="AU96" s="16" t="s">
        <v>78</v>
      </c>
    </row>
    <row r="97" s="12" customFormat="1" ht="22.8" customHeight="1">
      <c r="A97" s="12"/>
      <c r="B97" s="195"/>
      <c r="C97" s="196"/>
      <c r="D97" s="197" t="s">
        <v>68</v>
      </c>
      <c r="E97" s="209" t="s">
        <v>227</v>
      </c>
      <c r="F97" s="209" t="s">
        <v>228</v>
      </c>
      <c r="G97" s="196"/>
      <c r="H97" s="196"/>
      <c r="I97" s="199"/>
      <c r="J97" s="210">
        <f>BK97</f>
        <v>0</v>
      </c>
      <c r="K97" s="196"/>
      <c r="L97" s="201"/>
      <c r="M97" s="202"/>
      <c r="N97" s="203"/>
      <c r="O97" s="203"/>
      <c r="P97" s="204">
        <f>SUM(P98:P105)</f>
        <v>0</v>
      </c>
      <c r="Q97" s="203"/>
      <c r="R97" s="204">
        <f>SUM(R98:R105)</f>
        <v>0</v>
      </c>
      <c r="S97" s="203"/>
      <c r="T97" s="205">
        <f>SUM(T98:T105)</f>
        <v>0</v>
      </c>
      <c r="U97" s="12"/>
      <c r="V97" s="12"/>
      <c r="W97" s="12"/>
      <c r="X97" s="12"/>
      <c r="Y97" s="12"/>
      <c r="Z97" s="12"/>
      <c r="AA97" s="12"/>
      <c r="AB97" s="12"/>
      <c r="AC97" s="12"/>
      <c r="AD97" s="12"/>
      <c r="AE97" s="12"/>
      <c r="AR97" s="206" t="s">
        <v>76</v>
      </c>
      <c r="AT97" s="207" t="s">
        <v>68</v>
      </c>
      <c r="AU97" s="207" t="s">
        <v>76</v>
      </c>
      <c r="AY97" s="206" t="s">
        <v>185</v>
      </c>
      <c r="BK97" s="208">
        <f>SUM(BK98:BK105)</f>
        <v>0</v>
      </c>
    </row>
    <row r="98" s="2" customFormat="1" ht="37.8" customHeight="1">
      <c r="A98" s="37"/>
      <c r="B98" s="38"/>
      <c r="C98" s="211" t="s">
        <v>229</v>
      </c>
      <c r="D98" s="211" t="s">
        <v>188</v>
      </c>
      <c r="E98" s="212" t="s">
        <v>230</v>
      </c>
      <c r="F98" s="213" t="s">
        <v>231</v>
      </c>
      <c r="G98" s="214" t="s">
        <v>213</v>
      </c>
      <c r="H98" s="215">
        <v>0.80000000000000004</v>
      </c>
      <c r="I98" s="216"/>
      <c r="J98" s="217">
        <f>ROUND(I98*H98,2)</f>
        <v>0</v>
      </c>
      <c r="K98" s="213" t="s">
        <v>192</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232</v>
      </c>
    </row>
    <row r="99" s="2" customFormat="1">
      <c r="A99" s="37"/>
      <c r="B99" s="38"/>
      <c r="C99" s="39"/>
      <c r="D99" s="224" t="s">
        <v>193</v>
      </c>
      <c r="E99" s="39"/>
      <c r="F99" s="225" t="s">
        <v>233</v>
      </c>
      <c r="G99" s="39"/>
      <c r="H99" s="39"/>
      <c r="I99" s="226"/>
      <c r="J99" s="39"/>
      <c r="K99" s="39"/>
      <c r="L99" s="43"/>
      <c r="M99" s="227"/>
      <c r="N99" s="228"/>
      <c r="O99" s="83"/>
      <c r="P99" s="83"/>
      <c r="Q99" s="83"/>
      <c r="R99" s="83"/>
      <c r="S99" s="83"/>
      <c r="T99" s="84"/>
      <c r="U99" s="37"/>
      <c r="V99" s="37"/>
      <c r="W99" s="37"/>
      <c r="X99" s="37"/>
      <c r="Y99" s="37"/>
      <c r="Z99" s="37"/>
      <c r="AA99" s="37"/>
      <c r="AB99" s="37"/>
      <c r="AC99" s="37"/>
      <c r="AD99" s="37"/>
      <c r="AE99" s="37"/>
      <c r="AT99" s="16" t="s">
        <v>193</v>
      </c>
      <c r="AU99" s="16" t="s">
        <v>78</v>
      </c>
    </row>
    <row r="100" s="2" customFormat="1" ht="33" customHeight="1">
      <c r="A100" s="37"/>
      <c r="B100" s="38"/>
      <c r="C100" s="211" t="s">
        <v>120</v>
      </c>
      <c r="D100" s="211" t="s">
        <v>188</v>
      </c>
      <c r="E100" s="212" t="s">
        <v>234</v>
      </c>
      <c r="F100" s="213" t="s">
        <v>235</v>
      </c>
      <c r="G100" s="214" t="s">
        <v>213</v>
      </c>
      <c r="H100" s="215">
        <v>0.80000000000000004</v>
      </c>
      <c r="I100" s="216"/>
      <c r="J100" s="217">
        <f>ROUND(I100*H100,2)</f>
        <v>0</v>
      </c>
      <c r="K100" s="213" t="s">
        <v>192</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147</v>
      </c>
    </row>
    <row r="101" s="2" customFormat="1">
      <c r="A101" s="37"/>
      <c r="B101" s="38"/>
      <c r="C101" s="39"/>
      <c r="D101" s="224" t="s">
        <v>193</v>
      </c>
      <c r="E101" s="39"/>
      <c r="F101" s="225" t="s">
        <v>236</v>
      </c>
      <c r="G101" s="39"/>
      <c r="H101" s="39"/>
      <c r="I101" s="226"/>
      <c r="J101" s="39"/>
      <c r="K101" s="39"/>
      <c r="L101" s="43"/>
      <c r="M101" s="227"/>
      <c r="N101" s="228"/>
      <c r="O101" s="83"/>
      <c r="P101" s="83"/>
      <c r="Q101" s="83"/>
      <c r="R101" s="83"/>
      <c r="S101" s="83"/>
      <c r="T101" s="84"/>
      <c r="U101" s="37"/>
      <c r="V101" s="37"/>
      <c r="W101" s="37"/>
      <c r="X101" s="37"/>
      <c r="Y101" s="37"/>
      <c r="Z101" s="37"/>
      <c r="AA101" s="37"/>
      <c r="AB101" s="37"/>
      <c r="AC101" s="37"/>
      <c r="AD101" s="37"/>
      <c r="AE101" s="37"/>
      <c r="AT101" s="16" t="s">
        <v>193</v>
      </c>
      <c r="AU101" s="16" t="s">
        <v>78</v>
      </c>
    </row>
    <row r="102" s="2" customFormat="1" ht="44.25" customHeight="1">
      <c r="A102" s="37"/>
      <c r="B102" s="38"/>
      <c r="C102" s="211" t="s">
        <v>88</v>
      </c>
      <c r="D102" s="211" t="s">
        <v>188</v>
      </c>
      <c r="E102" s="212" t="s">
        <v>237</v>
      </c>
      <c r="F102" s="213" t="s">
        <v>238</v>
      </c>
      <c r="G102" s="214" t="s">
        <v>213</v>
      </c>
      <c r="H102" s="215">
        <v>8</v>
      </c>
      <c r="I102" s="216"/>
      <c r="J102" s="217">
        <f>ROUND(I102*H102,2)</f>
        <v>0</v>
      </c>
      <c r="K102" s="213" t="s">
        <v>192</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99</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99</v>
      </c>
      <c r="BM102" s="222" t="s">
        <v>239</v>
      </c>
    </row>
    <row r="103" s="2" customFormat="1">
      <c r="A103" s="37"/>
      <c r="B103" s="38"/>
      <c r="C103" s="39"/>
      <c r="D103" s="224" t="s">
        <v>193</v>
      </c>
      <c r="E103" s="39"/>
      <c r="F103" s="225" t="s">
        <v>240</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44.25" customHeight="1">
      <c r="A104" s="37"/>
      <c r="B104" s="38"/>
      <c r="C104" s="211" t="s">
        <v>144</v>
      </c>
      <c r="D104" s="211" t="s">
        <v>188</v>
      </c>
      <c r="E104" s="212" t="s">
        <v>241</v>
      </c>
      <c r="F104" s="213" t="s">
        <v>242</v>
      </c>
      <c r="G104" s="214" t="s">
        <v>213</v>
      </c>
      <c r="H104" s="215">
        <v>0.80000000000000004</v>
      </c>
      <c r="I104" s="216"/>
      <c r="J104" s="217">
        <f>ROUND(I104*H104,2)</f>
        <v>0</v>
      </c>
      <c r="K104" s="213" t="s">
        <v>192</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99</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99</v>
      </c>
      <c r="BM104" s="222" t="s">
        <v>8</v>
      </c>
    </row>
    <row r="105" s="2" customFormat="1">
      <c r="A105" s="37"/>
      <c r="B105" s="38"/>
      <c r="C105" s="39"/>
      <c r="D105" s="224" t="s">
        <v>193</v>
      </c>
      <c r="E105" s="39"/>
      <c r="F105" s="225" t="s">
        <v>243</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12" customFormat="1" ht="25.92" customHeight="1">
      <c r="A106" s="12"/>
      <c r="B106" s="195"/>
      <c r="C106" s="196"/>
      <c r="D106" s="197" t="s">
        <v>68</v>
      </c>
      <c r="E106" s="198" t="s">
        <v>197</v>
      </c>
      <c r="F106" s="198" t="s">
        <v>198</v>
      </c>
      <c r="G106" s="196"/>
      <c r="H106" s="196"/>
      <c r="I106" s="199"/>
      <c r="J106" s="200">
        <f>BK106</f>
        <v>0</v>
      </c>
      <c r="K106" s="196"/>
      <c r="L106" s="201"/>
      <c r="M106" s="202"/>
      <c r="N106" s="203"/>
      <c r="O106" s="203"/>
      <c r="P106" s="204">
        <f>P107</f>
        <v>0</v>
      </c>
      <c r="Q106" s="203"/>
      <c r="R106" s="204">
        <f>R107</f>
        <v>6.6004500000000004</v>
      </c>
      <c r="S106" s="203"/>
      <c r="T106" s="205">
        <f>T107</f>
        <v>1.364093</v>
      </c>
      <c r="U106" s="12"/>
      <c r="V106" s="12"/>
      <c r="W106" s="12"/>
      <c r="X106" s="12"/>
      <c r="Y106" s="12"/>
      <c r="Z106" s="12"/>
      <c r="AA106" s="12"/>
      <c r="AB106" s="12"/>
      <c r="AC106" s="12"/>
      <c r="AD106" s="12"/>
      <c r="AE106" s="12"/>
      <c r="AR106" s="206" t="s">
        <v>78</v>
      </c>
      <c r="AT106" s="207" t="s">
        <v>68</v>
      </c>
      <c r="AU106" s="207" t="s">
        <v>69</v>
      </c>
      <c r="AY106" s="206" t="s">
        <v>185</v>
      </c>
      <c r="BK106" s="208">
        <f>BK107</f>
        <v>0</v>
      </c>
    </row>
    <row r="107" s="12" customFormat="1" ht="22.8" customHeight="1">
      <c r="A107" s="12"/>
      <c r="B107" s="195"/>
      <c r="C107" s="196"/>
      <c r="D107" s="197" t="s">
        <v>68</v>
      </c>
      <c r="E107" s="209" t="s">
        <v>244</v>
      </c>
      <c r="F107" s="209" t="s">
        <v>245</v>
      </c>
      <c r="G107" s="196"/>
      <c r="H107" s="196"/>
      <c r="I107" s="199"/>
      <c r="J107" s="210">
        <f>BK107</f>
        <v>0</v>
      </c>
      <c r="K107" s="196"/>
      <c r="L107" s="201"/>
      <c r="M107" s="202"/>
      <c r="N107" s="203"/>
      <c r="O107" s="203"/>
      <c r="P107" s="204">
        <f>SUM(P108:P113)</f>
        <v>0</v>
      </c>
      <c r="Q107" s="203"/>
      <c r="R107" s="204">
        <f>SUM(R108:R113)</f>
        <v>6.6004500000000004</v>
      </c>
      <c r="S107" s="203"/>
      <c r="T107" s="205">
        <f>SUM(T108:T113)</f>
        <v>1.364093</v>
      </c>
      <c r="U107" s="12"/>
      <c r="V107" s="12"/>
      <c r="W107" s="12"/>
      <c r="X107" s="12"/>
      <c r="Y107" s="12"/>
      <c r="Z107" s="12"/>
      <c r="AA107" s="12"/>
      <c r="AB107" s="12"/>
      <c r="AC107" s="12"/>
      <c r="AD107" s="12"/>
      <c r="AE107" s="12"/>
      <c r="AR107" s="206" t="s">
        <v>78</v>
      </c>
      <c r="AT107" s="207" t="s">
        <v>68</v>
      </c>
      <c r="AU107" s="207" t="s">
        <v>76</v>
      </c>
      <c r="AY107" s="206" t="s">
        <v>185</v>
      </c>
      <c r="BK107" s="208">
        <f>SUM(BK108:BK113)</f>
        <v>0</v>
      </c>
    </row>
    <row r="108" s="2" customFormat="1" ht="16.5" customHeight="1">
      <c r="A108" s="37"/>
      <c r="B108" s="38"/>
      <c r="C108" s="211" t="s">
        <v>147</v>
      </c>
      <c r="D108" s="211" t="s">
        <v>188</v>
      </c>
      <c r="E108" s="212" t="s">
        <v>246</v>
      </c>
      <c r="F108" s="213" t="s">
        <v>247</v>
      </c>
      <c r="G108" s="214" t="s">
        <v>191</v>
      </c>
      <c r="H108" s="215">
        <v>4400.3000000000002</v>
      </c>
      <c r="I108" s="216"/>
      <c r="J108" s="217">
        <f>ROUND(I108*H108,2)</f>
        <v>0</v>
      </c>
      <c r="K108" s="213" t="s">
        <v>192</v>
      </c>
      <c r="L108" s="43"/>
      <c r="M108" s="218" t="s">
        <v>19</v>
      </c>
      <c r="N108" s="219" t="s">
        <v>40</v>
      </c>
      <c r="O108" s="83"/>
      <c r="P108" s="220">
        <f>O108*H108</f>
        <v>0</v>
      </c>
      <c r="Q108" s="220">
        <v>0.001</v>
      </c>
      <c r="R108" s="220">
        <f>Q108*H108</f>
        <v>4.4003000000000005</v>
      </c>
      <c r="S108" s="220">
        <v>0.00031</v>
      </c>
      <c r="T108" s="221">
        <f>S108*H108</f>
        <v>1.364093</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248</v>
      </c>
    </row>
    <row r="109" s="2" customFormat="1">
      <c r="A109" s="37"/>
      <c r="B109" s="38"/>
      <c r="C109" s="39"/>
      <c r="D109" s="224" t="s">
        <v>193</v>
      </c>
      <c r="E109" s="39"/>
      <c r="F109" s="225" t="s">
        <v>249</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2" customFormat="1" ht="33" customHeight="1">
      <c r="A110" s="37"/>
      <c r="B110" s="38"/>
      <c r="C110" s="211" t="s">
        <v>186</v>
      </c>
      <c r="D110" s="211" t="s">
        <v>188</v>
      </c>
      <c r="E110" s="212" t="s">
        <v>250</v>
      </c>
      <c r="F110" s="213" t="s">
        <v>251</v>
      </c>
      <c r="G110" s="214" t="s">
        <v>191</v>
      </c>
      <c r="H110" s="215">
        <v>4400.3000000000002</v>
      </c>
      <c r="I110" s="216"/>
      <c r="J110" s="217">
        <f>ROUND(I110*H110,2)</f>
        <v>0</v>
      </c>
      <c r="K110" s="213" t="s">
        <v>192</v>
      </c>
      <c r="L110" s="43"/>
      <c r="M110" s="218" t="s">
        <v>19</v>
      </c>
      <c r="N110" s="219" t="s">
        <v>40</v>
      </c>
      <c r="O110" s="83"/>
      <c r="P110" s="220">
        <f>O110*H110</f>
        <v>0</v>
      </c>
      <c r="Q110" s="220">
        <v>0.00021000000000000001</v>
      </c>
      <c r="R110" s="220">
        <f>Q110*H110</f>
        <v>0.92406300000000008</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203</v>
      </c>
    </row>
    <row r="111" s="2" customFormat="1">
      <c r="A111" s="37"/>
      <c r="B111" s="38"/>
      <c r="C111" s="39"/>
      <c r="D111" s="224" t="s">
        <v>193</v>
      </c>
      <c r="E111" s="39"/>
      <c r="F111" s="225" t="s">
        <v>252</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2" customFormat="1" ht="37.8" customHeight="1">
      <c r="A112" s="37"/>
      <c r="B112" s="38"/>
      <c r="C112" s="211" t="s">
        <v>239</v>
      </c>
      <c r="D112" s="211" t="s">
        <v>188</v>
      </c>
      <c r="E112" s="212" t="s">
        <v>253</v>
      </c>
      <c r="F112" s="213" t="s">
        <v>254</v>
      </c>
      <c r="G112" s="214" t="s">
        <v>191</v>
      </c>
      <c r="H112" s="215">
        <v>4400.3000000000002</v>
      </c>
      <c r="I112" s="216"/>
      <c r="J112" s="217">
        <f>ROUND(I112*H112,2)</f>
        <v>0</v>
      </c>
      <c r="K112" s="213" t="s">
        <v>192</v>
      </c>
      <c r="L112" s="43"/>
      <c r="M112" s="218" t="s">
        <v>19</v>
      </c>
      <c r="N112" s="219" t="s">
        <v>40</v>
      </c>
      <c r="O112" s="83"/>
      <c r="P112" s="220">
        <f>O112*H112</f>
        <v>0</v>
      </c>
      <c r="Q112" s="220">
        <v>0.00029</v>
      </c>
      <c r="R112" s="220">
        <f>Q112*H112</f>
        <v>1.276087</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255</v>
      </c>
    </row>
    <row r="113" s="2" customFormat="1">
      <c r="A113" s="37"/>
      <c r="B113" s="38"/>
      <c r="C113" s="39"/>
      <c r="D113" s="224" t="s">
        <v>193</v>
      </c>
      <c r="E113" s="39"/>
      <c r="F113" s="225" t="s">
        <v>256</v>
      </c>
      <c r="G113" s="39"/>
      <c r="H113" s="39"/>
      <c r="I113" s="226"/>
      <c r="J113" s="39"/>
      <c r="K113" s="39"/>
      <c r="L113" s="43"/>
      <c r="M113" s="239"/>
      <c r="N113" s="240"/>
      <c r="O113" s="241"/>
      <c r="P113" s="241"/>
      <c r="Q113" s="241"/>
      <c r="R113" s="241"/>
      <c r="S113" s="241"/>
      <c r="T113" s="242"/>
      <c r="U113" s="37"/>
      <c r="V113" s="37"/>
      <c r="W113" s="37"/>
      <c r="X113" s="37"/>
      <c r="Y113" s="37"/>
      <c r="Z113" s="37"/>
      <c r="AA113" s="37"/>
      <c r="AB113" s="37"/>
      <c r="AC113" s="37"/>
      <c r="AD113" s="37"/>
      <c r="AE113" s="37"/>
      <c r="AT113" s="16" t="s">
        <v>193</v>
      </c>
      <c r="AU113" s="16" t="s">
        <v>78</v>
      </c>
    </row>
    <row r="114" s="2" customFormat="1" ht="6.96" customHeight="1">
      <c r="A114" s="37"/>
      <c r="B114" s="58"/>
      <c r="C114" s="59"/>
      <c r="D114" s="59"/>
      <c r="E114" s="59"/>
      <c r="F114" s="59"/>
      <c r="G114" s="59"/>
      <c r="H114" s="59"/>
      <c r="I114" s="59"/>
      <c r="J114" s="59"/>
      <c r="K114" s="59"/>
      <c r="L114" s="43"/>
      <c r="M114" s="37"/>
      <c r="O114" s="37"/>
      <c r="P114" s="37"/>
      <c r="Q114" s="37"/>
      <c r="R114" s="37"/>
      <c r="S114" s="37"/>
      <c r="T114" s="37"/>
      <c r="U114" s="37"/>
      <c r="V114" s="37"/>
      <c r="W114" s="37"/>
      <c r="X114" s="37"/>
      <c r="Y114" s="37"/>
      <c r="Z114" s="37"/>
      <c r="AA114" s="37"/>
      <c r="AB114" s="37"/>
      <c r="AC114" s="37"/>
      <c r="AD114" s="37"/>
      <c r="AE114" s="37"/>
    </row>
  </sheetData>
  <sheetProtection sheet="1" autoFilter="0" formatColumns="0" formatRows="0" objects="1" scenarios="1" spinCount="100000" saltValue="jUPhd+ilI+LFmT6ge7W72kq6Lb3DHwN0QEPxtiXgzrzcKbp0T3IPddeBhpfsUd+UH9tZbrYdKmOKcIFmJqJHnw==" hashValue="ZWydsfQDuUpXz67n73C7LQ9NxmdONQm1OfvzCTiF0+7vRAqewm6wOu/T3AQb65/Z35ZRoag01exs/Tozo4iMzw==" algorithmName="SHA-512" password="CC35"/>
  <autoFilter ref="C89:K113"/>
  <mergeCells count="12">
    <mergeCell ref="E7:H7"/>
    <mergeCell ref="E9:H9"/>
    <mergeCell ref="E11:H11"/>
    <mergeCell ref="E20:H20"/>
    <mergeCell ref="E29:H29"/>
    <mergeCell ref="E50:H50"/>
    <mergeCell ref="E52:H52"/>
    <mergeCell ref="E54:H54"/>
    <mergeCell ref="E78:H78"/>
    <mergeCell ref="E80:H80"/>
    <mergeCell ref="E82:H82"/>
    <mergeCell ref="L2:V2"/>
  </mergeCells>
  <hyperlinks>
    <hyperlink ref="F94" r:id="rId1" display="https://podminky.urs.cz/item/CS_URS_2024_02/619991001"/>
    <hyperlink ref="F96" r:id="rId2" display="https://podminky.urs.cz/item/CS_URS_2024_02/629991011"/>
    <hyperlink ref="F99" r:id="rId3" display="https://podminky.urs.cz/item/CS_URS_2024_02/997013120"/>
    <hyperlink ref="F101" r:id="rId4" display="https://podminky.urs.cz/item/CS_URS_2024_02/997013501"/>
    <hyperlink ref="F103" r:id="rId5" display="https://podminky.urs.cz/item/CS_URS_2024_02/997013509"/>
    <hyperlink ref="F105" r:id="rId6" display="https://podminky.urs.cz/item/CS_URS_2024_02/997013631"/>
    <hyperlink ref="F109" r:id="rId7" display="https://podminky.urs.cz/item/CS_URS_2024_02/784121001"/>
    <hyperlink ref="F111" r:id="rId8" display="https://podminky.urs.cz/item/CS_URS_2024_02/784181101"/>
    <hyperlink ref="F113" r:id="rId9" display="https://podminky.urs.cz/item/CS_URS_2024_02/784221101"/>
  </hyperlinks>
  <pageMargins left="0.39375" right="0.39375" top="0.39375" bottom="0.39375" header="0" footer="0"/>
  <pageSetup paperSize="9" orientation="portrait" blackAndWhite="1" fitToHeight="100"/>
  <headerFooter>
    <oddFooter>&amp;CStrana &amp;P z &amp;N</oddFooter>
  </headerFooter>
  <drawing r:id="rId10"/>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87</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158</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257</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ROUND(J91,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ROUND((SUM(BE91:BE144)),  2)</f>
        <v>0</v>
      </c>
      <c r="G35" s="37"/>
      <c r="H35" s="37"/>
      <c r="I35" s="156">
        <v>0.20999999999999999</v>
      </c>
      <c r="J35" s="155">
        <f>ROUND(((SUM(BE91:BE144))*I35),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ROUND((SUM(BF91:BF144)),  2)</f>
        <v>0</v>
      </c>
      <c r="G36" s="37"/>
      <c r="H36" s="37"/>
      <c r="I36" s="156">
        <v>0.12</v>
      </c>
      <c r="J36" s="155">
        <f>ROUND(((SUM(BF91:BF144))*I36),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ROUND((SUM(BG91:BG144)),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ROUND((SUM(BH91:BH144)),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ROUND((SUM(BI91:BI144)),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158</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3 - Podlahy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J91</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J92</f>
        <v>0</v>
      </c>
      <c r="K64" s="174"/>
      <c r="L64" s="178"/>
      <c r="S64" s="9"/>
      <c r="T64" s="9"/>
      <c r="U64" s="9"/>
      <c r="V64" s="9"/>
      <c r="W64" s="9"/>
      <c r="X64" s="9"/>
      <c r="Y64" s="9"/>
      <c r="Z64" s="9"/>
      <c r="AA64" s="9"/>
      <c r="AB64" s="9"/>
      <c r="AC64" s="9"/>
      <c r="AD64" s="9"/>
      <c r="AE64" s="9"/>
    </row>
    <row r="65" s="10" customFormat="1" ht="19.92" customHeight="1">
      <c r="A65" s="10"/>
      <c r="B65" s="179"/>
      <c r="C65" s="124"/>
      <c r="D65" s="180" t="s">
        <v>217</v>
      </c>
      <c r="E65" s="181"/>
      <c r="F65" s="181"/>
      <c r="G65" s="181"/>
      <c r="H65" s="181"/>
      <c r="I65" s="181"/>
      <c r="J65" s="182">
        <f>J93</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218</v>
      </c>
      <c r="E66" s="181"/>
      <c r="F66" s="181"/>
      <c r="G66" s="181"/>
      <c r="H66" s="181"/>
      <c r="I66" s="181"/>
      <c r="J66" s="182">
        <f>J96</f>
        <v>0</v>
      </c>
      <c r="K66" s="124"/>
      <c r="L66" s="183"/>
      <c r="S66" s="10"/>
      <c r="T66" s="10"/>
      <c r="U66" s="10"/>
      <c r="V66" s="10"/>
      <c r="W66" s="10"/>
      <c r="X66" s="10"/>
      <c r="Y66" s="10"/>
      <c r="Z66" s="10"/>
      <c r="AA66" s="10"/>
      <c r="AB66" s="10"/>
      <c r="AC66" s="10"/>
      <c r="AD66" s="10"/>
      <c r="AE66" s="10"/>
    </row>
    <row r="67" s="10" customFormat="1" ht="19.92" customHeight="1">
      <c r="A67" s="10"/>
      <c r="B67" s="179"/>
      <c r="C67" s="124"/>
      <c r="D67" s="180" t="s">
        <v>167</v>
      </c>
      <c r="E67" s="181"/>
      <c r="F67" s="181"/>
      <c r="G67" s="181"/>
      <c r="H67" s="181"/>
      <c r="I67" s="181"/>
      <c r="J67" s="182">
        <f>J105</f>
        <v>0</v>
      </c>
      <c r="K67" s="124"/>
      <c r="L67" s="183"/>
      <c r="S67" s="10"/>
      <c r="T67" s="10"/>
      <c r="U67" s="10"/>
      <c r="V67" s="10"/>
      <c r="W67" s="10"/>
      <c r="X67" s="10"/>
      <c r="Y67" s="10"/>
      <c r="Z67" s="10"/>
      <c r="AA67" s="10"/>
      <c r="AB67" s="10"/>
      <c r="AC67" s="10"/>
      <c r="AD67" s="10"/>
      <c r="AE67" s="10"/>
    </row>
    <row r="68" s="9" customFormat="1" ht="24.96" customHeight="1">
      <c r="A68" s="9"/>
      <c r="B68" s="173"/>
      <c r="C68" s="174"/>
      <c r="D68" s="175" t="s">
        <v>168</v>
      </c>
      <c r="E68" s="176"/>
      <c r="F68" s="176"/>
      <c r="G68" s="176"/>
      <c r="H68" s="176"/>
      <c r="I68" s="176"/>
      <c r="J68" s="177">
        <f>J106</f>
        <v>0</v>
      </c>
      <c r="K68" s="174"/>
      <c r="L68" s="178"/>
      <c r="S68" s="9"/>
      <c r="T68" s="9"/>
      <c r="U68" s="9"/>
      <c r="V68" s="9"/>
      <c r="W68" s="9"/>
      <c r="X68" s="9"/>
      <c r="Y68" s="9"/>
      <c r="Z68" s="9"/>
      <c r="AA68" s="9"/>
      <c r="AB68" s="9"/>
      <c r="AC68" s="9"/>
      <c r="AD68" s="9"/>
      <c r="AE68" s="9"/>
    </row>
    <row r="69" s="10" customFormat="1" ht="19.92" customHeight="1">
      <c r="A69" s="10"/>
      <c r="B69" s="179"/>
      <c r="C69" s="124"/>
      <c r="D69" s="180" t="s">
        <v>258</v>
      </c>
      <c r="E69" s="181"/>
      <c r="F69" s="181"/>
      <c r="G69" s="181"/>
      <c r="H69" s="181"/>
      <c r="I69" s="181"/>
      <c r="J69" s="182">
        <f>J107</f>
        <v>0</v>
      </c>
      <c r="K69" s="124"/>
      <c r="L69" s="183"/>
      <c r="S69" s="10"/>
      <c r="T69" s="10"/>
      <c r="U69" s="10"/>
      <c r="V69" s="10"/>
      <c r="W69" s="10"/>
      <c r="X69" s="10"/>
      <c r="Y69" s="10"/>
      <c r="Z69" s="10"/>
      <c r="AA69" s="10"/>
      <c r="AB69" s="10"/>
      <c r="AC69" s="10"/>
      <c r="AD69" s="10"/>
      <c r="AE69" s="10"/>
    </row>
    <row r="70" s="2" customFormat="1" ht="21.84" customHeight="1">
      <c r="A70" s="37"/>
      <c r="B70" s="38"/>
      <c r="C70" s="39"/>
      <c r="D70" s="39"/>
      <c r="E70" s="39"/>
      <c r="F70" s="39"/>
      <c r="G70" s="39"/>
      <c r="H70" s="39"/>
      <c r="I70" s="39"/>
      <c r="J70" s="39"/>
      <c r="K70" s="39"/>
      <c r="L70" s="143"/>
      <c r="S70" s="37"/>
      <c r="T70" s="37"/>
      <c r="U70" s="37"/>
      <c r="V70" s="37"/>
      <c r="W70" s="37"/>
      <c r="X70" s="37"/>
      <c r="Y70" s="37"/>
      <c r="Z70" s="37"/>
      <c r="AA70" s="37"/>
      <c r="AB70" s="37"/>
      <c r="AC70" s="37"/>
      <c r="AD70" s="37"/>
      <c r="AE70" s="37"/>
    </row>
    <row r="71" s="2" customFormat="1" ht="6.96" customHeight="1">
      <c r="A71" s="37"/>
      <c r="B71" s="58"/>
      <c r="C71" s="59"/>
      <c r="D71" s="59"/>
      <c r="E71" s="59"/>
      <c r="F71" s="59"/>
      <c r="G71" s="59"/>
      <c r="H71" s="59"/>
      <c r="I71" s="59"/>
      <c r="J71" s="59"/>
      <c r="K71" s="59"/>
      <c r="L71" s="143"/>
      <c r="S71" s="37"/>
      <c r="T71" s="37"/>
      <c r="U71" s="37"/>
      <c r="V71" s="37"/>
      <c r="W71" s="37"/>
      <c r="X71" s="37"/>
      <c r="Y71" s="37"/>
      <c r="Z71" s="37"/>
      <c r="AA71" s="37"/>
      <c r="AB71" s="37"/>
      <c r="AC71" s="37"/>
      <c r="AD71" s="37"/>
      <c r="AE71" s="37"/>
    </row>
    <row r="75" s="2" customFormat="1" ht="6.96" customHeight="1">
      <c r="A75" s="37"/>
      <c r="B75" s="60"/>
      <c r="C75" s="61"/>
      <c r="D75" s="61"/>
      <c r="E75" s="61"/>
      <c r="F75" s="61"/>
      <c r="G75" s="61"/>
      <c r="H75" s="61"/>
      <c r="I75" s="61"/>
      <c r="J75" s="61"/>
      <c r="K75" s="61"/>
      <c r="L75" s="143"/>
      <c r="S75" s="37"/>
      <c r="T75" s="37"/>
      <c r="U75" s="37"/>
      <c r="V75" s="37"/>
      <c r="W75" s="37"/>
      <c r="X75" s="37"/>
      <c r="Y75" s="37"/>
      <c r="Z75" s="37"/>
      <c r="AA75" s="37"/>
      <c r="AB75" s="37"/>
      <c r="AC75" s="37"/>
      <c r="AD75" s="37"/>
      <c r="AE75" s="37"/>
    </row>
    <row r="76" s="2" customFormat="1" ht="24.96" customHeight="1">
      <c r="A76" s="37"/>
      <c r="B76" s="38"/>
      <c r="C76" s="22" t="s">
        <v>170</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6.96" customHeight="1">
      <c r="A77" s="37"/>
      <c r="B77" s="38"/>
      <c r="C77" s="39"/>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16</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168" t="str">
        <f>E7</f>
        <v>objekt Koleje Jarov- Blok F</v>
      </c>
      <c r="F79" s="31"/>
      <c r="G79" s="31"/>
      <c r="H79" s="31"/>
      <c r="I79" s="39"/>
      <c r="J79" s="39"/>
      <c r="K79" s="39"/>
      <c r="L79" s="143"/>
      <c r="S79" s="37"/>
      <c r="T79" s="37"/>
      <c r="U79" s="37"/>
      <c r="V79" s="37"/>
      <c r="W79" s="37"/>
      <c r="X79" s="37"/>
      <c r="Y79" s="37"/>
      <c r="Z79" s="37"/>
      <c r="AA79" s="37"/>
      <c r="AB79" s="37"/>
      <c r="AC79" s="37"/>
      <c r="AD79" s="37"/>
      <c r="AE79" s="37"/>
    </row>
    <row r="80" s="1" customFormat="1" ht="12" customHeight="1">
      <c r="B80" s="20"/>
      <c r="C80" s="31" t="s">
        <v>157</v>
      </c>
      <c r="D80" s="21"/>
      <c r="E80" s="21"/>
      <c r="F80" s="21"/>
      <c r="G80" s="21"/>
      <c r="H80" s="21"/>
      <c r="I80" s="21"/>
      <c r="J80" s="21"/>
      <c r="K80" s="21"/>
      <c r="L80" s="19"/>
    </row>
    <row r="81" s="2" customFormat="1" ht="16.5" customHeight="1">
      <c r="A81" s="37"/>
      <c r="B81" s="38"/>
      <c r="C81" s="39"/>
      <c r="D81" s="39"/>
      <c r="E81" s="168" t="s">
        <v>158</v>
      </c>
      <c r="F81" s="39"/>
      <c r="G81" s="39"/>
      <c r="H81" s="39"/>
      <c r="I81" s="39"/>
      <c r="J81" s="39"/>
      <c r="K81" s="39"/>
      <c r="L81" s="143"/>
      <c r="S81" s="37"/>
      <c r="T81" s="37"/>
      <c r="U81" s="37"/>
      <c r="V81" s="37"/>
      <c r="W81" s="37"/>
      <c r="X81" s="37"/>
      <c r="Y81" s="37"/>
      <c r="Z81" s="37"/>
      <c r="AA81" s="37"/>
      <c r="AB81" s="37"/>
      <c r="AC81" s="37"/>
      <c r="AD81" s="37"/>
      <c r="AE81" s="37"/>
    </row>
    <row r="82" s="2" customFormat="1" ht="12" customHeight="1">
      <c r="A82" s="37"/>
      <c r="B82" s="38"/>
      <c r="C82" s="31" t="s">
        <v>159</v>
      </c>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6.5" customHeight="1">
      <c r="A83" s="37"/>
      <c r="B83" s="38"/>
      <c r="C83" s="39"/>
      <c r="D83" s="39"/>
      <c r="E83" s="68" t="str">
        <f>E11</f>
        <v>3 - Podlahy</v>
      </c>
      <c r="F83" s="39"/>
      <c r="G83" s="39"/>
      <c r="H83" s="39"/>
      <c r="I83" s="39"/>
      <c r="J83" s="39"/>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2" customHeight="1">
      <c r="A85" s="37"/>
      <c r="B85" s="38"/>
      <c r="C85" s="31" t="s">
        <v>21</v>
      </c>
      <c r="D85" s="39"/>
      <c r="E85" s="39"/>
      <c r="F85" s="26" t="str">
        <f>F14</f>
        <v xml:space="preserve"> </v>
      </c>
      <c r="G85" s="39"/>
      <c r="H85" s="39"/>
      <c r="I85" s="31" t="s">
        <v>23</v>
      </c>
      <c r="J85" s="71" t="str">
        <f>IF(J14="","",J14)</f>
        <v>10. 2. 2025</v>
      </c>
      <c r="K85" s="39"/>
      <c r="L85" s="143"/>
      <c r="S85" s="37"/>
      <c r="T85" s="37"/>
      <c r="U85" s="37"/>
      <c r="V85" s="37"/>
      <c r="W85" s="37"/>
      <c r="X85" s="37"/>
      <c r="Y85" s="37"/>
      <c r="Z85" s="37"/>
      <c r="AA85" s="37"/>
      <c r="AB85" s="37"/>
      <c r="AC85" s="37"/>
      <c r="AD85" s="37"/>
      <c r="AE85" s="37"/>
    </row>
    <row r="86" s="2" customFormat="1" ht="6.96" customHeight="1">
      <c r="A86" s="37"/>
      <c r="B86" s="38"/>
      <c r="C86" s="39"/>
      <c r="D86" s="39"/>
      <c r="E86" s="39"/>
      <c r="F86" s="39"/>
      <c r="G86" s="39"/>
      <c r="H86" s="39"/>
      <c r="I86" s="39"/>
      <c r="J86" s="39"/>
      <c r="K86" s="39"/>
      <c r="L86" s="143"/>
      <c r="S86" s="37"/>
      <c r="T86" s="37"/>
      <c r="U86" s="37"/>
      <c r="V86" s="37"/>
      <c r="W86" s="37"/>
      <c r="X86" s="37"/>
      <c r="Y86" s="37"/>
      <c r="Z86" s="37"/>
      <c r="AA86" s="37"/>
      <c r="AB86" s="37"/>
      <c r="AC86" s="37"/>
      <c r="AD86" s="37"/>
      <c r="AE86" s="37"/>
    </row>
    <row r="87" s="2" customFormat="1" ht="15.15" customHeight="1">
      <c r="A87" s="37"/>
      <c r="B87" s="38"/>
      <c r="C87" s="31" t="s">
        <v>25</v>
      </c>
      <c r="D87" s="39"/>
      <c r="E87" s="39"/>
      <c r="F87" s="26" t="str">
        <f>E17</f>
        <v xml:space="preserve"> </v>
      </c>
      <c r="G87" s="39"/>
      <c r="H87" s="39"/>
      <c r="I87" s="31" t="s">
        <v>30</v>
      </c>
      <c r="J87" s="35" t="str">
        <f>E23</f>
        <v xml:space="preserve"> </v>
      </c>
      <c r="K87" s="39"/>
      <c r="L87" s="143"/>
      <c r="S87" s="37"/>
      <c r="T87" s="37"/>
      <c r="U87" s="37"/>
      <c r="V87" s="37"/>
      <c r="W87" s="37"/>
      <c r="X87" s="37"/>
      <c r="Y87" s="37"/>
      <c r="Z87" s="37"/>
      <c r="AA87" s="37"/>
      <c r="AB87" s="37"/>
      <c r="AC87" s="37"/>
      <c r="AD87" s="37"/>
      <c r="AE87" s="37"/>
    </row>
    <row r="88" s="2" customFormat="1" ht="15.15" customHeight="1">
      <c r="A88" s="37"/>
      <c r="B88" s="38"/>
      <c r="C88" s="31" t="s">
        <v>28</v>
      </c>
      <c r="D88" s="39"/>
      <c r="E88" s="39"/>
      <c r="F88" s="26" t="str">
        <f>IF(E20="","",E20)</f>
        <v>Vyplň údaj</v>
      </c>
      <c r="G88" s="39"/>
      <c r="H88" s="39"/>
      <c r="I88" s="31" t="s">
        <v>32</v>
      </c>
      <c r="J88" s="35" t="str">
        <f>E26</f>
        <v xml:space="preserve"> </v>
      </c>
      <c r="K88" s="39"/>
      <c r="L88" s="143"/>
      <c r="S88" s="37"/>
      <c r="T88" s="37"/>
      <c r="U88" s="37"/>
      <c r="V88" s="37"/>
      <c r="W88" s="37"/>
      <c r="X88" s="37"/>
      <c r="Y88" s="37"/>
      <c r="Z88" s="37"/>
      <c r="AA88" s="37"/>
      <c r="AB88" s="37"/>
      <c r="AC88" s="37"/>
      <c r="AD88" s="37"/>
      <c r="AE88" s="37"/>
    </row>
    <row r="89" s="2" customFormat="1" ht="10.32" customHeight="1">
      <c r="A89" s="37"/>
      <c r="B89" s="38"/>
      <c r="C89" s="39"/>
      <c r="D89" s="39"/>
      <c r="E89" s="39"/>
      <c r="F89" s="39"/>
      <c r="G89" s="39"/>
      <c r="H89" s="39"/>
      <c r="I89" s="39"/>
      <c r="J89" s="39"/>
      <c r="K89" s="39"/>
      <c r="L89" s="143"/>
      <c r="S89" s="37"/>
      <c r="T89" s="37"/>
      <c r="U89" s="37"/>
      <c r="V89" s="37"/>
      <c r="W89" s="37"/>
      <c r="X89" s="37"/>
      <c r="Y89" s="37"/>
      <c r="Z89" s="37"/>
      <c r="AA89" s="37"/>
      <c r="AB89" s="37"/>
      <c r="AC89" s="37"/>
      <c r="AD89" s="37"/>
      <c r="AE89" s="37"/>
    </row>
    <row r="90" s="11" customFormat="1" ht="29.28" customHeight="1">
      <c r="A90" s="184"/>
      <c r="B90" s="185"/>
      <c r="C90" s="186" t="s">
        <v>171</v>
      </c>
      <c r="D90" s="187" t="s">
        <v>54</v>
      </c>
      <c r="E90" s="187" t="s">
        <v>50</v>
      </c>
      <c r="F90" s="187" t="s">
        <v>51</v>
      </c>
      <c r="G90" s="187" t="s">
        <v>172</v>
      </c>
      <c r="H90" s="187" t="s">
        <v>173</v>
      </c>
      <c r="I90" s="187" t="s">
        <v>174</v>
      </c>
      <c r="J90" s="187" t="s">
        <v>163</v>
      </c>
      <c r="K90" s="188" t="s">
        <v>175</v>
      </c>
      <c r="L90" s="189"/>
      <c r="M90" s="91" t="s">
        <v>19</v>
      </c>
      <c r="N90" s="92" t="s">
        <v>39</v>
      </c>
      <c r="O90" s="92" t="s">
        <v>176</v>
      </c>
      <c r="P90" s="92" t="s">
        <v>177</v>
      </c>
      <c r="Q90" s="92" t="s">
        <v>178</v>
      </c>
      <c r="R90" s="92" t="s">
        <v>179</v>
      </c>
      <c r="S90" s="92" t="s">
        <v>180</v>
      </c>
      <c r="T90" s="93" t="s">
        <v>181</v>
      </c>
      <c r="U90" s="184"/>
      <c r="V90" s="184"/>
      <c r="W90" s="184"/>
      <c r="X90" s="184"/>
      <c r="Y90" s="184"/>
      <c r="Z90" s="184"/>
      <c r="AA90" s="184"/>
      <c r="AB90" s="184"/>
      <c r="AC90" s="184"/>
      <c r="AD90" s="184"/>
      <c r="AE90" s="184"/>
    </row>
    <row r="91" s="2" customFormat="1" ht="22.8" customHeight="1">
      <c r="A91" s="37"/>
      <c r="B91" s="38"/>
      <c r="C91" s="98" t="s">
        <v>182</v>
      </c>
      <c r="D91" s="39"/>
      <c r="E91" s="39"/>
      <c r="F91" s="39"/>
      <c r="G91" s="39"/>
      <c r="H91" s="39"/>
      <c r="I91" s="39"/>
      <c r="J91" s="190">
        <f>BK91</f>
        <v>0</v>
      </c>
      <c r="K91" s="39"/>
      <c r="L91" s="43"/>
      <c r="M91" s="94"/>
      <c r="N91" s="191"/>
      <c r="O91" s="95"/>
      <c r="P91" s="192">
        <f>P92+P106</f>
        <v>0</v>
      </c>
      <c r="Q91" s="95"/>
      <c r="R91" s="192">
        <f>R92+R106</f>
        <v>21.531535000000005</v>
      </c>
      <c r="S91" s="95"/>
      <c r="T91" s="193">
        <f>T92+T106</f>
        <v>37.285200000000003</v>
      </c>
      <c r="U91" s="37"/>
      <c r="V91" s="37"/>
      <c r="W91" s="37"/>
      <c r="X91" s="37"/>
      <c r="Y91" s="37"/>
      <c r="Z91" s="37"/>
      <c r="AA91" s="37"/>
      <c r="AB91" s="37"/>
      <c r="AC91" s="37"/>
      <c r="AD91" s="37"/>
      <c r="AE91" s="37"/>
      <c r="AT91" s="16" t="s">
        <v>68</v>
      </c>
      <c r="AU91" s="16" t="s">
        <v>164</v>
      </c>
      <c r="BK91" s="194">
        <f>BK92+BK106</f>
        <v>0</v>
      </c>
    </row>
    <row r="92" s="12" customFormat="1" ht="25.92" customHeight="1">
      <c r="A92" s="12"/>
      <c r="B92" s="195"/>
      <c r="C92" s="196"/>
      <c r="D92" s="197" t="s">
        <v>68</v>
      </c>
      <c r="E92" s="198" t="s">
        <v>183</v>
      </c>
      <c r="F92" s="198" t="s">
        <v>184</v>
      </c>
      <c r="G92" s="196"/>
      <c r="H92" s="196"/>
      <c r="I92" s="199"/>
      <c r="J92" s="200">
        <f>BK92</f>
        <v>0</v>
      </c>
      <c r="K92" s="196"/>
      <c r="L92" s="201"/>
      <c r="M92" s="202"/>
      <c r="N92" s="203"/>
      <c r="O92" s="203"/>
      <c r="P92" s="204">
        <f>P93+P96+P105</f>
        <v>0</v>
      </c>
      <c r="Q92" s="203"/>
      <c r="R92" s="204">
        <f>R93+R96+R105</f>
        <v>1.998</v>
      </c>
      <c r="S92" s="203"/>
      <c r="T92" s="205">
        <f>T93+T96+T105</f>
        <v>0</v>
      </c>
      <c r="U92" s="12"/>
      <c r="V92" s="12"/>
      <c r="W92" s="12"/>
      <c r="X92" s="12"/>
      <c r="Y92" s="12"/>
      <c r="Z92" s="12"/>
      <c r="AA92" s="12"/>
      <c r="AB92" s="12"/>
      <c r="AC92" s="12"/>
      <c r="AD92" s="12"/>
      <c r="AE92" s="12"/>
      <c r="AR92" s="206" t="s">
        <v>76</v>
      </c>
      <c r="AT92" s="207" t="s">
        <v>68</v>
      </c>
      <c r="AU92" s="207" t="s">
        <v>69</v>
      </c>
      <c r="AY92" s="206" t="s">
        <v>185</v>
      </c>
      <c r="BK92" s="208">
        <f>BK93+BK96+BK105</f>
        <v>0</v>
      </c>
    </row>
    <row r="93" s="12" customFormat="1" ht="22.8" customHeight="1">
      <c r="A93" s="12"/>
      <c r="B93" s="195"/>
      <c r="C93" s="196"/>
      <c r="D93" s="197" t="s">
        <v>68</v>
      </c>
      <c r="E93" s="209" t="s">
        <v>88</v>
      </c>
      <c r="F93" s="209" t="s">
        <v>220</v>
      </c>
      <c r="G93" s="196"/>
      <c r="H93" s="196"/>
      <c r="I93" s="199"/>
      <c r="J93" s="210">
        <f>BK93</f>
        <v>0</v>
      </c>
      <c r="K93" s="196"/>
      <c r="L93" s="201"/>
      <c r="M93" s="202"/>
      <c r="N93" s="203"/>
      <c r="O93" s="203"/>
      <c r="P93" s="204">
        <f>SUM(P94:P95)</f>
        <v>0</v>
      </c>
      <c r="Q93" s="203"/>
      <c r="R93" s="204">
        <f>SUM(R94:R95)</f>
        <v>1.998</v>
      </c>
      <c r="S93" s="203"/>
      <c r="T93" s="205">
        <f>SUM(T94:T95)</f>
        <v>0</v>
      </c>
      <c r="U93" s="12"/>
      <c r="V93" s="12"/>
      <c r="W93" s="12"/>
      <c r="X93" s="12"/>
      <c r="Y93" s="12"/>
      <c r="Z93" s="12"/>
      <c r="AA93" s="12"/>
      <c r="AB93" s="12"/>
      <c r="AC93" s="12"/>
      <c r="AD93" s="12"/>
      <c r="AE93" s="12"/>
      <c r="AR93" s="206" t="s">
        <v>76</v>
      </c>
      <c r="AT93" s="207" t="s">
        <v>68</v>
      </c>
      <c r="AU93" s="207" t="s">
        <v>76</v>
      </c>
      <c r="AY93" s="206" t="s">
        <v>185</v>
      </c>
      <c r="BK93" s="208">
        <f>SUM(BK94:BK95)</f>
        <v>0</v>
      </c>
    </row>
    <row r="94" s="2" customFormat="1" ht="24.15" customHeight="1">
      <c r="A94" s="37"/>
      <c r="B94" s="38"/>
      <c r="C94" s="211" t="s">
        <v>76</v>
      </c>
      <c r="D94" s="211" t="s">
        <v>188</v>
      </c>
      <c r="E94" s="212" t="s">
        <v>259</v>
      </c>
      <c r="F94" s="213" t="s">
        <v>260</v>
      </c>
      <c r="G94" s="214" t="s">
        <v>261</v>
      </c>
      <c r="H94" s="215">
        <v>1332</v>
      </c>
      <c r="I94" s="216"/>
      <c r="J94" s="217">
        <f>ROUND(I94*H94,2)</f>
        <v>0</v>
      </c>
      <c r="K94" s="213" t="s">
        <v>192</v>
      </c>
      <c r="L94" s="43"/>
      <c r="M94" s="218" t="s">
        <v>19</v>
      </c>
      <c r="N94" s="219" t="s">
        <v>40</v>
      </c>
      <c r="O94" s="83"/>
      <c r="P94" s="220">
        <f>O94*H94</f>
        <v>0</v>
      </c>
      <c r="Q94" s="220">
        <v>0.0015</v>
      </c>
      <c r="R94" s="220">
        <f>Q94*H94</f>
        <v>1.998</v>
      </c>
      <c r="S94" s="220">
        <v>0</v>
      </c>
      <c r="T94" s="221">
        <f>S94*H94</f>
        <v>0</v>
      </c>
      <c r="U94" s="37"/>
      <c r="V94" s="37"/>
      <c r="W94" s="37"/>
      <c r="X94" s="37"/>
      <c r="Y94" s="37"/>
      <c r="Z94" s="37"/>
      <c r="AA94" s="37"/>
      <c r="AB94" s="37"/>
      <c r="AC94" s="37"/>
      <c r="AD94" s="37"/>
      <c r="AE94" s="37"/>
      <c r="AR94" s="222" t="s">
        <v>99</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99</v>
      </c>
      <c r="BM94" s="222" t="s">
        <v>78</v>
      </c>
    </row>
    <row r="95" s="2" customFormat="1">
      <c r="A95" s="37"/>
      <c r="B95" s="38"/>
      <c r="C95" s="39"/>
      <c r="D95" s="224" t="s">
        <v>193</v>
      </c>
      <c r="E95" s="39"/>
      <c r="F95" s="225" t="s">
        <v>262</v>
      </c>
      <c r="G95" s="39"/>
      <c r="H95" s="39"/>
      <c r="I95" s="226"/>
      <c r="J95" s="39"/>
      <c r="K95" s="39"/>
      <c r="L95" s="43"/>
      <c r="M95" s="227"/>
      <c r="N95" s="228"/>
      <c r="O95" s="83"/>
      <c r="P95" s="83"/>
      <c r="Q95" s="83"/>
      <c r="R95" s="83"/>
      <c r="S95" s="83"/>
      <c r="T95" s="84"/>
      <c r="U95" s="37"/>
      <c r="V95" s="37"/>
      <c r="W95" s="37"/>
      <c r="X95" s="37"/>
      <c r="Y95" s="37"/>
      <c r="Z95" s="37"/>
      <c r="AA95" s="37"/>
      <c r="AB95" s="37"/>
      <c r="AC95" s="37"/>
      <c r="AD95" s="37"/>
      <c r="AE95" s="37"/>
      <c r="AT95" s="16" t="s">
        <v>193</v>
      </c>
      <c r="AU95" s="16" t="s">
        <v>78</v>
      </c>
    </row>
    <row r="96" s="12" customFormat="1" ht="22.8" customHeight="1">
      <c r="A96" s="12"/>
      <c r="B96" s="195"/>
      <c r="C96" s="196"/>
      <c r="D96" s="197" t="s">
        <v>68</v>
      </c>
      <c r="E96" s="209" t="s">
        <v>227</v>
      </c>
      <c r="F96" s="209" t="s">
        <v>228</v>
      </c>
      <c r="G96" s="196"/>
      <c r="H96" s="196"/>
      <c r="I96" s="199"/>
      <c r="J96" s="210">
        <f>BK96</f>
        <v>0</v>
      </c>
      <c r="K96" s="196"/>
      <c r="L96" s="201"/>
      <c r="M96" s="202"/>
      <c r="N96" s="203"/>
      <c r="O96" s="203"/>
      <c r="P96" s="204">
        <f>SUM(P97:P104)</f>
        <v>0</v>
      </c>
      <c r="Q96" s="203"/>
      <c r="R96" s="204">
        <f>SUM(R97:R104)</f>
        <v>0</v>
      </c>
      <c r="S96" s="203"/>
      <c r="T96" s="205">
        <f>SUM(T97:T104)</f>
        <v>0</v>
      </c>
      <c r="U96" s="12"/>
      <c r="V96" s="12"/>
      <c r="W96" s="12"/>
      <c r="X96" s="12"/>
      <c r="Y96" s="12"/>
      <c r="Z96" s="12"/>
      <c r="AA96" s="12"/>
      <c r="AB96" s="12"/>
      <c r="AC96" s="12"/>
      <c r="AD96" s="12"/>
      <c r="AE96" s="12"/>
      <c r="AR96" s="206" t="s">
        <v>76</v>
      </c>
      <c r="AT96" s="207" t="s">
        <v>68</v>
      </c>
      <c r="AU96" s="207" t="s">
        <v>76</v>
      </c>
      <c r="AY96" s="206" t="s">
        <v>185</v>
      </c>
      <c r="BK96" s="208">
        <f>SUM(BK97:BK104)</f>
        <v>0</v>
      </c>
    </row>
    <row r="97" s="2" customFormat="1" ht="37.8" customHeight="1">
      <c r="A97" s="37"/>
      <c r="B97" s="38"/>
      <c r="C97" s="211" t="s">
        <v>263</v>
      </c>
      <c r="D97" s="211" t="s">
        <v>188</v>
      </c>
      <c r="E97" s="212" t="s">
        <v>230</v>
      </c>
      <c r="F97" s="213" t="s">
        <v>231</v>
      </c>
      <c r="G97" s="214" t="s">
        <v>213</v>
      </c>
      <c r="H97" s="215">
        <v>37.284999999999997</v>
      </c>
      <c r="I97" s="216"/>
      <c r="J97" s="217">
        <f>ROUND(I97*H97,2)</f>
        <v>0</v>
      </c>
      <c r="K97" s="213" t="s">
        <v>192</v>
      </c>
      <c r="L97" s="43"/>
      <c r="M97" s="218" t="s">
        <v>19</v>
      </c>
      <c r="N97" s="219" t="s">
        <v>40</v>
      </c>
      <c r="O97" s="83"/>
      <c r="P97" s="220">
        <f>O97*H97</f>
        <v>0</v>
      </c>
      <c r="Q97" s="220">
        <v>0</v>
      </c>
      <c r="R97" s="220">
        <f>Q97*H97</f>
        <v>0</v>
      </c>
      <c r="S97" s="220">
        <v>0</v>
      </c>
      <c r="T97" s="221">
        <f>S97*H97</f>
        <v>0</v>
      </c>
      <c r="U97" s="37"/>
      <c r="V97" s="37"/>
      <c r="W97" s="37"/>
      <c r="X97" s="37"/>
      <c r="Y97" s="37"/>
      <c r="Z97" s="37"/>
      <c r="AA97" s="37"/>
      <c r="AB97" s="37"/>
      <c r="AC97" s="37"/>
      <c r="AD97" s="37"/>
      <c r="AE97" s="37"/>
      <c r="AR97" s="222" t="s">
        <v>99</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264</v>
      </c>
    </row>
    <row r="98" s="2" customFormat="1">
      <c r="A98" s="37"/>
      <c r="B98" s="38"/>
      <c r="C98" s="39"/>
      <c r="D98" s="224" t="s">
        <v>193</v>
      </c>
      <c r="E98" s="39"/>
      <c r="F98" s="225" t="s">
        <v>233</v>
      </c>
      <c r="G98" s="39"/>
      <c r="H98" s="39"/>
      <c r="I98" s="226"/>
      <c r="J98" s="39"/>
      <c r="K98" s="39"/>
      <c r="L98" s="43"/>
      <c r="M98" s="227"/>
      <c r="N98" s="228"/>
      <c r="O98" s="83"/>
      <c r="P98" s="83"/>
      <c r="Q98" s="83"/>
      <c r="R98" s="83"/>
      <c r="S98" s="83"/>
      <c r="T98" s="84"/>
      <c r="U98" s="37"/>
      <c r="V98" s="37"/>
      <c r="W98" s="37"/>
      <c r="X98" s="37"/>
      <c r="Y98" s="37"/>
      <c r="Z98" s="37"/>
      <c r="AA98" s="37"/>
      <c r="AB98" s="37"/>
      <c r="AC98" s="37"/>
      <c r="AD98" s="37"/>
      <c r="AE98" s="37"/>
      <c r="AT98" s="16" t="s">
        <v>193</v>
      </c>
      <c r="AU98" s="16" t="s">
        <v>78</v>
      </c>
    </row>
    <row r="99" s="2" customFormat="1" ht="33" customHeight="1">
      <c r="A99" s="37"/>
      <c r="B99" s="38"/>
      <c r="C99" s="211" t="s">
        <v>85</v>
      </c>
      <c r="D99" s="211" t="s">
        <v>188</v>
      </c>
      <c r="E99" s="212" t="s">
        <v>234</v>
      </c>
      <c r="F99" s="213" t="s">
        <v>235</v>
      </c>
      <c r="G99" s="214" t="s">
        <v>213</v>
      </c>
      <c r="H99" s="215">
        <v>37.284999999999997</v>
      </c>
      <c r="I99" s="216"/>
      <c r="J99" s="217">
        <f>ROUND(I99*H99,2)</f>
        <v>0</v>
      </c>
      <c r="K99" s="213" t="s">
        <v>192</v>
      </c>
      <c r="L99" s="43"/>
      <c r="M99" s="218" t="s">
        <v>19</v>
      </c>
      <c r="N99" s="219" t="s">
        <v>40</v>
      </c>
      <c r="O99" s="83"/>
      <c r="P99" s="220">
        <f>O99*H99</f>
        <v>0</v>
      </c>
      <c r="Q99" s="220">
        <v>0</v>
      </c>
      <c r="R99" s="220">
        <f>Q99*H99</f>
        <v>0</v>
      </c>
      <c r="S99" s="220">
        <v>0</v>
      </c>
      <c r="T99" s="221">
        <f>S99*H99</f>
        <v>0</v>
      </c>
      <c r="U99" s="37"/>
      <c r="V99" s="37"/>
      <c r="W99" s="37"/>
      <c r="X99" s="37"/>
      <c r="Y99" s="37"/>
      <c r="Z99" s="37"/>
      <c r="AA99" s="37"/>
      <c r="AB99" s="37"/>
      <c r="AC99" s="37"/>
      <c r="AD99" s="37"/>
      <c r="AE99" s="37"/>
      <c r="AR99" s="222" t="s">
        <v>99</v>
      </c>
      <c r="AT99" s="222" t="s">
        <v>188</v>
      </c>
      <c r="AU99" s="222" t="s">
        <v>78</v>
      </c>
      <c r="AY99" s="16" t="s">
        <v>185</v>
      </c>
      <c r="BE99" s="223">
        <f>IF(N99="základní",J99,0)</f>
        <v>0</v>
      </c>
      <c r="BF99" s="223">
        <f>IF(N99="snížená",J99,0)</f>
        <v>0</v>
      </c>
      <c r="BG99" s="223">
        <f>IF(N99="zákl. přenesená",J99,0)</f>
        <v>0</v>
      </c>
      <c r="BH99" s="223">
        <f>IF(N99="sníž. přenesená",J99,0)</f>
        <v>0</v>
      </c>
      <c r="BI99" s="223">
        <f>IF(N99="nulová",J99,0)</f>
        <v>0</v>
      </c>
      <c r="BJ99" s="16" t="s">
        <v>76</v>
      </c>
      <c r="BK99" s="223">
        <f>ROUND(I99*H99,2)</f>
        <v>0</v>
      </c>
      <c r="BL99" s="16" t="s">
        <v>99</v>
      </c>
      <c r="BM99" s="222" t="s">
        <v>88</v>
      </c>
    </row>
    <row r="100" s="2" customFormat="1">
      <c r="A100" s="37"/>
      <c r="B100" s="38"/>
      <c r="C100" s="39"/>
      <c r="D100" s="224" t="s">
        <v>193</v>
      </c>
      <c r="E100" s="39"/>
      <c r="F100" s="225" t="s">
        <v>236</v>
      </c>
      <c r="G100" s="39"/>
      <c r="H100" s="39"/>
      <c r="I100" s="226"/>
      <c r="J100" s="39"/>
      <c r="K100" s="39"/>
      <c r="L100" s="43"/>
      <c r="M100" s="227"/>
      <c r="N100" s="228"/>
      <c r="O100" s="83"/>
      <c r="P100" s="83"/>
      <c r="Q100" s="83"/>
      <c r="R100" s="83"/>
      <c r="S100" s="83"/>
      <c r="T100" s="84"/>
      <c r="U100" s="37"/>
      <c r="V100" s="37"/>
      <c r="W100" s="37"/>
      <c r="X100" s="37"/>
      <c r="Y100" s="37"/>
      <c r="Z100" s="37"/>
      <c r="AA100" s="37"/>
      <c r="AB100" s="37"/>
      <c r="AC100" s="37"/>
      <c r="AD100" s="37"/>
      <c r="AE100" s="37"/>
      <c r="AT100" s="16" t="s">
        <v>193</v>
      </c>
      <c r="AU100" s="16" t="s">
        <v>78</v>
      </c>
    </row>
    <row r="101" s="2" customFormat="1" ht="44.25" customHeight="1">
      <c r="A101" s="37"/>
      <c r="B101" s="38"/>
      <c r="C101" s="211" t="s">
        <v>99</v>
      </c>
      <c r="D101" s="211" t="s">
        <v>188</v>
      </c>
      <c r="E101" s="212" t="s">
        <v>237</v>
      </c>
      <c r="F101" s="213" t="s">
        <v>238</v>
      </c>
      <c r="G101" s="214" t="s">
        <v>213</v>
      </c>
      <c r="H101" s="215">
        <v>372.85000000000002</v>
      </c>
      <c r="I101" s="216"/>
      <c r="J101" s="217">
        <f>ROUND(I101*H101,2)</f>
        <v>0</v>
      </c>
      <c r="K101" s="213" t="s">
        <v>192</v>
      </c>
      <c r="L101" s="43"/>
      <c r="M101" s="218" t="s">
        <v>19</v>
      </c>
      <c r="N101" s="219" t="s">
        <v>40</v>
      </c>
      <c r="O101" s="83"/>
      <c r="P101" s="220">
        <f>O101*H101</f>
        <v>0</v>
      </c>
      <c r="Q101" s="220">
        <v>0</v>
      </c>
      <c r="R101" s="220">
        <f>Q101*H101</f>
        <v>0</v>
      </c>
      <c r="S101" s="220">
        <v>0</v>
      </c>
      <c r="T101" s="221">
        <f>S101*H101</f>
        <v>0</v>
      </c>
      <c r="U101" s="37"/>
      <c r="V101" s="37"/>
      <c r="W101" s="37"/>
      <c r="X101" s="37"/>
      <c r="Y101" s="37"/>
      <c r="Z101" s="37"/>
      <c r="AA101" s="37"/>
      <c r="AB101" s="37"/>
      <c r="AC101" s="37"/>
      <c r="AD101" s="37"/>
      <c r="AE101" s="37"/>
      <c r="AR101" s="222" t="s">
        <v>99</v>
      </c>
      <c r="AT101" s="222" t="s">
        <v>188</v>
      </c>
      <c r="AU101" s="222" t="s">
        <v>78</v>
      </c>
      <c r="AY101" s="16" t="s">
        <v>185</v>
      </c>
      <c r="BE101" s="223">
        <f>IF(N101="základní",J101,0)</f>
        <v>0</v>
      </c>
      <c r="BF101" s="223">
        <f>IF(N101="snížená",J101,0)</f>
        <v>0</v>
      </c>
      <c r="BG101" s="223">
        <f>IF(N101="zákl. přenesená",J101,0)</f>
        <v>0</v>
      </c>
      <c r="BH101" s="223">
        <f>IF(N101="sníž. přenesená",J101,0)</f>
        <v>0</v>
      </c>
      <c r="BI101" s="223">
        <f>IF(N101="nulová",J101,0)</f>
        <v>0</v>
      </c>
      <c r="BJ101" s="16" t="s">
        <v>76</v>
      </c>
      <c r="BK101" s="223">
        <f>ROUND(I101*H101,2)</f>
        <v>0</v>
      </c>
      <c r="BL101" s="16" t="s">
        <v>99</v>
      </c>
      <c r="BM101" s="222" t="s">
        <v>147</v>
      </c>
    </row>
    <row r="102" s="2" customFormat="1">
      <c r="A102" s="37"/>
      <c r="B102" s="38"/>
      <c r="C102" s="39"/>
      <c r="D102" s="224" t="s">
        <v>193</v>
      </c>
      <c r="E102" s="39"/>
      <c r="F102" s="225" t="s">
        <v>240</v>
      </c>
      <c r="G102" s="39"/>
      <c r="H102" s="39"/>
      <c r="I102" s="226"/>
      <c r="J102" s="39"/>
      <c r="K102" s="39"/>
      <c r="L102" s="43"/>
      <c r="M102" s="227"/>
      <c r="N102" s="228"/>
      <c r="O102" s="83"/>
      <c r="P102" s="83"/>
      <c r="Q102" s="83"/>
      <c r="R102" s="83"/>
      <c r="S102" s="83"/>
      <c r="T102" s="84"/>
      <c r="U102" s="37"/>
      <c r="V102" s="37"/>
      <c r="W102" s="37"/>
      <c r="X102" s="37"/>
      <c r="Y102" s="37"/>
      <c r="Z102" s="37"/>
      <c r="AA102" s="37"/>
      <c r="AB102" s="37"/>
      <c r="AC102" s="37"/>
      <c r="AD102" s="37"/>
      <c r="AE102" s="37"/>
      <c r="AT102" s="16" t="s">
        <v>193</v>
      </c>
      <c r="AU102" s="16" t="s">
        <v>78</v>
      </c>
    </row>
    <row r="103" s="2" customFormat="1" ht="44.25" customHeight="1">
      <c r="A103" s="37"/>
      <c r="B103" s="38"/>
      <c r="C103" s="211" t="s">
        <v>120</v>
      </c>
      <c r="D103" s="211" t="s">
        <v>188</v>
      </c>
      <c r="E103" s="212" t="s">
        <v>265</v>
      </c>
      <c r="F103" s="213" t="s">
        <v>266</v>
      </c>
      <c r="G103" s="214" t="s">
        <v>213</v>
      </c>
      <c r="H103" s="215">
        <v>37.284999999999997</v>
      </c>
      <c r="I103" s="216"/>
      <c r="J103" s="217">
        <f>ROUND(I103*H103,2)</f>
        <v>0</v>
      </c>
      <c r="K103" s="213" t="s">
        <v>192</v>
      </c>
      <c r="L103" s="43"/>
      <c r="M103" s="218" t="s">
        <v>19</v>
      </c>
      <c r="N103" s="219" t="s">
        <v>40</v>
      </c>
      <c r="O103" s="83"/>
      <c r="P103" s="220">
        <f>O103*H103</f>
        <v>0</v>
      </c>
      <c r="Q103" s="220">
        <v>0</v>
      </c>
      <c r="R103" s="220">
        <f>Q103*H103</f>
        <v>0</v>
      </c>
      <c r="S103" s="220">
        <v>0</v>
      </c>
      <c r="T103" s="221">
        <f>S103*H103</f>
        <v>0</v>
      </c>
      <c r="U103" s="37"/>
      <c r="V103" s="37"/>
      <c r="W103" s="37"/>
      <c r="X103" s="37"/>
      <c r="Y103" s="37"/>
      <c r="Z103" s="37"/>
      <c r="AA103" s="37"/>
      <c r="AB103" s="37"/>
      <c r="AC103" s="37"/>
      <c r="AD103" s="37"/>
      <c r="AE103" s="37"/>
      <c r="AR103" s="222" t="s">
        <v>99</v>
      </c>
      <c r="AT103" s="222" t="s">
        <v>188</v>
      </c>
      <c r="AU103" s="222" t="s">
        <v>78</v>
      </c>
      <c r="AY103" s="16" t="s">
        <v>185</v>
      </c>
      <c r="BE103" s="223">
        <f>IF(N103="základní",J103,0)</f>
        <v>0</v>
      </c>
      <c r="BF103" s="223">
        <f>IF(N103="snížená",J103,0)</f>
        <v>0</v>
      </c>
      <c r="BG103" s="223">
        <f>IF(N103="zákl. přenesená",J103,0)</f>
        <v>0</v>
      </c>
      <c r="BH103" s="223">
        <f>IF(N103="sníž. přenesená",J103,0)</f>
        <v>0</v>
      </c>
      <c r="BI103" s="223">
        <f>IF(N103="nulová",J103,0)</f>
        <v>0</v>
      </c>
      <c r="BJ103" s="16" t="s">
        <v>76</v>
      </c>
      <c r="BK103" s="223">
        <f>ROUND(I103*H103,2)</f>
        <v>0</v>
      </c>
      <c r="BL103" s="16" t="s">
        <v>99</v>
      </c>
      <c r="BM103" s="222" t="s">
        <v>239</v>
      </c>
    </row>
    <row r="104" s="2" customFormat="1">
      <c r="A104" s="37"/>
      <c r="B104" s="38"/>
      <c r="C104" s="39"/>
      <c r="D104" s="224" t="s">
        <v>193</v>
      </c>
      <c r="E104" s="39"/>
      <c r="F104" s="225" t="s">
        <v>267</v>
      </c>
      <c r="G104" s="39"/>
      <c r="H104" s="39"/>
      <c r="I104" s="226"/>
      <c r="J104" s="39"/>
      <c r="K104" s="39"/>
      <c r="L104" s="43"/>
      <c r="M104" s="227"/>
      <c r="N104" s="228"/>
      <c r="O104" s="83"/>
      <c r="P104" s="83"/>
      <c r="Q104" s="83"/>
      <c r="R104" s="83"/>
      <c r="S104" s="83"/>
      <c r="T104" s="84"/>
      <c r="U104" s="37"/>
      <c r="V104" s="37"/>
      <c r="W104" s="37"/>
      <c r="X104" s="37"/>
      <c r="Y104" s="37"/>
      <c r="Z104" s="37"/>
      <c r="AA104" s="37"/>
      <c r="AB104" s="37"/>
      <c r="AC104" s="37"/>
      <c r="AD104" s="37"/>
      <c r="AE104" s="37"/>
      <c r="AT104" s="16" t="s">
        <v>193</v>
      </c>
      <c r="AU104" s="16" t="s">
        <v>78</v>
      </c>
    </row>
    <row r="105" s="12" customFormat="1" ht="22.8" customHeight="1">
      <c r="A105" s="12"/>
      <c r="B105" s="195"/>
      <c r="C105" s="196"/>
      <c r="D105" s="197" t="s">
        <v>68</v>
      </c>
      <c r="E105" s="209" t="s">
        <v>195</v>
      </c>
      <c r="F105" s="209" t="s">
        <v>196</v>
      </c>
      <c r="G105" s="196"/>
      <c r="H105" s="196"/>
      <c r="I105" s="199"/>
      <c r="J105" s="210">
        <f>BK105</f>
        <v>0</v>
      </c>
      <c r="K105" s="196"/>
      <c r="L105" s="201"/>
      <c r="M105" s="202"/>
      <c r="N105" s="203"/>
      <c r="O105" s="203"/>
      <c r="P105" s="204">
        <v>0</v>
      </c>
      <c r="Q105" s="203"/>
      <c r="R105" s="204">
        <v>0</v>
      </c>
      <c r="S105" s="203"/>
      <c r="T105" s="205">
        <v>0</v>
      </c>
      <c r="U105" s="12"/>
      <c r="V105" s="12"/>
      <c r="W105" s="12"/>
      <c r="X105" s="12"/>
      <c r="Y105" s="12"/>
      <c r="Z105" s="12"/>
      <c r="AA105" s="12"/>
      <c r="AB105" s="12"/>
      <c r="AC105" s="12"/>
      <c r="AD105" s="12"/>
      <c r="AE105" s="12"/>
      <c r="AR105" s="206" t="s">
        <v>76</v>
      </c>
      <c r="AT105" s="207" t="s">
        <v>68</v>
      </c>
      <c r="AU105" s="207" t="s">
        <v>76</v>
      </c>
      <c r="AY105" s="206" t="s">
        <v>185</v>
      </c>
      <c r="BK105" s="208">
        <v>0</v>
      </c>
    </row>
    <row r="106" s="12" customFormat="1" ht="25.92" customHeight="1">
      <c r="A106" s="12"/>
      <c r="B106" s="195"/>
      <c r="C106" s="196"/>
      <c r="D106" s="197" t="s">
        <v>68</v>
      </c>
      <c r="E106" s="198" t="s">
        <v>197</v>
      </c>
      <c r="F106" s="198" t="s">
        <v>198</v>
      </c>
      <c r="G106" s="196"/>
      <c r="H106" s="196"/>
      <c r="I106" s="199"/>
      <c r="J106" s="200">
        <f>BK106</f>
        <v>0</v>
      </c>
      <c r="K106" s="196"/>
      <c r="L106" s="201"/>
      <c r="M106" s="202"/>
      <c r="N106" s="203"/>
      <c r="O106" s="203"/>
      <c r="P106" s="204">
        <f>P107</f>
        <v>0</v>
      </c>
      <c r="Q106" s="203"/>
      <c r="R106" s="204">
        <f>R107</f>
        <v>19.533535000000004</v>
      </c>
      <c r="S106" s="203"/>
      <c r="T106" s="205">
        <f>T107</f>
        <v>37.285200000000003</v>
      </c>
      <c r="U106" s="12"/>
      <c r="V106" s="12"/>
      <c r="W106" s="12"/>
      <c r="X106" s="12"/>
      <c r="Y106" s="12"/>
      <c r="Z106" s="12"/>
      <c r="AA106" s="12"/>
      <c r="AB106" s="12"/>
      <c r="AC106" s="12"/>
      <c r="AD106" s="12"/>
      <c r="AE106" s="12"/>
      <c r="AR106" s="206" t="s">
        <v>78</v>
      </c>
      <c r="AT106" s="207" t="s">
        <v>68</v>
      </c>
      <c r="AU106" s="207" t="s">
        <v>69</v>
      </c>
      <c r="AY106" s="206" t="s">
        <v>185</v>
      </c>
      <c r="BK106" s="208">
        <f>BK107</f>
        <v>0</v>
      </c>
    </row>
    <row r="107" s="12" customFormat="1" ht="22.8" customHeight="1">
      <c r="A107" s="12"/>
      <c r="B107" s="195"/>
      <c r="C107" s="196"/>
      <c r="D107" s="197" t="s">
        <v>68</v>
      </c>
      <c r="E107" s="209" t="s">
        <v>268</v>
      </c>
      <c r="F107" s="209" t="s">
        <v>269</v>
      </c>
      <c r="G107" s="196"/>
      <c r="H107" s="196"/>
      <c r="I107" s="199"/>
      <c r="J107" s="210">
        <f>BK107</f>
        <v>0</v>
      </c>
      <c r="K107" s="196"/>
      <c r="L107" s="201"/>
      <c r="M107" s="202"/>
      <c r="N107" s="203"/>
      <c r="O107" s="203"/>
      <c r="P107" s="204">
        <f>SUM(P108:P144)</f>
        <v>0</v>
      </c>
      <c r="Q107" s="203"/>
      <c r="R107" s="204">
        <f>SUM(R108:R144)</f>
        <v>19.533535000000004</v>
      </c>
      <c r="S107" s="203"/>
      <c r="T107" s="205">
        <f>SUM(T108:T144)</f>
        <v>37.285200000000003</v>
      </c>
      <c r="U107" s="12"/>
      <c r="V107" s="12"/>
      <c r="W107" s="12"/>
      <c r="X107" s="12"/>
      <c r="Y107" s="12"/>
      <c r="Z107" s="12"/>
      <c r="AA107" s="12"/>
      <c r="AB107" s="12"/>
      <c r="AC107" s="12"/>
      <c r="AD107" s="12"/>
      <c r="AE107" s="12"/>
      <c r="AR107" s="206" t="s">
        <v>78</v>
      </c>
      <c r="AT107" s="207" t="s">
        <v>68</v>
      </c>
      <c r="AU107" s="207" t="s">
        <v>76</v>
      </c>
      <c r="AY107" s="206" t="s">
        <v>185</v>
      </c>
      <c r="BK107" s="208">
        <f>SUM(BK108:BK144)</f>
        <v>0</v>
      </c>
    </row>
    <row r="108" s="2" customFormat="1" ht="24.15" customHeight="1">
      <c r="A108" s="37"/>
      <c r="B108" s="38"/>
      <c r="C108" s="211" t="s">
        <v>144</v>
      </c>
      <c r="D108" s="211" t="s">
        <v>188</v>
      </c>
      <c r="E108" s="212" t="s">
        <v>270</v>
      </c>
      <c r="F108" s="213" t="s">
        <v>271</v>
      </c>
      <c r="G108" s="214" t="s">
        <v>191</v>
      </c>
      <c r="H108" s="215">
        <v>1258.7000000000001</v>
      </c>
      <c r="I108" s="216"/>
      <c r="J108" s="217">
        <f>ROUND(I108*H108,2)</f>
        <v>0</v>
      </c>
      <c r="K108" s="213" t="s">
        <v>19</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248</v>
      </c>
    </row>
    <row r="109" s="2" customFormat="1" ht="33" customHeight="1">
      <c r="A109" s="37"/>
      <c r="B109" s="38"/>
      <c r="C109" s="211" t="s">
        <v>147</v>
      </c>
      <c r="D109" s="211" t="s">
        <v>188</v>
      </c>
      <c r="E109" s="212" t="s">
        <v>272</v>
      </c>
      <c r="F109" s="213" t="s">
        <v>273</v>
      </c>
      <c r="G109" s="214" t="s">
        <v>261</v>
      </c>
      <c r="H109" s="215">
        <v>432</v>
      </c>
      <c r="I109" s="216"/>
      <c r="J109" s="217">
        <f>ROUND(I109*H109,2)</f>
        <v>0</v>
      </c>
      <c r="K109" s="213" t="s">
        <v>192</v>
      </c>
      <c r="L109" s="43"/>
      <c r="M109" s="218" t="s">
        <v>19</v>
      </c>
      <c r="N109" s="219" t="s">
        <v>40</v>
      </c>
      <c r="O109" s="83"/>
      <c r="P109" s="220">
        <f>O109*H109</f>
        <v>0</v>
      </c>
      <c r="Q109" s="220">
        <v>0</v>
      </c>
      <c r="R109" s="220">
        <f>Q109*H109</f>
        <v>0</v>
      </c>
      <c r="S109" s="220">
        <v>0.02911</v>
      </c>
      <c r="T109" s="221">
        <f>S109*H109</f>
        <v>12.575520000000001</v>
      </c>
      <c r="U109" s="37"/>
      <c r="V109" s="37"/>
      <c r="W109" s="37"/>
      <c r="X109" s="37"/>
      <c r="Y109" s="37"/>
      <c r="Z109" s="37"/>
      <c r="AA109" s="37"/>
      <c r="AB109" s="37"/>
      <c r="AC109" s="37"/>
      <c r="AD109" s="37"/>
      <c r="AE109" s="37"/>
      <c r="AR109" s="222" t="s">
        <v>203</v>
      </c>
      <c r="AT109" s="222" t="s">
        <v>188</v>
      </c>
      <c r="AU109" s="222" t="s">
        <v>78</v>
      </c>
      <c r="AY109" s="16" t="s">
        <v>185</v>
      </c>
      <c r="BE109" s="223">
        <f>IF(N109="základní",J109,0)</f>
        <v>0</v>
      </c>
      <c r="BF109" s="223">
        <f>IF(N109="snížená",J109,0)</f>
        <v>0</v>
      </c>
      <c r="BG109" s="223">
        <f>IF(N109="zákl. přenesená",J109,0)</f>
        <v>0</v>
      </c>
      <c r="BH109" s="223">
        <f>IF(N109="sníž. přenesená",J109,0)</f>
        <v>0</v>
      </c>
      <c r="BI109" s="223">
        <f>IF(N109="nulová",J109,0)</f>
        <v>0</v>
      </c>
      <c r="BJ109" s="16" t="s">
        <v>76</v>
      </c>
      <c r="BK109" s="223">
        <f>ROUND(I109*H109,2)</f>
        <v>0</v>
      </c>
      <c r="BL109" s="16" t="s">
        <v>203</v>
      </c>
      <c r="BM109" s="222" t="s">
        <v>203</v>
      </c>
    </row>
    <row r="110" s="2" customFormat="1">
      <c r="A110" s="37"/>
      <c r="B110" s="38"/>
      <c r="C110" s="39"/>
      <c r="D110" s="224" t="s">
        <v>193</v>
      </c>
      <c r="E110" s="39"/>
      <c r="F110" s="225" t="s">
        <v>274</v>
      </c>
      <c r="G110" s="39"/>
      <c r="H110" s="39"/>
      <c r="I110" s="226"/>
      <c r="J110" s="39"/>
      <c r="K110" s="39"/>
      <c r="L110" s="43"/>
      <c r="M110" s="227"/>
      <c r="N110" s="228"/>
      <c r="O110" s="83"/>
      <c r="P110" s="83"/>
      <c r="Q110" s="83"/>
      <c r="R110" s="83"/>
      <c r="S110" s="83"/>
      <c r="T110" s="84"/>
      <c r="U110" s="37"/>
      <c r="V110" s="37"/>
      <c r="W110" s="37"/>
      <c r="X110" s="37"/>
      <c r="Y110" s="37"/>
      <c r="Z110" s="37"/>
      <c r="AA110" s="37"/>
      <c r="AB110" s="37"/>
      <c r="AC110" s="37"/>
      <c r="AD110" s="37"/>
      <c r="AE110" s="37"/>
      <c r="AT110" s="16" t="s">
        <v>193</v>
      </c>
      <c r="AU110" s="16" t="s">
        <v>78</v>
      </c>
    </row>
    <row r="111" s="2" customFormat="1" ht="33" customHeight="1">
      <c r="A111" s="37"/>
      <c r="B111" s="38"/>
      <c r="C111" s="211" t="s">
        <v>186</v>
      </c>
      <c r="D111" s="211" t="s">
        <v>188</v>
      </c>
      <c r="E111" s="212" t="s">
        <v>275</v>
      </c>
      <c r="F111" s="213" t="s">
        <v>276</v>
      </c>
      <c r="G111" s="214" t="s">
        <v>261</v>
      </c>
      <c r="H111" s="215">
        <v>432</v>
      </c>
      <c r="I111" s="216"/>
      <c r="J111" s="217">
        <f>ROUND(I111*H111,2)</f>
        <v>0</v>
      </c>
      <c r="K111" s="213" t="s">
        <v>192</v>
      </c>
      <c r="L111" s="43"/>
      <c r="M111" s="218" t="s">
        <v>19</v>
      </c>
      <c r="N111" s="219" t="s">
        <v>40</v>
      </c>
      <c r="O111" s="83"/>
      <c r="P111" s="220">
        <f>O111*H111</f>
        <v>0</v>
      </c>
      <c r="Q111" s="220">
        <v>0</v>
      </c>
      <c r="R111" s="220">
        <f>Q111*H111</f>
        <v>0</v>
      </c>
      <c r="S111" s="220">
        <v>0.021000000000000001</v>
      </c>
      <c r="T111" s="221">
        <f>S111*H111</f>
        <v>9.072000000000001</v>
      </c>
      <c r="U111" s="37"/>
      <c r="V111" s="37"/>
      <c r="W111" s="37"/>
      <c r="X111" s="37"/>
      <c r="Y111" s="37"/>
      <c r="Z111" s="37"/>
      <c r="AA111" s="37"/>
      <c r="AB111" s="37"/>
      <c r="AC111" s="37"/>
      <c r="AD111" s="37"/>
      <c r="AE111" s="37"/>
      <c r="AR111" s="222" t="s">
        <v>203</v>
      </c>
      <c r="AT111" s="222" t="s">
        <v>188</v>
      </c>
      <c r="AU111" s="222" t="s">
        <v>78</v>
      </c>
      <c r="AY111" s="16" t="s">
        <v>185</v>
      </c>
      <c r="BE111" s="223">
        <f>IF(N111="základní",J111,0)</f>
        <v>0</v>
      </c>
      <c r="BF111" s="223">
        <f>IF(N111="snížená",J111,0)</f>
        <v>0</v>
      </c>
      <c r="BG111" s="223">
        <f>IF(N111="zákl. přenesená",J111,0)</f>
        <v>0</v>
      </c>
      <c r="BH111" s="223">
        <f>IF(N111="sníž. přenesená",J111,0)</f>
        <v>0</v>
      </c>
      <c r="BI111" s="223">
        <f>IF(N111="nulová",J111,0)</f>
        <v>0</v>
      </c>
      <c r="BJ111" s="16" t="s">
        <v>76</v>
      </c>
      <c r="BK111" s="223">
        <f>ROUND(I111*H111,2)</f>
        <v>0</v>
      </c>
      <c r="BL111" s="16" t="s">
        <v>203</v>
      </c>
      <c r="BM111" s="222" t="s">
        <v>255</v>
      </c>
    </row>
    <row r="112" s="2" customFormat="1">
      <c r="A112" s="37"/>
      <c r="B112" s="38"/>
      <c r="C112" s="39"/>
      <c r="D112" s="224" t="s">
        <v>193</v>
      </c>
      <c r="E112" s="39"/>
      <c r="F112" s="225" t="s">
        <v>277</v>
      </c>
      <c r="G112" s="39"/>
      <c r="H112" s="39"/>
      <c r="I112" s="226"/>
      <c r="J112" s="39"/>
      <c r="K112" s="39"/>
      <c r="L112" s="43"/>
      <c r="M112" s="227"/>
      <c r="N112" s="228"/>
      <c r="O112" s="83"/>
      <c r="P112" s="83"/>
      <c r="Q112" s="83"/>
      <c r="R112" s="83"/>
      <c r="S112" s="83"/>
      <c r="T112" s="84"/>
      <c r="U112" s="37"/>
      <c r="V112" s="37"/>
      <c r="W112" s="37"/>
      <c r="X112" s="37"/>
      <c r="Y112" s="37"/>
      <c r="Z112" s="37"/>
      <c r="AA112" s="37"/>
      <c r="AB112" s="37"/>
      <c r="AC112" s="37"/>
      <c r="AD112" s="37"/>
      <c r="AE112" s="37"/>
      <c r="AT112" s="16" t="s">
        <v>193</v>
      </c>
      <c r="AU112" s="16" t="s">
        <v>78</v>
      </c>
    </row>
    <row r="113" s="2" customFormat="1" ht="24.15" customHeight="1">
      <c r="A113" s="37"/>
      <c r="B113" s="38"/>
      <c r="C113" s="211" t="s">
        <v>239</v>
      </c>
      <c r="D113" s="211" t="s">
        <v>188</v>
      </c>
      <c r="E113" s="212" t="s">
        <v>278</v>
      </c>
      <c r="F113" s="213" t="s">
        <v>279</v>
      </c>
      <c r="G113" s="214" t="s">
        <v>261</v>
      </c>
      <c r="H113" s="215">
        <v>1332</v>
      </c>
      <c r="I113" s="216"/>
      <c r="J113" s="217">
        <f>ROUND(I113*H113,2)</f>
        <v>0</v>
      </c>
      <c r="K113" s="213" t="s">
        <v>192</v>
      </c>
      <c r="L113" s="43"/>
      <c r="M113" s="218" t="s">
        <v>19</v>
      </c>
      <c r="N113" s="219" t="s">
        <v>40</v>
      </c>
      <c r="O113" s="83"/>
      <c r="P113" s="220">
        <f>O113*H113</f>
        <v>0</v>
      </c>
      <c r="Q113" s="220">
        <v>0</v>
      </c>
      <c r="R113" s="220">
        <f>Q113*H113</f>
        <v>0</v>
      </c>
      <c r="S113" s="220">
        <v>0.01174</v>
      </c>
      <c r="T113" s="221">
        <f>S113*H113</f>
        <v>15.637680000000001</v>
      </c>
      <c r="U113" s="37"/>
      <c r="V113" s="37"/>
      <c r="W113" s="37"/>
      <c r="X113" s="37"/>
      <c r="Y113" s="37"/>
      <c r="Z113" s="37"/>
      <c r="AA113" s="37"/>
      <c r="AB113" s="37"/>
      <c r="AC113" s="37"/>
      <c r="AD113" s="37"/>
      <c r="AE113" s="37"/>
      <c r="AR113" s="222" t="s">
        <v>203</v>
      </c>
      <c r="AT113" s="222" t="s">
        <v>188</v>
      </c>
      <c r="AU113" s="222" t="s">
        <v>78</v>
      </c>
      <c r="AY113" s="16" t="s">
        <v>185</v>
      </c>
      <c r="BE113" s="223">
        <f>IF(N113="základní",J113,0)</f>
        <v>0</v>
      </c>
      <c r="BF113" s="223">
        <f>IF(N113="snížená",J113,0)</f>
        <v>0</v>
      </c>
      <c r="BG113" s="223">
        <f>IF(N113="zákl. přenesená",J113,0)</f>
        <v>0</v>
      </c>
      <c r="BH113" s="223">
        <f>IF(N113="sníž. přenesená",J113,0)</f>
        <v>0</v>
      </c>
      <c r="BI113" s="223">
        <f>IF(N113="nulová",J113,0)</f>
        <v>0</v>
      </c>
      <c r="BJ113" s="16" t="s">
        <v>76</v>
      </c>
      <c r="BK113" s="223">
        <f>ROUND(I113*H113,2)</f>
        <v>0</v>
      </c>
      <c r="BL113" s="16" t="s">
        <v>203</v>
      </c>
      <c r="BM113" s="222" t="s">
        <v>280</v>
      </c>
    </row>
    <row r="114" s="2" customFormat="1">
      <c r="A114" s="37"/>
      <c r="B114" s="38"/>
      <c r="C114" s="39"/>
      <c r="D114" s="224" t="s">
        <v>193</v>
      </c>
      <c r="E114" s="39"/>
      <c r="F114" s="225" t="s">
        <v>281</v>
      </c>
      <c r="G114" s="39"/>
      <c r="H114" s="39"/>
      <c r="I114" s="226"/>
      <c r="J114" s="39"/>
      <c r="K114" s="39"/>
      <c r="L114" s="43"/>
      <c r="M114" s="227"/>
      <c r="N114" s="228"/>
      <c r="O114" s="83"/>
      <c r="P114" s="83"/>
      <c r="Q114" s="83"/>
      <c r="R114" s="83"/>
      <c r="S114" s="83"/>
      <c r="T114" s="84"/>
      <c r="U114" s="37"/>
      <c r="V114" s="37"/>
      <c r="W114" s="37"/>
      <c r="X114" s="37"/>
      <c r="Y114" s="37"/>
      <c r="Z114" s="37"/>
      <c r="AA114" s="37"/>
      <c r="AB114" s="37"/>
      <c r="AC114" s="37"/>
      <c r="AD114" s="37"/>
      <c r="AE114" s="37"/>
      <c r="AT114" s="16" t="s">
        <v>193</v>
      </c>
      <c r="AU114" s="16" t="s">
        <v>78</v>
      </c>
    </row>
    <row r="115" s="2" customFormat="1" ht="24.15" customHeight="1">
      <c r="A115" s="37"/>
      <c r="B115" s="38"/>
      <c r="C115" s="211" t="s">
        <v>229</v>
      </c>
      <c r="D115" s="211" t="s">
        <v>188</v>
      </c>
      <c r="E115" s="212" t="s">
        <v>282</v>
      </c>
      <c r="F115" s="213" t="s">
        <v>283</v>
      </c>
      <c r="G115" s="214" t="s">
        <v>191</v>
      </c>
      <c r="H115" s="215">
        <v>1258.7000000000001</v>
      </c>
      <c r="I115" s="216"/>
      <c r="J115" s="217">
        <f>ROUND(I115*H115,2)</f>
        <v>0</v>
      </c>
      <c r="K115" s="213" t="s">
        <v>192</v>
      </c>
      <c r="L115" s="43"/>
      <c r="M115" s="218" t="s">
        <v>19</v>
      </c>
      <c r="N115" s="219" t="s">
        <v>40</v>
      </c>
      <c r="O115" s="83"/>
      <c r="P115" s="220">
        <f>O115*H115</f>
        <v>0</v>
      </c>
      <c r="Q115" s="220">
        <v>0</v>
      </c>
      <c r="R115" s="220">
        <f>Q115*H115</f>
        <v>0</v>
      </c>
      <c r="S115" s="220">
        <v>0</v>
      </c>
      <c r="T115" s="221">
        <f>S115*H115</f>
        <v>0</v>
      </c>
      <c r="U115" s="37"/>
      <c r="V115" s="37"/>
      <c r="W115" s="37"/>
      <c r="X115" s="37"/>
      <c r="Y115" s="37"/>
      <c r="Z115" s="37"/>
      <c r="AA115" s="37"/>
      <c r="AB115" s="37"/>
      <c r="AC115" s="37"/>
      <c r="AD115" s="37"/>
      <c r="AE115" s="37"/>
      <c r="AR115" s="222" t="s">
        <v>203</v>
      </c>
      <c r="AT115" s="222" t="s">
        <v>188</v>
      </c>
      <c r="AU115" s="222" t="s">
        <v>78</v>
      </c>
      <c r="AY115" s="16" t="s">
        <v>185</v>
      </c>
      <c r="BE115" s="223">
        <f>IF(N115="základní",J115,0)</f>
        <v>0</v>
      </c>
      <c r="BF115" s="223">
        <f>IF(N115="snížená",J115,0)</f>
        <v>0</v>
      </c>
      <c r="BG115" s="223">
        <f>IF(N115="zákl. přenesená",J115,0)</f>
        <v>0</v>
      </c>
      <c r="BH115" s="223">
        <f>IF(N115="sníž. přenesená",J115,0)</f>
        <v>0</v>
      </c>
      <c r="BI115" s="223">
        <f>IF(N115="nulová",J115,0)</f>
        <v>0</v>
      </c>
      <c r="BJ115" s="16" t="s">
        <v>76</v>
      </c>
      <c r="BK115" s="223">
        <f>ROUND(I115*H115,2)</f>
        <v>0</v>
      </c>
      <c r="BL115" s="16" t="s">
        <v>203</v>
      </c>
      <c r="BM115" s="222" t="s">
        <v>284</v>
      </c>
    </row>
    <row r="116" s="2" customFormat="1">
      <c r="A116" s="37"/>
      <c r="B116" s="38"/>
      <c r="C116" s="39"/>
      <c r="D116" s="224" t="s">
        <v>193</v>
      </c>
      <c r="E116" s="39"/>
      <c r="F116" s="225" t="s">
        <v>285</v>
      </c>
      <c r="G116" s="39"/>
      <c r="H116" s="39"/>
      <c r="I116" s="226"/>
      <c r="J116" s="39"/>
      <c r="K116" s="39"/>
      <c r="L116" s="43"/>
      <c r="M116" s="227"/>
      <c r="N116" s="228"/>
      <c r="O116" s="83"/>
      <c r="P116" s="83"/>
      <c r="Q116" s="83"/>
      <c r="R116" s="83"/>
      <c r="S116" s="83"/>
      <c r="T116" s="84"/>
      <c r="U116" s="37"/>
      <c r="V116" s="37"/>
      <c r="W116" s="37"/>
      <c r="X116" s="37"/>
      <c r="Y116" s="37"/>
      <c r="Z116" s="37"/>
      <c r="AA116" s="37"/>
      <c r="AB116" s="37"/>
      <c r="AC116" s="37"/>
      <c r="AD116" s="37"/>
      <c r="AE116" s="37"/>
      <c r="AT116" s="16" t="s">
        <v>193</v>
      </c>
      <c r="AU116" s="16" t="s">
        <v>78</v>
      </c>
    </row>
    <row r="117" s="2" customFormat="1" ht="24.15" customHeight="1">
      <c r="A117" s="37"/>
      <c r="B117" s="38"/>
      <c r="C117" s="211" t="s">
        <v>8</v>
      </c>
      <c r="D117" s="211" t="s">
        <v>188</v>
      </c>
      <c r="E117" s="212" t="s">
        <v>286</v>
      </c>
      <c r="F117" s="213" t="s">
        <v>287</v>
      </c>
      <c r="G117" s="214" t="s">
        <v>261</v>
      </c>
      <c r="H117" s="215">
        <v>432</v>
      </c>
      <c r="I117" s="216"/>
      <c r="J117" s="217">
        <f>ROUND(I117*H117,2)</f>
        <v>0</v>
      </c>
      <c r="K117" s="213" t="s">
        <v>192</v>
      </c>
      <c r="L117" s="43"/>
      <c r="M117" s="218" t="s">
        <v>19</v>
      </c>
      <c r="N117" s="219" t="s">
        <v>40</v>
      </c>
      <c r="O117" s="83"/>
      <c r="P117" s="220">
        <f>O117*H117</f>
        <v>0</v>
      </c>
      <c r="Q117" s="220">
        <v>0</v>
      </c>
      <c r="R117" s="220">
        <f>Q117*H117</f>
        <v>0</v>
      </c>
      <c r="S117" s="220">
        <v>0</v>
      </c>
      <c r="T117" s="221">
        <f>S117*H117</f>
        <v>0</v>
      </c>
      <c r="U117" s="37"/>
      <c r="V117" s="37"/>
      <c r="W117" s="37"/>
      <c r="X117" s="37"/>
      <c r="Y117" s="37"/>
      <c r="Z117" s="37"/>
      <c r="AA117" s="37"/>
      <c r="AB117" s="37"/>
      <c r="AC117" s="37"/>
      <c r="AD117" s="37"/>
      <c r="AE117" s="37"/>
      <c r="AR117" s="222" t="s">
        <v>203</v>
      </c>
      <c r="AT117" s="222" t="s">
        <v>188</v>
      </c>
      <c r="AU117" s="222" t="s">
        <v>78</v>
      </c>
      <c r="AY117" s="16" t="s">
        <v>185</v>
      </c>
      <c r="BE117" s="223">
        <f>IF(N117="základní",J117,0)</f>
        <v>0</v>
      </c>
      <c r="BF117" s="223">
        <f>IF(N117="snížená",J117,0)</f>
        <v>0</v>
      </c>
      <c r="BG117" s="223">
        <f>IF(N117="zákl. přenesená",J117,0)</f>
        <v>0</v>
      </c>
      <c r="BH117" s="223">
        <f>IF(N117="sníž. přenesená",J117,0)</f>
        <v>0</v>
      </c>
      <c r="BI117" s="223">
        <f>IF(N117="nulová",J117,0)</f>
        <v>0</v>
      </c>
      <c r="BJ117" s="16" t="s">
        <v>76</v>
      </c>
      <c r="BK117" s="223">
        <f>ROUND(I117*H117,2)</f>
        <v>0</v>
      </c>
      <c r="BL117" s="16" t="s">
        <v>203</v>
      </c>
      <c r="BM117" s="222" t="s">
        <v>288</v>
      </c>
    </row>
    <row r="118" s="2" customFormat="1">
      <c r="A118" s="37"/>
      <c r="B118" s="38"/>
      <c r="C118" s="39"/>
      <c r="D118" s="224" t="s">
        <v>193</v>
      </c>
      <c r="E118" s="39"/>
      <c r="F118" s="225" t="s">
        <v>289</v>
      </c>
      <c r="G118" s="39"/>
      <c r="H118" s="39"/>
      <c r="I118" s="226"/>
      <c r="J118" s="39"/>
      <c r="K118" s="39"/>
      <c r="L118" s="43"/>
      <c r="M118" s="227"/>
      <c r="N118" s="228"/>
      <c r="O118" s="83"/>
      <c r="P118" s="83"/>
      <c r="Q118" s="83"/>
      <c r="R118" s="83"/>
      <c r="S118" s="83"/>
      <c r="T118" s="84"/>
      <c r="U118" s="37"/>
      <c r="V118" s="37"/>
      <c r="W118" s="37"/>
      <c r="X118" s="37"/>
      <c r="Y118" s="37"/>
      <c r="Z118" s="37"/>
      <c r="AA118" s="37"/>
      <c r="AB118" s="37"/>
      <c r="AC118" s="37"/>
      <c r="AD118" s="37"/>
      <c r="AE118" s="37"/>
      <c r="AT118" s="16" t="s">
        <v>193</v>
      </c>
      <c r="AU118" s="16" t="s">
        <v>78</v>
      </c>
    </row>
    <row r="119" s="2" customFormat="1" ht="24.15" customHeight="1">
      <c r="A119" s="37"/>
      <c r="B119" s="38"/>
      <c r="C119" s="211" t="s">
        <v>290</v>
      </c>
      <c r="D119" s="211" t="s">
        <v>188</v>
      </c>
      <c r="E119" s="212" t="s">
        <v>291</v>
      </c>
      <c r="F119" s="213" t="s">
        <v>292</v>
      </c>
      <c r="G119" s="214" t="s">
        <v>191</v>
      </c>
      <c r="H119" s="215">
        <v>1258.7000000000001</v>
      </c>
      <c r="I119" s="216"/>
      <c r="J119" s="217">
        <f>ROUND(I119*H119,2)</f>
        <v>0</v>
      </c>
      <c r="K119" s="213" t="s">
        <v>192</v>
      </c>
      <c r="L119" s="43"/>
      <c r="M119" s="218" t="s">
        <v>19</v>
      </c>
      <c r="N119" s="219" t="s">
        <v>40</v>
      </c>
      <c r="O119" s="83"/>
      <c r="P119" s="220">
        <f>O119*H119</f>
        <v>0</v>
      </c>
      <c r="Q119" s="220">
        <v>0.00029999999999999997</v>
      </c>
      <c r="R119" s="220">
        <f>Q119*H119</f>
        <v>0.37761</v>
      </c>
      <c r="S119" s="220">
        <v>0</v>
      </c>
      <c r="T119" s="221">
        <f>S119*H119</f>
        <v>0</v>
      </c>
      <c r="U119" s="37"/>
      <c r="V119" s="37"/>
      <c r="W119" s="37"/>
      <c r="X119" s="37"/>
      <c r="Y119" s="37"/>
      <c r="Z119" s="37"/>
      <c r="AA119" s="37"/>
      <c r="AB119" s="37"/>
      <c r="AC119" s="37"/>
      <c r="AD119" s="37"/>
      <c r="AE119" s="37"/>
      <c r="AR119" s="222" t="s">
        <v>203</v>
      </c>
      <c r="AT119" s="222" t="s">
        <v>188</v>
      </c>
      <c r="AU119" s="222" t="s">
        <v>78</v>
      </c>
      <c r="AY119" s="16" t="s">
        <v>185</v>
      </c>
      <c r="BE119" s="223">
        <f>IF(N119="základní",J119,0)</f>
        <v>0</v>
      </c>
      <c r="BF119" s="223">
        <f>IF(N119="snížená",J119,0)</f>
        <v>0</v>
      </c>
      <c r="BG119" s="223">
        <f>IF(N119="zákl. přenesená",J119,0)</f>
        <v>0</v>
      </c>
      <c r="BH119" s="223">
        <f>IF(N119="sníž. přenesená",J119,0)</f>
        <v>0</v>
      </c>
      <c r="BI119" s="223">
        <f>IF(N119="nulová",J119,0)</f>
        <v>0</v>
      </c>
      <c r="BJ119" s="16" t="s">
        <v>76</v>
      </c>
      <c r="BK119" s="223">
        <f>ROUND(I119*H119,2)</f>
        <v>0</v>
      </c>
      <c r="BL119" s="16" t="s">
        <v>203</v>
      </c>
      <c r="BM119" s="222" t="s">
        <v>293</v>
      </c>
    </row>
    <row r="120" s="2" customFormat="1">
      <c r="A120" s="37"/>
      <c r="B120" s="38"/>
      <c r="C120" s="39"/>
      <c r="D120" s="224" t="s">
        <v>193</v>
      </c>
      <c r="E120" s="39"/>
      <c r="F120" s="225" t="s">
        <v>294</v>
      </c>
      <c r="G120" s="39"/>
      <c r="H120" s="39"/>
      <c r="I120" s="226"/>
      <c r="J120" s="39"/>
      <c r="K120" s="39"/>
      <c r="L120" s="43"/>
      <c r="M120" s="227"/>
      <c r="N120" s="228"/>
      <c r="O120" s="83"/>
      <c r="P120" s="83"/>
      <c r="Q120" s="83"/>
      <c r="R120" s="83"/>
      <c r="S120" s="83"/>
      <c r="T120" s="84"/>
      <c r="U120" s="37"/>
      <c r="V120" s="37"/>
      <c r="W120" s="37"/>
      <c r="X120" s="37"/>
      <c r="Y120" s="37"/>
      <c r="Z120" s="37"/>
      <c r="AA120" s="37"/>
      <c r="AB120" s="37"/>
      <c r="AC120" s="37"/>
      <c r="AD120" s="37"/>
      <c r="AE120" s="37"/>
      <c r="AT120" s="16" t="s">
        <v>193</v>
      </c>
      <c r="AU120" s="16" t="s">
        <v>78</v>
      </c>
    </row>
    <row r="121" s="2" customFormat="1" ht="37.8" customHeight="1">
      <c r="A121" s="37"/>
      <c r="B121" s="38"/>
      <c r="C121" s="211" t="s">
        <v>248</v>
      </c>
      <c r="D121" s="211" t="s">
        <v>188</v>
      </c>
      <c r="E121" s="212" t="s">
        <v>295</v>
      </c>
      <c r="F121" s="213" t="s">
        <v>296</v>
      </c>
      <c r="G121" s="214" t="s">
        <v>191</v>
      </c>
      <c r="H121" s="215">
        <v>1258.7000000000001</v>
      </c>
      <c r="I121" s="216"/>
      <c r="J121" s="217">
        <f>ROUND(I121*H121,2)</f>
        <v>0</v>
      </c>
      <c r="K121" s="213" t="s">
        <v>192</v>
      </c>
      <c r="L121" s="43"/>
      <c r="M121" s="218" t="s">
        <v>19</v>
      </c>
      <c r="N121" s="219" t="s">
        <v>40</v>
      </c>
      <c r="O121" s="83"/>
      <c r="P121" s="220">
        <f>O121*H121</f>
        <v>0</v>
      </c>
      <c r="Q121" s="220">
        <v>0.0074999999999999997</v>
      </c>
      <c r="R121" s="220">
        <f>Q121*H121</f>
        <v>9.4402500000000007</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263</v>
      </c>
    </row>
    <row r="122" s="2" customFormat="1">
      <c r="A122" s="37"/>
      <c r="B122" s="38"/>
      <c r="C122" s="39"/>
      <c r="D122" s="224" t="s">
        <v>193</v>
      </c>
      <c r="E122" s="39"/>
      <c r="F122" s="225" t="s">
        <v>297</v>
      </c>
      <c r="G122" s="39"/>
      <c r="H122" s="39"/>
      <c r="I122" s="226"/>
      <c r="J122" s="39"/>
      <c r="K122" s="39"/>
      <c r="L122" s="43"/>
      <c r="M122" s="227"/>
      <c r="N122" s="228"/>
      <c r="O122" s="83"/>
      <c r="P122" s="83"/>
      <c r="Q122" s="83"/>
      <c r="R122" s="83"/>
      <c r="S122" s="83"/>
      <c r="T122" s="84"/>
      <c r="U122" s="37"/>
      <c r="V122" s="37"/>
      <c r="W122" s="37"/>
      <c r="X122" s="37"/>
      <c r="Y122" s="37"/>
      <c r="Z122" s="37"/>
      <c r="AA122" s="37"/>
      <c r="AB122" s="37"/>
      <c r="AC122" s="37"/>
      <c r="AD122" s="37"/>
      <c r="AE122" s="37"/>
      <c r="AT122" s="16" t="s">
        <v>193</v>
      </c>
      <c r="AU122" s="16" t="s">
        <v>78</v>
      </c>
    </row>
    <row r="123" s="2" customFormat="1" ht="37.8" customHeight="1">
      <c r="A123" s="37"/>
      <c r="B123" s="38"/>
      <c r="C123" s="211" t="s">
        <v>298</v>
      </c>
      <c r="D123" s="211" t="s">
        <v>188</v>
      </c>
      <c r="E123" s="212" t="s">
        <v>299</v>
      </c>
      <c r="F123" s="213" t="s">
        <v>300</v>
      </c>
      <c r="G123" s="214" t="s">
        <v>261</v>
      </c>
      <c r="H123" s="215">
        <v>1332</v>
      </c>
      <c r="I123" s="216"/>
      <c r="J123" s="217">
        <f>ROUND(I123*H123,2)</f>
        <v>0</v>
      </c>
      <c r="K123" s="213" t="s">
        <v>192</v>
      </c>
      <c r="L123" s="43"/>
      <c r="M123" s="218" t="s">
        <v>19</v>
      </c>
      <c r="N123" s="219" t="s">
        <v>40</v>
      </c>
      <c r="O123" s="83"/>
      <c r="P123" s="220">
        <f>O123*H123</f>
        <v>0</v>
      </c>
      <c r="Q123" s="220">
        <v>0.00042999999999999999</v>
      </c>
      <c r="R123" s="220">
        <f>Q123*H123</f>
        <v>0.57275999999999994</v>
      </c>
      <c r="S123" s="220">
        <v>0</v>
      </c>
      <c r="T123" s="221">
        <f>S123*H123</f>
        <v>0</v>
      </c>
      <c r="U123" s="37"/>
      <c r="V123" s="37"/>
      <c r="W123" s="37"/>
      <c r="X123" s="37"/>
      <c r="Y123" s="37"/>
      <c r="Z123" s="37"/>
      <c r="AA123" s="37"/>
      <c r="AB123" s="37"/>
      <c r="AC123" s="37"/>
      <c r="AD123" s="37"/>
      <c r="AE123" s="37"/>
      <c r="AR123" s="222" t="s">
        <v>203</v>
      </c>
      <c r="AT123" s="222" t="s">
        <v>188</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301</v>
      </c>
    </row>
    <row r="124" s="2" customFormat="1">
      <c r="A124" s="37"/>
      <c r="B124" s="38"/>
      <c r="C124" s="39"/>
      <c r="D124" s="224" t="s">
        <v>193</v>
      </c>
      <c r="E124" s="39"/>
      <c r="F124" s="225" t="s">
        <v>302</v>
      </c>
      <c r="G124" s="39"/>
      <c r="H124" s="39"/>
      <c r="I124" s="226"/>
      <c r="J124" s="39"/>
      <c r="K124" s="39"/>
      <c r="L124" s="43"/>
      <c r="M124" s="227"/>
      <c r="N124" s="228"/>
      <c r="O124" s="83"/>
      <c r="P124" s="83"/>
      <c r="Q124" s="83"/>
      <c r="R124" s="83"/>
      <c r="S124" s="83"/>
      <c r="T124" s="84"/>
      <c r="U124" s="37"/>
      <c r="V124" s="37"/>
      <c r="W124" s="37"/>
      <c r="X124" s="37"/>
      <c r="Y124" s="37"/>
      <c r="Z124" s="37"/>
      <c r="AA124" s="37"/>
      <c r="AB124" s="37"/>
      <c r="AC124" s="37"/>
      <c r="AD124" s="37"/>
      <c r="AE124" s="37"/>
      <c r="AT124" s="16" t="s">
        <v>193</v>
      </c>
      <c r="AU124" s="16" t="s">
        <v>78</v>
      </c>
    </row>
    <row r="125" s="2" customFormat="1" ht="33" customHeight="1">
      <c r="A125" s="37"/>
      <c r="B125" s="38"/>
      <c r="C125" s="229" t="s">
        <v>203</v>
      </c>
      <c r="D125" s="229" t="s">
        <v>207</v>
      </c>
      <c r="E125" s="230" t="s">
        <v>303</v>
      </c>
      <c r="F125" s="231" t="s">
        <v>304</v>
      </c>
      <c r="G125" s="232" t="s">
        <v>261</v>
      </c>
      <c r="H125" s="233">
        <v>1465.2000000000001</v>
      </c>
      <c r="I125" s="234"/>
      <c r="J125" s="235">
        <f>ROUND(I125*H125,2)</f>
        <v>0</v>
      </c>
      <c r="K125" s="231" t="s">
        <v>19</v>
      </c>
      <c r="L125" s="236"/>
      <c r="M125" s="237" t="s">
        <v>19</v>
      </c>
      <c r="N125" s="238" t="s">
        <v>40</v>
      </c>
      <c r="O125" s="83"/>
      <c r="P125" s="220">
        <f>O125*H125</f>
        <v>0</v>
      </c>
      <c r="Q125" s="220">
        <v>0</v>
      </c>
      <c r="R125" s="220">
        <f>Q125*H125</f>
        <v>0</v>
      </c>
      <c r="S125" s="220">
        <v>0</v>
      </c>
      <c r="T125" s="221">
        <f>S125*H125</f>
        <v>0</v>
      </c>
      <c r="U125" s="37"/>
      <c r="V125" s="37"/>
      <c r="W125" s="37"/>
      <c r="X125" s="37"/>
      <c r="Y125" s="37"/>
      <c r="Z125" s="37"/>
      <c r="AA125" s="37"/>
      <c r="AB125" s="37"/>
      <c r="AC125" s="37"/>
      <c r="AD125" s="37"/>
      <c r="AE125" s="37"/>
      <c r="AR125" s="222" t="s">
        <v>210</v>
      </c>
      <c r="AT125" s="222" t="s">
        <v>207</v>
      </c>
      <c r="AU125" s="222" t="s">
        <v>78</v>
      </c>
      <c r="AY125" s="16" t="s">
        <v>185</v>
      </c>
      <c r="BE125" s="223">
        <f>IF(N125="základní",J125,0)</f>
        <v>0</v>
      </c>
      <c r="BF125" s="223">
        <f>IF(N125="snížená",J125,0)</f>
        <v>0</v>
      </c>
      <c r="BG125" s="223">
        <f>IF(N125="zákl. přenesená",J125,0)</f>
        <v>0</v>
      </c>
      <c r="BH125" s="223">
        <f>IF(N125="sníž. přenesená",J125,0)</f>
        <v>0</v>
      </c>
      <c r="BI125" s="223">
        <f>IF(N125="nulová",J125,0)</f>
        <v>0</v>
      </c>
      <c r="BJ125" s="16" t="s">
        <v>76</v>
      </c>
      <c r="BK125" s="223">
        <f>ROUND(I125*H125,2)</f>
        <v>0</v>
      </c>
      <c r="BL125" s="16" t="s">
        <v>203</v>
      </c>
      <c r="BM125" s="222" t="s">
        <v>210</v>
      </c>
    </row>
    <row r="126" s="2" customFormat="1" ht="37.8" customHeight="1">
      <c r="A126" s="37"/>
      <c r="B126" s="38"/>
      <c r="C126" s="211" t="s">
        <v>305</v>
      </c>
      <c r="D126" s="211" t="s">
        <v>188</v>
      </c>
      <c r="E126" s="212" t="s">
        <v>306</v>
      </c>
      <c r="F126" s="213" t="s">
        <v>307</v>
      </c>
      <c r="G126" s="214" t="s">
        <v>261</v>
      </c>
      <c r="H126" s="215">
        <v>1332</v>
      </c>
      <c r="I126" s="216"/>
      <c r="J126" s="217">
        <f>ROUND(I126*H126,2)</f>
        <v>0</v>
      </c>
      <c r="K126" s="213" t="s">
        <v>192</v>
      </c>
      <c r="L126" s="43"/>
      <c r="M126" s="218" t="s">
        <v>19</v>
      </c>
      <c r="N126" s="219" t="s">
        <v>40</v>
      </c>
      <c r="O126" s="83"/>
      <c r="P126" s="220">
        <f>O126*H126</f>
        <v>0</v>
      </c>
      <c r="Q126" s="220">
        <v>0</v>
      </c>
      <c r="R126" s="220">
        <f>Q126*H126</f>
        <v>0</v>
      </c>
      <c r="S126" s="220">
        <v>0</v>
      </c>
      <c r="T126" s="221">
        <f>S126*H126</f>
        <v>0</v>
      </c>
      <c r="U126" s="37"/>
      <c r="V126" s="37"/>
      <c r="W126" s="37"/>
      <c r="X126" s="37"/>
      <c r="Y126" s="37"/>
      <c r="Z126" s="37"/>
      <c r="AA126" s="37"/>
      <c r="AB126" s="37"/>
      <c r="AC126" s="37"/>
      <c r="AD126" s="37"/>
      <c r="AE126" s="37"/>
      <c r="AR126" s="222" t="s">
        <v>203</v>
      </c>
      <c r="AT126" s="222" t="s">
        <v>188</v>
      </c>
      <c r="AU126" s="222" t="s">
        <v>78</v>
      </c>
      <c r="AY126" s="16" t="s">
        <v>185</v>
      </c>
      <c r="BE126" s="223">
        <f>IF(N126="základní",J126,0)</f>
        <v>0</v>
      </c>
      <c r="BF126" s="223">
        <f>IF(N126="snížená",J126,0)</f>
        <v>0</v>
      </c>
      <c r="BG126" s="223">
        <f>IF(N126="zákl. přenesená",J126,0)</f>
        <v>0</v>
      </c>
      <c r="BH126" s="223">
        <f>IF(N126="sníž. přenesená",J126,0)</f>
        <v>0</v>
      </c>
      <c r="BI126" s="223">
        <f>IF(N126="nulová",J126,0)</f>
        <v>0</v>
      </c>
      <c r="BJ126" s="16" t="s">
        <v>76</v>
      </c>
      <c r="BK126" s="223">
        <f>ROUND(I126*H126,2)</f>
        <v>0</v>
      </c>
      <c r="BL126" s="16" t="s">
        <v>203</v>
      </c>
      <c r="BM126" s="222" t="s">
        <v>308</v>
      </c>
    </row>
    <row r="127" s="2" customFormat="1">
      <c r="A127" s="37"/>
      <c r="B127" s="38"/>
      <c r="C127" s="39"/>
      <c r="D127" s="224" t="s">
        <v>193</v>
      </c>
      <c r="E127" s="39"/>
      <c r="F127" s="225" t="s">
        <v>309</v>
      </c>
      <c r="G127" s="39"/>
      <c r="H127" s="39"/>
      <c r="I127" s="226"/>
      <c r="J127" s="39"/>
      <c r="K127" s="39"/>
      <c r="L127" s="43"/>
      <c r="M127" s="227"/>
      <c r="N127" s="228"/>
      <c r="O127" s="83"/>
      <c r="P127" s="83"/>
      <c r="Q127" s="83"/>
      <c r="R127" s="83"/>
      <c r="S127" s="83"/>
      <c r="T127" s="84"/>
      <c r="U127" s="37"/>
      <c r="V127" s="37"/>
      <c r="W127" s="37"/>
      <c r="X127" s="37"/>
      <c r="Y127" s="37"/>
      <c r="Z127" s="37"/>
      <c r="AA127" s="37"/>
      <c r="AB127" s="37"/>
      <c r="AC127" s="37"/>
      <c r="AD127" s="37"/>
      <c r="AE127" s="37"/>
      <c r="AT127" s="16" t="s">
        <v>193</v>
      </c>
      <c r="AU127" s="16" t="s">
        <v>78</v>
      </c>
    </row>
    <row r="128" s="2" customFormat="1" ht="24.15" customHeight="1">
      <c r="A128" s="37"/>
      <c r="B128" s="38"/>
      <c r="C128" s="229" t="s">
        <v>255</v>
      </c>
      <c r="D128" s="229" t="s">
        <v>207</v>
      </c>
      <c r="E128" s="230" t="s">
        <v>310</v>
      </c>
      <c r="F128" s="231" t="s">
        <v>311</v>
      </c>
      <c r="G128" s="232" t="s">
        <v>261</v>
      </c>
      <c r="H128" s="233">
        <v>1465.2000000000001</v>
      </c>
      <c r="I128" s="234"/>
      <c r="J128" s="235">
        <f>ROUND(I128*H128,2)</f>
        <v>0</v>
      </c>
      <c r="K128" s="231" t="s">
        <v>19</v>
      </c>
      <c r="L128" s="236"/>
      <c r="M128" s="237" t="s">
        <v>19</v>
      </c>
      <c r="N128" s="238" t="s">
        <v>40</v>
      </c>
      <c r="O128" s="83"/>
      <c r="P128" s="220">
        <f>O128*H128</f>
        <v>0</v>
      </c>
      <c r="Q128" s="220">
        <v>0</v>
      </c>
      <c r="R128" s="220">
        <f>Q128*H128</f>
        <v>0</v>
      </c>
      <c r="S128" s="220">
        <v>0</v>
      </c>
      <c r="T128" s="221">
        <f>S128*H128</f>
        <v>0</v>
      </c>
      <c r="U128" s="37"/>
      <c r="V128" s="37"/>
      <c r="W128" s="37"/>
      <c r="X128" s="37"/>
      <c r="Y128" s="37"/>
      <c r="Z128" s="37"/>
      <c r="AA128" s="37"/>
      <c r="AB128" s="37"/>
      <c r="AC128" s="37"/>
      <c r="AD128" s="37"/>
      <c r="AE128" s="37"/>
      <c r="AR128" s="222" t="s">
        <v>210</v>
      </c>
      <c r="AT128" s="222" t="s">
        <v>207</v>
      </c>
      <c r="AU128" s="222" t="s">
        <v>78</v>
      </c>
      <c r="AY128" s="16" t="s">
        <v>185</v>
      </c>
      <c r="BE128" s="223">
        <f>IF(N128="základní",J128,0)</f>
        <v>0</v>
      </c>
      <c r="BF128" s="223">
        <f>IF(N128="snížená",J128,0)</f>
        <v>0</v>
      </c>
      <c r="BG128" s="223">
        <f>IF(N128="zákl. přenesená",J128,0)</f>
        <v>0</v>
      </c>
      <c r="BH128" s="223">
        <f>IF(N128="sníž. přenesená",J128,0)</f>
        <v>0</v>
      </c>
      <c r="BI128" s="223">
        <f>IF(N128="nulová",J128,0)</f>
        <v>0</v>
      </c>
      <c r="BJ128" s="16" t="s">
        <v>76</v>
      </c>
      <c r="BK128" s="223">
        <f>ROUND(I128*H128,2)</f>
        <v>0</v>
      </c>
      <c r="BL128" s="16" t="s">
        <v>203</v>
      </c>
      <c r="BM128" s="222" t="s">
        <v>312</v>
      </c>
    </row>
    <row r="129" s="2" customFormat="1" ht="16.5" customHeight="1">
      <c r="A129" s="37"/>
      <c r="B129" s="38"/>
      <c r="C129" s="211" t="s">
        <v>313</v>
      </c>
      <c r="D129" s="211" t="s">
        <v>188</v>
      </c>
      <c r="E129" s="212" t="s">
        <v>314</v>
      </c>
      <c r="F129" s="213" t="s">
        <v>315</v>
      </c>
      <c r="G129" s="214" t="s">
        <v>261</v>
      </c>
      <c r="H129" s="215">
        <v>1332</v>
      </c>
      <c r="I129" s="216"/>
      <c r="J129" s="217">
        <f>ROUND(I129*H129,2)</f>
        <v>0</v>
      </c>
      <c r="K129" s="213" t="s">
        <v>192</v>
      </c>
      <c r="L129" s="43"/>
      <c r="M129" s="218" t="s">
        <v>19</v>
      </c>
      <c r="N129" s="219" t="s">
        <v>40</v>
      </c>
      <c r="O129" s="83"/>
      <c r="P129" s="220">
        <f>O129*H129</f>
        <v>0</v>
      </c>
      <c r="Q129" s="220">
        <v>9.0000000000000006E-05</v>
      </c>
      <c r="R129" s="220">
        <f>Q129*H129</f>
        <v>0.11988000000000001</v>
      </c>
      <c r="S129" s="220">
        <v>0</v>
      </c>
      <c r="T129" s="221">
        <f>S129*H129</f>
        <v>0</v>
      </c>
      <c r="U129" s="37"/>
      <c r="V129" s="37"/>
      <c r="W129" s="37"/>
      <c r="X129" s="37"/>
      <c r="Y129" s="37"/>
      <c r="Z129" s="37"/>
      <c r="AA129" s="37"/>
      <c r="AB129" s="37"/>
      <c r="AC129" s="37"/>
      <c r="AD129" s="37"/>
      <c r="AE129" s="37"/>
      <c r="AR129" s="222" t="s">
        <v>203</v>
      </c>
      <c r="AT129" s="222" t="s">
        <v>188</v>
      </c>
      <c r="AU129" s="222" t="s">
        <v>78</v>
      </c>
      <c r="AY129" s="16" t="s">
        <v>185</v>
      </c>
      <c r="BE129" s="223">
        <f>IF(N129="základní",J129,0)</f>
        <v>0</v>
      </c>
      <c r="BF129" s="223">
        <f>IF(N129="snížená",J129,0)</f>
        <v>0</v>
      </c>
      <c r="BG129" s="223">
        <f>IF(N129="zákl. přenesená",J129,0)</f>
        <v>0</v>
      </c>
      <c r="BH129" s="223">
        <f>IF(N129="sníž. přenesená",J129,0)</f>
        <v>0</v>
      </c>
      <c r="BI129" s="223">
        <f>IF(N129="nulová",J129,0)</f>
        <v>0</v>
      </c>
      <c r="BJ129" s="16" t="s">
        <v>76</v>
      </c>
      <c r="BK129" s="223">
        <f>ROUND(I129*H129,2)</f>
        <v>0</v>
      </c>
      <c r="BL129" s="16" t="s">
        <v>203</v>
      </c>
      <c r="BM129" s="222" t="s">
        <v>316</v>
      </c>
    </row>
    <row r="130" s="2" customFormat="1">
      <c r="A130" s="37"/>
      <c r="B130" s="38"/>
      <c r="C130" s="39"/>
      <c r="D130" s="224" t="s">
        <v>193</v>
      </c>
      <c r="E130" s="39"/>
      <c r="F130" s="225" t="s">
        <v>317</v>
      </c>
      <c r="G130" s="39"/>
      <c r="H130" s="39"/>
      <c r="I130" s="226"/>
      <c r="J130" s="39"/>
      <c r="K130" s="39"/>
      <c r="L130" s="43"/>
      <c r="M130" s="227"/>
      <c r="N130" s="228"/>
      <c r="O130" s="83"/>
      <c r="P130" s="83"/>
      <c r="Q130" s="83"/>
      <c r="R130" s="83"/>
      <c r="S130" s="83"/>
      <c r="T130" s="84"/>
      <c r="U130" s="37"/>
      <c r="V130" s="37"/>
      <c r="W130" s="37"/>
      <c r="X130" s="37"/>
      <c r="Y130" s="37"/>
      <c r="Z130" s="37"/>
      <c r="AA130" s="37"/>
      <c r="AB130" s="37"/>
      <c r="AC130" s="37"/>
      <c r="AD130" s="37"/>
      <c r="AE130" s="37"/>
      <c r="AT130" s="16" t="s">
        <v>193</v>
      </c>
      <c r="AU130" s="16" t="s">
        <v>78</v>
      </c>
    </row>
    <row r="131" s="2" customFormat="1" ht="37.8" customHeight="1">
      <c r="A131" s="37"/>
      <c r="B131" s="38"/>
      <c r="C131" s="211" t="s">
        <v>280</v>
      </c>
      <c r="D131" s="211" t="s">
        <v>188</v>
      </c>
      <c r="E131" s="212" t="s">
        <v>318</v>
      </c>
      <c r="F131" s="213" t="s">
        <v>319</v>
      </c>
      <c r="G131" s="214" t="s">
        <v>191</v>
      </c>
      <c r="H131" s="215">
        <v>1258.7000000000001</v>
      </c>
      <c r="I131" s="216"/>
      <c r="J131" s="217">
        <f>ROUND(I131*H131,2)</f>
        <v>0</v>
      </c>
      <c r="K131" s="213" t="s">
        <v>192</v>
      </c>
      <c r="L131" s="43"/>
      <c r="M131" s="218" t="s">
        <v>19</v>
      </c>
      <c r="N131" s="219" t="s">
        <v>40</v>
      </c>
      <c r="O131" s="83"/>
      <c r="P131" s="220">
        <f>O131*H131</f>
        <v>0</v>
      </c>
      <c r="Q131" s="220">
        <v>0.0060000000000000001</v>
      </c>
      <c r="R131" s="220">
        <f>Q131*H131</f>
        <v>7.5522</v>
      </c>
      <c r="S131" s="220">
        <v>0</v>
      </c>
      <c r="T131" s="221">
        <f>S131*H131</f>
        <v>0</v>
      </c>
      <c r="U131" s="37"/>
      <c r="V131" s="37"/>
      <c r="W131" s="37"/>
      <c r="X131" s="37"/>
      <c r="Y131" s="37"/>
      <c r="Z131" s="37"/>
      <c r="AA131" s="37"/>
      <c r="AB131" s="37"/>
      <c r="AC131" s="37"/>
      <c r="AD131" s="37"/>
      <c r="AE131" s="37"/>
      <c r="AR131" s="222" t="s">
        <v>203</v>
      </c>
      <c r="AT131" s="222" t="s">
        <v>188</v>
      </c>
      <c r="AU131" s="222" t="s">
        <v>78</v>
      </c>
      <c r="AY131" s="16" t="s">
        <v>185</v>
      </c>
      <c r="BE131" s="223">
        <f>IF(N131="základní",J131,0)</f>
        <v>0</v>
      </c>
      <c r="BF131" s="223">
        <f>IF(N131="snížená",J131,0)</f>
        <v>0</v>
      </c>
      <c r="BG131" s="223">
        <f>IF(N131="zákl. přenesená",J131,0)</f>
        <v>0</v>
      </c>
      <c r="BH131" s="223">
        <f>IF(N131="sníž. přenesená",J131,0)</f>
        <v>0</v>
      </c>
      <c r="BI131" s="223">
        <f>IF(N131="nulová",J131,0)</f>
        <v>0</v>
      </c>
      <c r="BJ131" s="16" t="s">
        <v>76</v>
      </c>
      <c r="BK131" s="223">
        <f>ROUND(I131*H131,2)</f>
        <v>0</v>
      </c>
      <c r="BL131" s="16" t="s">
        <v>203</v>
      </c>
      <c r="BM131" s="222" t="s">
        <v>320</v>
      </c>
    </row>
    <row r="132" s="2" customFormat="1">
      <c r="A132" s="37"/>
      <c r="B132" s="38"/>
      <c r="C132" s="39"/>
      <c r="D132" s="224" t="s">
        <v>193</v>
      </c>
      <c r="E132" s="39"/>
      <c r="F132" s="225" t="s">
        <v>321</v>
      </c>
      <c r="G132" s="39"/>
      <c r="H132" s="39"/>
      <c r="I132" s="226"/>
      <c r="J132" s="39"/>
      <c r="K132" s="39"/>
      <c r="L132" s="43"/>
      <c r="M132" s="227"/>
      <c r="N132" s="228"/>
      <c r="O132" s="83"/>
      <c r="P132" s="83"/>
      <c r="Q132" s="83"/>
      <c r="R132" s="83"/>
      <c r="S132" s="83"/>
      <c r="T132" s="84"/>
      <c r="U132" s="37"/>
      <c r="V132" s="37"/>
      <c r="W132" s="37"/>
      <c r="X132" s="37"/>
      <c r="Y132" s="37"/>
      <c r="Z132" s="37"/>
      <c r="AA132" s="37"/>
      <c r="AB132" s="37"/>
      <c r="AC132" s="37"/>
      <c r="AD132" s="37"/>
      <c r="AE132" s="37"/>
      <c r="AT132" s="16" t="s">
        <v>193</v>
      </c>
      <c r="AU132" s="16" t="s">
        <v>78</v>
      </c>
    </row>
    <row r="133" s="2" customFormat="1" ht="37.8" customHeight="1">
      <c r="A133" s="37"/>
      <c r="B133" s="38"/>
      <c r="C133" s="211" t="s">
        <v>7</v>
      </c>
      <c r="D133" s="211" t="s">
        <v>188</v>
      </c>
      <c r="E133" s="212" t="s">
        <v>322</v>
      </c>
      <c r="F133" s="213" t="s">
        <v>323</v>
      </c>
      <c r="G133" s="214" t="s">
        <v>261</v>
      </c>
      <c r="H133" s="215">
        <v>432</v>
      </c>
      <c r="I133" s="216"/>
      <c r="J133" s="217">
        <f>ROUND(I133*H133,2)</f>
        <v>0</v>
      </c>
      <c r="K133" s="213" t="s">
        <v>192</v>
      </c>
      <c r="L133" s="43"/>
      <c r="M133" s="218" t="s">
        <v>19</v>
      </c>
      <c r="N133" s="219" t="s">
        <v>40</v>
      </c>
      <c r="O133" s="83"/>
      <c r="P133" s="220">
        <f>O133*H133</f>
        <v>0</v>
      </c>
      <c r="Q133" s="220">
        <v>0.0015299999999999999</v>
      </c>
      <c r="R133" s="220">
        <f>Q133*H133</f>
        <v>0.66095999999999999</v>
      </c>
      <c r="S133" s="220">
        <v>0</v>
      </c>
      <c r="T133" s="221">
        <f>S133*H133</f>
        <v>0</v>
      </c>
      <c r="U133" s="37"/>
      <c r="V133" s="37"/>
      <c r="W133" s="37"/>
      <c r="X133" s="37"/>
      <c r="Y133" s="37"/>
      <c r="Z133" s="37"/>
      <c r="AA133" s="37"/>
      <c r="AB133" s="37"/>
      <c r="AC133" s="37"/>
      <c r="AD133" s="37"/>
      <c r="AE133" s="37"/>
      <c r="AR133" s="222" t="s">
        <v>203</v>
      </c>
      <c r="AT133" s="222" t="s">
        <v>188</v>
      </c>
      <c r="AU133" s="222" t="s">
        <v>78</v>
      </c>
      <c r="AY133" s="16" t="s">
        <v>185</v>
      </c>
      <c r="BE133" s="223">
        <f>IF(N133="základní",J133,0)</f>
        <v>0</v>
      </c>
      <c r="BF133" s="223">
        <f>IF(N133="snížená",J133,0)</f>
        <v>0</v>
      </c>
      <c r="BG133" s="223">
        <f>IF(N133="zákl. přenesená",J133,0)</f>
        <v>0</v>
      </c>
      <c r="BH133" s="223">
        <f>IF(N133="sníž. přenesená",J133,0)</f>
        <v>0</v>
      </c>
      <c r="BI133" s="223">
        <f>IF(N133="nulová",J133,0)</f>
        <v>0</v>
      </c>
      <c r="BJ133" s="16" t="s">
        <v>76</v>
      </c>
      <c r="BK133" s="223">
        <f>ROUND(I133*H133,2)</f>
        <v>0</v>
      </c>
      <c r="BL133" s="16" t="s">
        <v>203</v>
      </c>
      <c r="BM133" s="222" t="s">
        <v>324</v>
      </c>
    </row>
    <row r="134" s="2" customFormat="1">
      <c r="A134" s="37"/>
      <c r="B134" s="38"/>
      <c r="C134" s="39"/>
      <c r="D134" s="224" t="s">
        <v>193</v>
      </c>
      <c r="E134" s="39"/>
      <c r="F134" s="225" t="s">
        <v>325</v>
      </c>
      <c r="G134" s="39"/>
      <c r="H134" s="39"/>
      <c r="I134" s="226"/>
      <c r="J134" s="39"/>
      <c r="K134" s="39"/>
      <c r="L134" s="43"/>
      <c r="M134" s="227"/>
      <c r="N134" s="228"/>
      <c r="O134" s="83"/>
      <c r="P134" s="83"/>
      <c r="Q134" s="83"/>
      <c r="R134" s="83"/>
      <c r="S134" s="83"/>
      <c r="T134" s="84"/>
      <c r="U134" s="37"/>
      <c r="V134" s="37"/>
      <c r="W134" s="37"/>
      <c r="X134" s="37"/>
      <c r="Y134" s="37"/>
      <c r="Z134" s="37"/>
      <c r="AA134" s="37"/>
      <c r="AB134" s="37"/>
      <c r="AC134" s="37"/>
      <c r="AD134" s="37"/>
      <c r="AE134" s="37"/>
      <c r="AT134" s="16" t="s">
        <v>193</v>
      </c>
      <c r="AU134" s="16" t="s">
        <v>78</v>
      </c>
    </row>
    <row r="135" s="2" customFormat="1" ht="44.25" customHeight="1">
      <c r="A135" s="37"/>
      <c r="B135" s="38"/>
      <c r="C135" s="211" t="s">
        <v>284</v>
      </c>
      <c r="D135" s="211" t="s">
        <v>188</v>
      </c>
      <c r="E135" s="212" t="s">
        <v>326</v>
      </c>
      <c r="F135" s="213" t="s">
        <v>327</v>
      </c>
      <c r="G135" s="214" t="s">
        <v>261</v>
      </c>
      <c r="H135" s="215">
        <v>432</v>
      </c>
      <c r="I135" s="216"/>
      <c r="J135" s="217">
        <f>ROUND(I135*H135,2)</f>
        <v>0</v>
      </c>
      <c r="K135" s="213" t="s">
        <v>192</v>
      </c>
      <c r="L135" s="43"/>
      <c r="M135" s="218" t="s">
        <v>19</v>
      </c>
      <c r="N135" s="219" t="s">
        <v>40</v>
      </c>
      <c r="O135" s="83"/>
      <c r="P135" s="220">
        <f>O135*H135</f>
        <v>0</v>
      </c>
      <c r="Q135" s="220">
        <v>0.0010200000000000001</v>
      </c>
      <c r="R135" s="220">
        <f>Q135*H135</f>
        <v>0.44064000000000003</v>
      </c>
      <c r="S135" s="220">
        <v>0</v>
      </c>
      <c r="T135" s="221">
        <f>S135*H135</f>
        <v>0</v>
      </c>
      <c r="U135" s="37"/>
      <c r="V135" s="37"/>
      <c r="W135" s="37"/>
      <c r="X135" s="37"/>
      <c r="Y135" s="37"/>
      <c r="Z135" s="37"/>
      <c r="AA135" s="37"/>
      <c r="AB135" s="37"/>
      <c r="AC135" s="37"/>
      <c r="AD135" s="37"/>
      <c r="AE135" s="37"/>
      <c r="AR135" s="222" t="s">
        <v>203</v>
      </c>
      <c r="AT135" s="222" t="s">
        <v>188</v>
      </c>
      <c r="AU135" s="222" t="s">
        <v>78</v>
      </c>
      <c r="AY135" s="16" t="s">
        <v>185</v>
      </c>
      <c r="BE135" s="223">
        <f>IF(N135="základní",J135,0)</f>
        <v>0</v>
      </c>
      <c r="BF135" s="223">
        <f>IF(N135="snížená",J135,0)</f>
        <v>0</v>
      </c>
      <c r="BG135" s="223">
        <f>IF(N135="zákl. přenesená",J135,0)</f>
        <v>0</v>
      </c>
      <c r="BH135" s="223">
        <f>IF(N135="sníž. přenesená",J135,0)</f>
        <v>0</v>
      </c>
      <c r="BI135" s="223">
        <f>IF(N135="nulová",J135,0)</f>
        <v>0</v>
      </c>
      <c r="BJ135" s="16" t="s">
        <v>76</v>
      </c>
      <c r="BK135" s="223">
        <f>ROUND(I135*H135,2)</f>
        <v>0</v>
      </c>
      <c r="BL135" s="16" t="s">
        <v>203</v>
      </c>
      <c r="BM135" s="222" t="s">
        <v>328</v>
      </c>
    </row>
    <row r="136" s="2" customFormat="1">
      <c r="A136" s="37"/>
      <c r="B136" s="38"/>
      <c r="C136" s="39"/>
      <c r="D136" s="224" t="s">
        <v>193</v>
      </c>
      <c r="E136" s="39"/>
      <c r="F136" s="225" t="s">
        <v>329</v>
      </c>
      <c r="G136" s="39"/>
      <c r="H136" s="39"/>
      <c r="I136" s="226"/>
      <c r="J136" s="39"/>
      <c r="K136" s="39"/>
      <c r="L136" s="43"/>
      <c r="M136" s="227"/>
      <c r="N136" s="228"/>
      <c r="O136" s="83"/>
      <c r="P136" s="83"/>
      <c r="Q136" s="83"/>
      <c r="R136" s="83"/>
      <c r="S136" s="83"/>
      <c r="T136" s="84"/>
      <c r="U136" s="37"/>
      <c r="V136" s="37"/>
      <c r="W136" s="37"/>
      <c r="X136" s="37"/>
      <c r="Y136" s="37"/>
      <c r="Z136" s="37"/>
      <c r="AA136" s="37"/>
      <c r="AB136" s="37"/>
      <c r="AC136" s="37"/>
      <c r="AD136" s="37"/>
      <c r="AE136" s="37"/>
      <c r="AT136" s="16" t="s">
        <v>193</v>
      </c>
      <c r="AU136" s="16" t="s">
        <v>78</v>
      </c>
    </row>
    <row r="137" s="2" customFormat="1" ht="21.75" customHeight="1">
      <c r="A137" s="37"/>
      <c r="B137" s="38"/>
      <c r="C137" s="229" t="s">
        <v>330</v>
      </c>
      <c r="D137" s="229" t="s">
        <v>207</v>
      </c>
      <c r="E137" s="230" t="s">
        <v>331</v>
      </c>
      <c r="F137" s="231" t="s">
        <v>332</v>
      </c>
      <c r="G137" s="232" t="s">
        <v>191</v>
      </c>
      <c r="H137" s="233">
        <v>1384.5699999999999</v>
      </c>
      <c r="I137" s="234"/>
      <c r="J137" s="235">
        <f>ROUND(I137*H137,2)</f>
        <v>0</v>
      </c>
      <c r="K137" s="231" t="s">
        <v>19</v>
      </c>
      <c r="L137" s="236"/>
      <c r="M137" s="237" t="s">
        <v>19</v>
      </c>
      <c r="N137" s="238" t="s">
        <v>40</v>
      </c>
      <c r="O137" s="83"/>
      <c r="P137" s="220">
        <f>O137*H137</f>
        <v>0</v>
      </c>
      <c r="Q137" s="220">
        <v>0</v>
      </c>
      <c r="R137" s="220">
        <f>Q137*H137</f>
        <v>0</v>
      </c>
      <c r="S137" s="220">
        <v>0</v>
      </c>
      <c r="T137" s="221">
        <f>S137*H137</f>
        <v>0</v>
      </c>
      <c r="U137" s="37"/>
      <c r="V137" s="37"/>
      <c r="W137" s="37"/>
      <c r="X137" s="37"/>
      <c r="Y137" s="37"/>
      <c r="Z137" s="37"/>
      <c r="AA137" s="37"/>
      <c r="AB137" s="37"/>
      <c r="AC137" s="37"/>
      <c r="AD137" s="37"/>
      <c r="AE137" s="37"/>
      <c r="AR137" s="222" t="s">
        <v>210</v>
      </c>
      <c r="AT137" s="222" t="s">
        <v>207</v>
      </c>
      <c r="AU137" s="222" t="s">
        <v>78</v>
      </c>
      <c r="AY137" s="16" t="s">
        <v>185</v>
      </c>
      <c r="BE137" s="223">
        <f>IF(N137="základní",J137,0)</f>
        <v>0</v>
      </c>
      <c r="BF137" s="223">
        <f>IF(N137="snížená",J137,0)</f>
        <v>0</v>
      </c>
      <c r="BG137" s="223">
        <f>IF(N137="zákl. přenesená",J137,0)</f>
        <v>0</v>
      </c>
      <c r="BH137" s="223">
        <f>IF(N137="sníž. přenesená",J137,0)</f>
        <v>0</v>
      </c>
      <c r="BI137" s="223">
        <f>IF(N137="nulová",J137,0)</f>
        <v>0</v>
      </c>
      <c r="BJ137" s="16" t="s">
        <v>76</v>
      </c>
      <c r="BK137" s="223">
        <f>ROUND(I137*H137,2)</f>
        <v>0</v>
      </c>
      <c r="BL137" s="16" t="s">
        <v>203</v>
      </c>
      <c r="BM137" s="222" t="s">
        <v>333</v>
      </c>
    </row>
    <row r="138" s="2" customFormat="1" ht="37.8" customHeight="1">
      <c r="A138" s="37"/>
      <c r="B138" s="38"/>
      <c r="C138" s="211" t="s">
        <v>293</v>
      </c>
      <c r="D138" s="211" t="s">
        <v>188</v>
      </c>
      <c r="E138" s="212" t="s">
        <v>334</v>
      </c>
      <c r="F138" s="213" t="s">
        <v>335</v>
      </c>
      <c r="G138" s="214" t="s">
        <v>261</v>
      </c>
      <c r="H138" s="215">
        <v>432</v>
      </c>
      <c r="I138" s="216"/>
      <c r="J138" s="217">
        <f>ROUND(I138*H138,2)</f>
        <v>0</v>
      </c>
      <c r="K138" s="213" t="s">
        <v>192</v>
      </c>
      <c r="L138" s="43"/>
      <c r="M138" s="218" t="s">
        <v>19</v>
      </c>
      <c r="N138" s="219" t="s">
        <v>40</v>
      </c>
      <c r="O138" s="83"/>
      <c r="P138" s="220">
        <f>O138*H138</f>
        <v>0</v>
      </c>
      <c r="Q138" s="220">
        <v>0.00034000000000000002</v>
      </c>
      <c r="R138" s="220">
        <f>Q138*H138</f>
        <v>0.14688000000000001</v>
      </c>
      <c r="S138" s="220">
        <v>0</v>
      </c>
      <c r="T138" s="221">
        <f>S138*H138</f>
        <v>0</v>
      </c>
      <c r="U138" s="37"/>
      <c r="V138" s="37"/>
      <c r="W138" s="37"/>
      <c r="X138" s="37"/>
      <c r="Y138" s="37"/>
      <c r="Z138" s="37"/>
      <c r="AA138" s="37"/>
      <c r="AB138" s="37"/>
      <c r="AC138" s="37"/>
      <c r="AD138" s="37"/>
      <c r="AE138" s="37"/>
      <c r="AR138" s="222" t="s">
        <v>203</v>
      </c>
      <c r="AT138" s="222" t="s">
        <v>188</v>
      </c>
      <c r="AU138" s="222" t="s">
        <v>78</v>
      </c>
      <c r="AY138" s="16" t="s">
        <v>185</v>
      </c>
      <c r="BE138" s="223">
        <f>IF(N138="základní",J138,0)</f>
        <v>0</v>
      </c>
      <c r="BF138" s="223">
        <f>IF(N138="snížená",J138,0)</f>
        <v>0</v>
      </c>
      <c r="BG138" s="223">
        <f>IF(N138="zákl. přenesená",J138,0)</f>
        <v>0</v>
      </c>
      <c r="BH138" s="223">
        <f>IF(N138="sníž. přenesená",J138,0)</f>
        <v>0</v>
      </c>
      <c r="BI138" s="223">
        <f>IF(N138="nulová",J138,0)</f>
        <v>0</v>
      </c>
      <c r="BJ138" s="16" t="s">
        <v>76</v>
      </c>
      <c r="BK138" s="223">
        <f>ROUND(I138*H138,2)</f>
        <v>0</v>
      </c>
      <c r="BL138" s="16" t="s">
        <v>203</v>
      </c>
      <c r="BM138" s="222" t="s">
        <v>336</v>
      </c>
    </row>
    <row r="139" s="2" customFormat="1">
      <c r="A139" s="37"/>
      <c r="B139" s="38"/>
      <c r="C139" s="39"/>
      <c r="D139" s="224" t="s">
        <v>193</v>
      </c>
      <c r="E139" s="39"/>
      <c r="F139" s="225" t="s">
        <v>337</v>
      </c>
      <c r="G139" s="39"/>
      <c r="H139" s="39"/>
      <c r="I139" s="226"/>
      <c r="J139" s="39"/>
      <c r="K139" s="39"/>
      <c r="L139" s="43"/>
      <c r="M139" s="227"/>
      <c r="N139" s="228"/>
      <c r="O139" s="83"/>
      <c r="P139" s="83"/>
      <c r="Q139" s="83"/>
      <c r="R139" s="83"/>
      <c r="S139" s="83"/>
      <c r="T139" s="84"/>
      <c r="U139" s="37"/>
      <c r="V139" s="37"/>
      <c r="W139" s="37"/>
      <c r="X139" s="37"/>
      <c r="Y139" s="37"/>
      <c r="Z139" s="37"/>
      <c r="AA139" s="37"/>
      <c r="AB139" s="37"/>
      <c r="AC139" s="37"/>
      <c r="AD139" s="37"/>
      <c r="AE139" s="37"/>
      <c r="AT139" s="16" t="s">
        <v>193</v>
      </c>
      <c r="AU139" s="16" t="s">
        <v>78</v>
      </c>
    </row>
    <row r="140" s="2" customFormat="1" ht="24.15" customHeight="1">
      <c r="A140" s="37"/>
      <c r="B140" s="38"/>
      <c r="C140" s="229" t="s">
        <v>338</v>
      </c>
      <c r="D140" s="229" t="s">
        <v>207</v>
      </c>
      <c r="E140" s="230" t="s">
        <v>339</v>
      </c>
      <c r="F140" s="231" t="s">
        <v>340</v>
      </c>
      <c r="G140" s="232" t="s">
        <v>261</v>
      </c>
      <c r="H140" s="233">
        <v>432</v>
      </c>
      <c r="I140" s="234"/>
      <c r="J140" s="235">
        <f>ROUND(I140*H140,2)</f>
        <v>0</v>
      </c>
      <c r="K140" s="231" t="s">
        <v>192</v>
      </c>
      <c r="L140" s="236"/>
      <c r="M140" s="237" t="s">
        <v>19</v>
      </c>
      <c r="N140" s="238" t="s">
        <v>40</v>
      </c>
      <c r="O140" s="83"/>
      <c r="P140" s="220">
        <f>O140*H140</f>
        <v>0</v>
      </c>
      <c r="Q140" s="220">
        <v>0.00036000000000000002</v>
      </c>
      <c r="R140" s="220">
        <f>Q140*H140</f>
        <v>0.15552000000000002</v>
      </c>
      <c r="S140" s="220">
        <v>0</v>
      </c>
      <c r="T140" s="221">
        <f>S140*H140</f>
        <v>0</v>
      </c>
      <c r="U140" s="37"/>
      <c r="V140" s="37"/>
      <c r="W140" s="37"/>
      <c r="X140" s="37"/>
      <c r="Y140" s="37"/>
      <c r="Z140" s="37"/>
      <c r="AA140" s="37"/>
      <c r="AB140" s="37"/>
      <c r="AC140" s="37"/>
      <c r="AD140" s="37"/>
      <c r="AE140" s="37"/>
      <c r="AR140" s="222" t="s">
        <v>210</v>
      </c>
      <c r="AT140" s="222" t="s">
        <v>207</v>
      </c>
      <c r="AU140" s="222" t="s">
        <v>78</v>
      </c>
      <c r="AY140" s="16" t="s">
        <v>185</v>
      </c>
      <c r="BE140" s="223">
        <f>IF(N140="základní",J140,0)</f>
        <v>0</v>
      </c>
      <c r="BF140" s="223">
        <f>IF(N140="snížená",J140,0)</f>
        <v>0</v>
      </c>
      <c r="BG140" s="223">
        <f>IF(N140="zákl. přenesená",J140,0)</f>
        <v>0</v>
      </c>
      <c r="BH140" s="223">
        <f>IF(N140="sníž. přenesená",J140,0)</f>
        <v>0</v>
      </c>
      <c r="BI140" s="223">
        <f>IF(N140="nulová",J140,0)</f>
        <v>0</v>
      </c>
      <c r="BJ140" s="16" t="s">
        <v>76</v>
      </c>
      <c r="BK140" s="223">
        <f>ROUND(I140*H140,2)</f>
        <v>0</v>
      </c>
      <c r="BL140" s="16" t="s">
        <v>203</v>
      </c>
      <c r="BM140" s="222" t="s">
        <v>341</v>
      </c>
    </row>
    <row r="141" s="2" customFormat="1" ht="24.15" customHeight="1">
      <c r="A141" s="37"/>
      <c r="B141" s="38"/>
      <c r="C141" s="211" t="s">
        <v>288</v>
      </c>
      <c r="D141" s="211" t="s">
        <v>188</v>
      </c>
      <c r="E141" s="212" t="s">
        <v>342</v>
      </c>
      <c r="F141" s="213" t="s">
        <v>343</v>
      </c>
      <c r="G141" s="214" t="s">
        <v>191</v>
      </c>
      <c r="H141" s="215">
        <v>1336.7000000000001</v>
      </c>
      <c r="I141" s="216"/>
      <c r="J141" s="217">
        <f>ROUND(I141*H141,2)</f>
        <v>0</v>
      </c>
      <c r="K141" s="213" t="s">
        <v>192</v>
      </c>
      <c r="L141" s="43"/>
      <c r="M141" s="218" t="s">
        <v>19</v>
      </c>
      <c r="N141" s="219" t="s">
        <v>40</v>
      </c>
      <c r="O141" s="83"/>
      <c r="P141" s="220">
        <f>O141*H141</f>
        <v>0</v>
      </c>
      <c r="Q141" s="220">
        <v>5.0000000000000002E-05</v>
      </c>
      <c r="R141" s="220">
        <f>Q141*H141</f>
        <v>0.066835000000000006</v>
      </c>
      <c r="S141" s="220">
        <v>0</v>
      </c>
      <c r="T141" s="221">
        <f>S141*H141</f>
        <v>0</v>
      </c>
      <c r="U141" s="37"/>
      <c r="V141" s="37"/>
      <c r="W141" s="37"/>
      <c r="X141" s="37"/>
      <c r="Y141" s="37"/>
      <c r="Z141" s="37"/>
      <c r="AA141" s="37"/>
      <c r="AB141" s="37"/>
      <c r="AC141" s="37"/>
      <c r="AD141" s="37"/>
      <c r="AE141" s="37"/>
      <c r="AR141" s="222" t="s">
        <v>203</v>
      </c>
      <c r="AT141" s="222" t="s">
        <v>188</v>
      </c>
      <c r="AU141" s="222" t="s">
        <v>78</v>
      </c>
      <c r="AY141" s="16" t="s">
        <v>185</v>
      </c>
      <c r="BE141" s="223">
        <f>IF(N141="základní",J141,0)</f>
        <v>0</v>
      </c>
      <c r="BF141" s="223">
        <f>IF(N141="snížená",J141,0)</f>
        <v>0</v>
      </c>
      <c r="BG141" s="223">
        <f>IF(N141="zákl. přenesená",J141,0)</f>
        <v>0</v>
      </c>
      <c r="BH141" s="223">
        <f>IF(N141="sníž. přenesená",J141,0)</f>
        <v>0</v>
      </c>
      <c r="BI141" s="223">
        <f>IF(N141="nulová",J141,0)</f>
        <v>0</v>
      </c>
      <c r="BJ141" s="16" t="s">
        <v>76</v>
      </c>
      <c r="BK141" s="223">
        <f>ROUND(I141*H141,2)</f>
        <v>0</v>
      </c>
      <c r="BL141" s="16" t="s">
        <v>203</v>
      </c>
      <c r="BM141" s="222" t="s">
        <v>344</v>
      </c>
    </row>
    <row r="142" s="2" customFormat="1">
      <c r="A142" s="37"/>
      <c r="B142" s="38"/>
      <c r="C142" s="39"/>
      <c r="D142" s="224" t="s">
        <v>193</v>
      </c>
      <c r="E142" s="39"/>
      <c r="F142" s="225" t="s">
        <v>345</v>
      </c>
      <c r="G142" s="39"/>
      <c r="H142" s="39"/>
      <c r="I142" s="226"/>
      <c r="J142" s="39"/>
      <c r="K142" s="39"/>
      <c r="L142" s="43"/>
      <c r="M142" s="227"/>
      <c r="N142" s="228"/>
      <c r="O142" s="83"/>
      <c r="P142" s="83"/>
      <c r="Q142" s="83"/>
      <c r="R142" s="83"/>
      <c r="S142" s="83"/>
      <c r="T142" s="84"/>
      <c r="U142" s="37"/>
      <c r="V142" s="37"/>
      <c r="W142" s="37"/>
      <c r="X142" s="37"/>
      <c r="Y142" s="37"/>
      <c r="Z142" s="37"/>
      <c r="AA142" s="37"/>
      <c r="AB142" s="37"/>
      <c r="AC142" s="37"/>
      <c r="AD142" s="37"/>
      <c r="AE142" s="37"/>
      <c r="AT142" s="16" t="s">
        <v>193</v>
      </c>
      <c r="AU142" s="16" t="s">
        <v>78</v>
      </c>
    </row>
    <row r="143" s="2" customFormat="1" ht="49.05" customHeight="1">
      <c r="A143" s="37"/>
      <c r="B143" s="38"/>
      <c r="C143" s="211" t="s">
        <v>301</v>
      </c>
      <c r="D143" s="211" t="s">
        <v>188</v>
      </c>
      <c r="E143" s="212" t="s">
        <v>346</v>
      </c>
      <c r="F143" s="213" t="s">
        <v>347</v>
      </c>
      <c r="G143" s="214" t="s">
        <v>213</v>
      </c>
      <c r="H143" s="215">
        <v>19.533999999999999</v>
      </c>
      <c r="I143" s="216"/>
      <c r="J143" s="217">
        <f>ROUND(I143*H143,2)</f>
        <v>0</v>
      </c>
      <c r="K143" s="213" t="s">
        <v>192</v>
      </c>
      <c r="L143" s="43"/>
      <c r="M143" s="218" t="s">
        <v>19</v>
      </c>
      <c r="N143" s="219" t="s">
        <v>40</v>
      </c>
      <c r="O143" s="83"/>
      <c r="P143" s="220">
        <f>O143*H143</f>
        <v>0</v>
      </c>
      <c r="Q143" s="220">
        <v>0</v>
      </c>
      <c r="R143" s="220">
        <f>Q143*H143</f>
        <v>0</v>
      </c>
      <c r="S143" s="220">
        <v>0</v>
      </c>
      <c r="T143" s="221">
        <f>S143*H143</f>
        <v>0</v>
      </c>
      <c r="U143" s="37"/>
      <c r="V143" s="37"/>
      <c r="W143" s="37"/>
      <c r="X143" s="37"/>
      <c r="Y143" s="37"/>
      <c r="Z143" s="37"/>
      <c r="AA143" s="37"/>
      <c r="AB143" s="37"/>
      <c r="AC143" s="37"/>
      <c r="AD143" s="37"/>
      <c r="AE143" s="37"/>
      <c r="AR143" s="222" t="s">
        <v>203</v>
      </c>
      <c r="AT143" s="222" t="s">
        <v>188</v>
      </c>
      <c r="AU143" s="222" t="s">
        <v>78</v>
      </c>
      <c r="AY143" s="16" t="s">
        <v>185</v>
      </c>
      <c r="BE143" s="223">
        <f>IF(N143="základní",J143,0)</f>
        <v>0</v>
      </c>
      <c r="BF143" s="223">
        <f>IF(N143="snížená",J143,0)</f>
        <v>0</v>
      </c>
      <c r="BG143" s="223">
        <f>IF(N143="zákl. přenesená",J143,0)</f>
        <v>0</v>
      </c>
      <c r="BH143" s="223">
        <f>IF(N143="sníž. přenesená",J143,0)</f>
        <v>0</v>
      </c>
      <c r="BI143" s="223">
        <f>IF(N143="nulová",J143,0)</f>
        <v>0</v>
      </c>
      <c r="BJ143" s="16" t="s">
        <v>76</v>
      </c>
      <c r="BK143" s="223">
        <f>ROUND(I143*H143,2)</f>
        <v>0</v>
      </c>
      <c r="BL143" s="16" t="s">
        <v>203</v>
      </c>
      <c r="BM143" s="222" t="s">
        <v>348</v>
      </c>
    </row>
    <row r="144" s="2" customFormat="1">
      <c r="A144" s="37"/>
      <c r="B144" s="38"/>
      <c r="C144" s="39"/>
      <c r="D144" s="224" t="s">
        <v>193</v>
      </c>
      <c r="E144" s="39"/>
      <c r="F144" s="225" t="s">
        <v>349</v>
      </c>
      <c r="G144" s="39"/>
      <c r="H144" s="39"/>
      <c r="I144" s="226"/>
      <c r="J144" s="39"/>
      <c r="K144" s="39"/>
      <c r="L144" s="43"/>
      <c r="M144" s="239"/>
      <c r="N144" s="240"/>
      <c r="O144" s="241"/>
      <c r="P144" s="241"/>
      <c r="Q144" s="241"/>
      <c r="R144" s="241"/>
      <c r="S144" s="241"/>
      <c r="T144" s="242"/>
      <c r="U144" s="37"/>
      <c r="V144" s="37"/>
      <c r="W144" s="37"/>
      <c r="X144" s="37"/>
      <c r="Y144" s="37"/>
      <c r="Z144" s="37"/>
      <c r="AA144" s="37"/>
      <c r="AB144" s="37"/>
      <c r="AC144" s="37"/>
      <c r="AD144" s="37"/>
      <c r="AE144" s="37"/>
      <c r="AT144" s="16" t="s">
        <v>193</v>
      </c>
      <c r="AU144" s="16" t="s">
        <v>78</v>
      </c>
    </row>
    <row r="145" s="2" customFormat="1" ht="6.96" customHeight="1">
      <c r="A145" s="37"/>
      <c r="B145" s="58"/>
      <c r="C145" s="59"/>
      <c r="D145" s="59"/>
      <c r="E145" s="59"/>
      <c r="F145" s="59"/>
      <c r="G145" s="59"/>
      <c r="H145" s="59"/>
      <c r="I145" s="59"/>
      <c r="J145" s="59"/>
      <c r="K145" s="59"/>
      <c r="L145" s="43"/>
      <c r="M145" s="37"/>
      <c r="O145" s="37"/>
      <c r="P145" s="37"/>
      <c r="Q145" s="37"/>
      <c r="R145" s="37"/>
      <c r="S145" s="37"/>
      <c r="T145" s="37"/>
      <c r="U145" s="37"/>
      <c r="V145" s="37"/>
      <c r="W145" s="37"/>
      <c r="X145" s="37"/>
      <c r="Y145" s="37"/>
      <c r="Z145" s="37"/>
      <c r="AA145" s="37"/>
      <c r="AB145" s="37"/>
      <c r="AC145" s="37"/>
      <c r="AD145" s="37"/>
      <c r="AE145" s="37"/>
    </row>
  </sheetData>
  <sheetProtection sheet="1" autoFilter="0" formatColumns="0" formatRows="0" objects="1" scenarios="1" spinCount="100000" saltValue="WSj1Sq9UoJxJAqUtOp/xnR4dQ/I8qCzPxO96zb9fMVVLquMbPxFEaEdX++BKWYZrXkWg1wcvH4tf5E0mYg80eg==" hashValue="22T48dp5u9BTksO8x90+mnqXY2oP+3+gkNY6uOF6AUoGF2Sp5ZnX8yAUC46WTrhJ3hkxBp/VhHpGXc6Nb3RBRg==" algorithmName="SHA-512" password="CC35"/>
  <autoFilter ref="C90:K144"/>
  <mergeCells count="12">
    <mergeCell ref="E7:H7"/>
    <mergeCell ref="E9:H9"/>
    <mergeCell ref="E11:H11"/>
    <mergeCell ref="E20:H20"/>
    <mergeCell ref="E29:H29"/>
    <mergeCell ref="E50:H50"/>
    <mergeCell ref="E52:H52"/>
    <mergeCell ref="E54:H54"/>
    <mergeCell ref="E79:H79"/>
    <mergeCell ref="E81:H81"/>
    <mergeCell ref="E83:H83"/>
    <mergeCell ref="L2:V2"/>
  </mergeCells>
  <hyperlinks>
    <hyperlink ref="F95" r:id="rId1" display="https://podminky.urs.cz/item/CS_URS_2024_02/619995001"/>
    <hyperlink ref="F98" r:id="rId2" display="https://podminky.urs.cz/item/CS_URS_2024_02/997013120"/>
    <hyperlink ref="F100" r:id="rId3" display="https://podminky.urs.cz/item/CS_URS_2024_02/997013501"/>
    <hyperlink ref="F102" r:id="rId4" display="https://podminky.urs.cz/item/CS_URS_2024_02/997013509"/>
    <hyperlink ref="F104" r:id="rId5" display="https://podminky.urs.cz/item/CS_URS_2024_02/997013607"/>
    <hyperlink ref="F110" r:id="rId6" display="https://podminky.urs.cz/item/CS_URS_2024_02/771271812"/>
    <hyperlink ref="F112" r:id="rId7" display="https://podminky.urs.cz/item/CS_URS_2024_02/771271832"/>
    <hyperlink ref="F114" r:id="rId8" display="https://podminky.urs.cz/item/CS_URS_2024_02/771471810"/>
    <hyperlink ref="F116" r:id="rId9" display="https://podminky.urs.cz/item/CS_URS_2024_02/771111011"/>
    <hyperlink ref="F118" r:id="rId10" display="https://podminky.urs.cz/item/CS_URS_2024_02/771111012"/>
    <hyperlink ref="F120" r:id="rId11" display="https://podminky.urs.cz/item/CS_URS_2024_02/771121011"/>
    <hyperlink ref="F122" r:id="rId12" display="https://podminky.urs.cz/item/CS_URS_2024_02/771151022"/>
    <hyperlink ref="F124" r:id="rId13" display="https://podminky.urs.cz/item/CS_URS_2024_02/771474112"/>
    <hyperlink ref="F127" r:id="rId14" display="https://podminky.urs.cz/item/CS_URS_2024_02/771161012"/>
    <hyperlink ref="F130" r:id="rId15" display="https://podminky.urs.cz/item/CS_URS_2024_02/771591115"/>
    <hyperlink ref="F132" r:id="rId16" display="https://podminky.urs.cz/item/CS_URS_2024_02/771574112"/>
    <hyperlink ref="F134" r:id="rId17" display="https://podminky.urs.cz/item/CS_URS_2024_02/771274113"/>
    <hyperlink ref="F136" r:id="rId18" display="https://podminky.urs.cz/item/CS_URS_2024_02/771274232"/>
    <hyperlink ref="F139" r:id="rId19" display="https://podminky.urs.cz/item/CS_URS_2024_02/771161022"/>
    <hyperlink ref="F142" r:id="rId20" display="https://podminky.urs.cz/item/CS_URS_2024_02/771592011"/>
    <hyperlink ref="F144" r:id="rId21" display="https://podminky.urs.cz/item/CS_URS_2024_02/998771104"/>
  </hyperlinks>
  <pageMargins left="0.39375" right="0.39375" top="0.39375" bottom="0.39375" header="0" footer="0"/>
  <pageSetup paperSize="9" orientation="portrait" blackAndWhite="1" fitToHeight="100"/>
  <headerFooter>
    <oddFooter>&amp;CStrana &amp;P z &amp;N</oddFooter>
  </headerFooter>
  <drawing r:id="rId22"/>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90</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158</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350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ROUND(J87,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ROUND((SUM(BE87:BE91)),  2)</f>
        <v>0</v>
      </c>
      <c r="G35" s="37"/>
      <c r="H35" s="37"/>
      <c r="I35" s="156">
        <v>0.20999999999999999</v>
      </c>
      <c r="J35" s="155">
        <f>ROUND(((SUM(BE87:BE91))*I35),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ROUND((SUM(BF87:BF91)),  2)</f>
        <v>0</v>
      </c>
      <c r="G36" s="37"/>
      <c r="H36" s="37"/>
      <c r="I36" s="156">
        <v>0.12</v>
      </c>
      <c r="J36" s="155">
        <f>ROUND(((SUM(BF87:BF91))*I36),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ROUND((SUM(BG87:BG91)),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ROUND((SUM(BH87:BH91)),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ROUND((SUM(BI87:BI91)),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158</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6 - Vyčištění budov</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J87</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J88</f>
        <v>0</v>
      </c>
      <c r="K64" s="174"/>
      <c r="L64" s="178"/>
      <c r="S64" s="9"/>
      <c r="T64" s="9"/>
      <c r="U64" s="9"/>
      <c r="V64" s="9"/>
      <c r="W64" s="9"/>
      <c r="X64" s="9"/>
      <c r="Y64" s="9"/>
      <c r="Z64" s="9"/>
      <c r="AA64" s="9"/>
      <c r="AB64" s="9"/>
      <c r="AC64" s="9"/>
      <c r="AD64" s="9"/>
      <c r="AE64" s="9"/>
    </row>
    <row r="65" s="10" customFormat="1" ht="19.92" customHeight="1">
      <c r="A65" s="10"/>
      <c r="B65" s="179"/>
      <c r="C65" s="124"/>
      <c r="D65" s="180" t="s">
        <v>166</v>
      </c>
      <c r="E65" s="181"/>
      <c r="F65" s="181"/>
      <c r="G65" s="181"/>
      <c r="H65" s="181"/>
      <c r="I65" s="181"/>
      <c r="J65" s="182">
        <f>J89</f>
        <v>0</v>
      </c>
      <c r="K65" s="124"/>
      <c r="L65" s="183"/>
      <c r="S65" s="10"/>
      <c r="T65" s="10"/>
      <c r="U65" s="10"/>
      <c r="V65" s="10"/>
      <c r="W65" s="10"/>
      <c r="X65" s="10"/>
      <c r="Y65" s="10"/>
      <c r="Z65" s="10"/>
      <c r="AA65" s="10"/>
      <c r="AB65" s="10"/>
      <c r="AC65" s="10"/>
      <c r="AD65" s="10"/>
      <c r="AE65" s="10"/>
    </row>
    <row r="66" s="2" customFormat="1" ht="21.84" customHeight="1">
      <c r="A66" s="37"/>
      <c r="B66" s="38"/>
      <c r="C66" s="39"/>
      <c r="D66" s="39"/>
      <c r="E66" s="39"/>
      <c r="F66" s="39"/>
      <c r="G66" s="39"/>
      <c r="H66" s="39"/>
      <c r="I66" s="39"/>
      <c r="J66" s="39"/>
      <c r="K66" s="39"/>
      <c r="L66" s="143"/>
      <c r="S66" s="37"/>
      <c r="T66" s="37"/>
      <c r="U66" s="37"/>
      <c r="V66" s="37"/>
      <c r="W66" s="37"/>
      <c r="X66" s="37"/>
      <c r="Y66" s="37"/>
      <c r="Z66" s="37"/>
      <c r="AA66" s="37"/>
      <c r="AB66" s="37"/>
      <c r="AC66" s="37"/>
      <c r="AD66" s="37"/>
      <c r="AE66" s="37"/>
    </row>
    <row r="67" s="2" customFormat="1" ht="6.96" customHeight="1">
      <c r="A67" s="37"/>
      <c r="B67" s="58"/>
      <c r="C67" s="59"/>
      <c r="D67" s="59"/>
      <c r="E67" s="59"/>
      <c r="F67" s="59"/>
      <c r="G67" s="59"/>
      <c r="H67" s="59"/>
      <c r="I67" s="59"/>
      <c r="J67" s="59"/>
      <c r="K67" s="59"/>
      <c r="L67" s="143"/>
      <c r="S67" s="37"/>
      <c r="T67" s="37"/>
      <c r="U67" s="37"/>
      <c r="V67" s="37"/>
      <c r="W67" s="37"/>
      <c r="X67" s="37"/>
      <c r="Y67" s="37"/>
      <c r="Z67" s="37"/>
      <c r="AA67" s="37"/>
      <c r="AB67" s="37"/>
      <c r="AC67" s="37"/>
      <c r="AD67" s="37"/>
      <c r="AE67" s="37"/>
    </row>
    <row r="71" s="2" customFormat="1" ht="6.96" customHeight="1">
      <c r="A71" s="37"/>
      <c r="B71" s="60"/>
      <c r="C71" s="61"/>
      <c r="D71" s="61"/>
      <c r="E71" s="61"/>
      <c r="F71" s="61"/>
      <c r="G71" s="61"/>
      <c r="H71" s="61"/>
      <c r="I71" s="61"/>
      <c r="J71" s="61"/>
      <c r="K71" s="61"/>
      <c r="L71" s="143"/>
      <c r="S71" s="37"/>
      <c r="T71" s="37"/>
      <c r="U71" s="37"/>
      <c r="V71" s="37"/>
      <c r="W71" s="37"/>
      <c r="X71" s="37"/>
      <c r="Y71" s="37"/>
      <c r="Z71" s="37"/>
      <c r="AA71" s="37"/>
      <c r="AB71" s="37"/>
      <c r="AC71" s="37"/>
      <c r="AD71" s="37"/>
      <c r="AE71" s="37"/>
    </row>
    <row r="72" s="2" customFormat="1" ht="24.96" customHeight="1">
      <c r="A72" s="37"/>
      <c r="B72" s="38"/>
      <c r="C72" s="22" t="s">
        <v>170</v>
      </c>
      <c r="D72" s="39"/>
      <c r="E72" s="39"/>
      <c r="F72" s="39"/>
      <c r="G72" s="39"/>
      <c r="H72" s="39"/>
      <c r="I72" s="39"/>
      <c r="J72" s="39"/>
      <c r="K72" s="39"/>
      <c r="L72" s="143"/>
      <c r="S72" s="37"/>
      <c r="T72" s="37"/>
      <c r="U72" s="37"/>
      <c r="V72" s="37"/>
      <c r="W72" s="37"/>
      <c r="X72" s="37"/>
      <c r="Y72" s="37"/>
      <c r="Z72" s="37"/>
      <c r="AA72" s="37"/>
      <c r="AB72" s="37"/>
      <c r="AC72" s="37"/>
      <c r="AD72" s="37"/>
      <c r="AE72" s="37"/>
    </row>
    <row r="73" s="2" customFormat="1" ht="6.96" customHeight="1">
      <c r="A73" s="37"/>
      <c r="B73" s="38"/>
      <c r="C73" s="39"/>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12" customHeight="1">
      <c r="A74" s="37"/>
      <c r="B74" s="38"/>
      <c r="C74" s="31" t="s">
        <v>16</v>
      </c>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6.5" customHeight="1">
      <c r="A75" s="37"/>
      <c r="B75" s="38"/>
      <c r="C75" s="39"/>
      <c r="D75" s="39"/>
      <c r="E75" s="168" t="str">
        <f>E7</f>
        <v>objekt Koleje Jarov- Blok F</v>
      </c>
      <c r="F75" s="31"/>
      <c r="G75" s="31"/>
      <c r="H75" s="31"/>
      <c r="I75" s="39"/>
      <c r="J75" s="39"/>
      <c r="K75" s="39"/>
      <c r="L75" s="143"/>
      <c r="S75" s="37"/>
      <c r="T75" s="37"/>
      <c r="U75" s="37"/>
      <c r="V75" s="37"/>
      <c r="W75" s="37"/>
      <c r="X75" s="37"/>
      <c r="Y75" s="37"/>
      <c r="Z75" s="37"/>
      <c r="AA75" s="37"/>
      <c r="AB75" s="37"/>
      <c r="AC75" s="37"/>
      <c r="AD75" s="37"/>
      <c r="AE75" s="37"/>
    </row>
    <row r="76" s="1" customFormat="1" ht="12" customHeight="1">
      <c r="B76" s="20"/>
      <c r="C76" s="31" t="s">
        <v>157</v>
      </c>
      <c r="D76" s="21"/>
      <c r="E76" s="21"/>
      <c r="F76" s="21"/>
      <c r="G76" s="21"/>
      <c r="H76" s="21"/>
      <c r="I76" s="21"/>
      <c r="J76" s="21"/>
      <c r="K76" s="21"/>
      <c r="L76" s="19"/>
    </row>
    <row r="77" s="2" customFormat="1" ht="16.5" customHeight="1">
      <c r="A77" s="37"/>
      <c r="B77" s="38"/>
      <c r="C77" s="39"/>
      <c r="D77" s="39"/>
      <c r="E77" s="168" t="s">
        <v>158</v>
      </c>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159</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68" t="str">
        <f>E11</f>
        <v>6 - Vyčištění budov</v>
      </c>
      <c r="F79" s="39"/>
      <c r="G79" s="39"/>
      <c r="H79" s="39"/>
      <c r="I79" s="39"/>
      <c r="J79" s="39"/>
      <c r="K79" s="39"/>
      <c r="L79" s="143"/>
      <c r="S79" s="37"/>
      <c r="T79" s="37"/>
      <c r="U79" s="37"/>
      <c r="V79" s="37"/>
      <c r="W79" s="37"/>
      <c r="X79" s="37"/>
      <c r="Y79" s="37"/>
      <c r="Z79" s="37"/>
      <c r="AA79" s="37"/>
      <c r="AB79" s="37"/>
      <c r="AC79" s="37"/>
      <c r="AD79" s="37"/>
      <c r="AE79" s="37"/>
    </row>
    <row r="80" s="2" customFormat="1" ht="6.96" customHeight="1">
      <c r="A80" s="37"/>
      <c r="B80" s="38"/>
      <c r="C80" s="39"/>
      <c r="D80" s="39"/>
      <c r="E80" s="39"/>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21</v>
      </c>
      <c r="D81" s="39"/>
      <c r="E81" s="39"/>
      <c r="F81" s="26" t="str">
        <f>F14</f>
        <v xml:space="preserve"> </v>
      </c>
      <c r="G81" s="39"/>
      <c r="H81" s="39"/>
      <c r="I81" s="31" t="s">
        <v>23</v>
      </c>
      <c r="J81" s="71" t="str">
        <f>IF(J14="","",J14)</f>
        <v>10. 2. 2025</v>
      </c>
      <c r="K81" s="39"/>
      <c r="L81" s="143"/>
      <c r="S81" s="37"/>
      <c r="T81" s="37"/>
      <c r="U81" s="37"/>
      <c r="V81" s="37"/>
      <c r="W81" s="37"/>
      <c r="X81" s="37"/>
      <c r="Y81" s="37"/>
      <c r="Z81" s="37"/>
      <c r="AA81" s="37"/>
      <c r="AB81" s="37"/>
      <c r="AC81" s="37"/>
      <c r="AD81" s="37"/>
      <c r="AE81" s="37"/>
    </row>
    <row r="82" s="2" customFormat="1" ht="6.96" customHeight="1">
      <c r="A82" s="37"/>
      <c r="B82" s="38"/>
      <c r="C82" s="39"/>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5.15" customHeight="1">
      <c r="A83" s="37"/>
      <c r="B83" s="38"/>
      <c r="C83" s="31" t="s">
        <v>25</v>
      </c>
      <c r="D83" s="39"/>
      <c r="E83" s="39"/>
      <c r="F83" s="26" t="str">
        <f>E17</f>
        <v xml:space="preserve"> </v>
      </c>
      <c r="G83" s="39"/>
      <c r="H83" s="39"/>
      <c r="I83" s="31" t="s">
        <v>30</v>
      </c>
      <c r="J83" s="35" t="str">
        <f>E23</f>
        <v xml:space="preserve"> </v>
      </c>
      <c r="K83" s="39"/>
      <c r="L83" s="143"/>
      <c r="S83" s="37"/>
      <c r="T83" s="37"/>
      <c r="U83" s="37"/>
      <c r="V83" s="37"/>
      <c r="W83" s="37"/>
      <c r="X83" s="37"/>
      <c r="Y83" s="37"/>
      <c r="Z83" s="37"/>
      <c r="AA83" s="37"/>
      <c r="AB83" s="37"/>
      <c r="AC83" s="37"/>
      <c r="AD83" s="37"/>
      <c r="AE83" s="37"/>
    </row>
    <row r="84" s="2" customFormat="1" ht="15.15" customHeight="1">
      <c r="A84" s="37"/>
      <c r="B84" s="38"/>
      <c r="C84" s="31" t="s">
        <v>28</v>
      </c>
      <c r="D84" s="39"/>
      <c r="E84" s="39"/>
      <c r="F84" s="26" t="str">
        <f>IF(E20="","",E20)</f>
        <v>Vyplň údaj</v>
      </c>
      <c r="G84" s="39"/>
      <c r="H84" s="39"/>
      <c r="I84" s="31" t="s">
        <v>32</v>
      </c>
      <c r="J84" s="35" t="str">
        <f>E26</f>
        <v xml:space="preserve"> </v>
      </c>
      <c r="K84" s="39"/>
      <c r="L84" s="143"/>
      <c r="S84" s="37"/>
      <c r="T84" s="37"/>
      <c r="U84" s="37"/>
      <c r="V84" s="37"/>
      <c r="W84" s="37"/>
      <c r="X84" s="37"/>
      <c r="Y84" s="37"/>
      <c r="Z84" s="37"/>
      <c r="AA84" s="37"/>
      <c r="AB84" s="37"/>
      <c r="AC84" s="37"/>
      <c r="AD84" s="37"/>
      <c r="AE84" s="37"/>
    </row>
    <row r="85" s="2" customFormat="1" ht="10.32"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11" customFormat="1" ht="29.28" customHeight="1">
      <c r="A86" s="184"/>
      <c r="B86" s="185"/>
      <c r="C86" s="186" t="s">
        <v>171</v>
      </c>
      <c r="D86" s="187" t="s">
        <v>54</v>
      </c>
      <c r="E86" s="187" t="s">
        <v>50</v>
      </c>
      <c r="F86" s="187" t="s">
        <v>51</v>
      </c>
      <c r="G86" s="187" t="s">
        <v>172</v>
      </c>
      <c r="H86" s="187" t="s">
        <v>173</v>
      </c>
      <c r="I86" s="187" t="s">
        <v>174</v>
      </c>
      <c r="J86" s="187" t="s">
        <v>163</v>
      </c>
      <c r="K86" s="188" t="s">
        <v>175</v>
      </c>
      <c r="L86" s="189"/>
      <c r="M86" s="91" t="s">
        <v>19</v>
      </c>
      <c r="N86" s="92" t="s">
        <v>39</v>
      </c>
      <c r="O86" s="92" t="s">
        <v>176</v>
      </c>
      <c r="P86" s="92" t="s">
        <v>177</v>
      </c>
      <c r="Q86" s="92" t="s">
        <v>178</v>
      </c>
      <c r="R86" s="92" t="s">
        <v>179</v>
      </c>
      <c r="S86" s="92" t="s">
        <v>180</v>
      </c>
      <c r="T86" s="93" t="s">
        <v>181</v>
      </c>
      <c r="U86" s="184"/>
      <c r="V86" s="184"/>
      <c r="W86" s="184"/>
      <c r="X86" s="184"/>
      <c r="Y86" s="184"/>
      <c r="Z86" s="184"/>
      <c r="AA86" s="184"/>
      <c r="AB86" s="184"/>
      <c r="AC86" s="184"/>
      <c r="AD86" s="184"/>
      <c r="AE86" s="184"/>
    </row>
    <row r="87" s="2" customFormat="1" ht="22.8" customHeight="1">
      <c r="A87" s="37"/>
      <c r="B87" s="38"/>
      <c r="C87" s="98" t="s">
        <v>182</v>
      </c>
      <c r="D87" s="39"/>
      <c r="E87" s="39"/>
      <c r="F87" s="39"/>
      <c r="G87" s="39"/>
      <c r="H87" s="39"/>
      <c r="I87" s="39"/>
      <c r="J87" s="190">
        <f>BK87</f>
        <v>0</v>
      </c>
      <c r="K87" s="39"/>
      <c r="L87" s="43"/>
      <c r="M87" s="94"/>
      <c r="N87" s="191"/>
      <c r="O87" s="95"/>
      <c r="P87" s="192">
        <f>P88</f>
        <v>0</v>
      </c>
      <c r="Q87" s="95"/>
      <c r="R87" s="192">
        <f>R88</f>
        <v>0.053468000000000009</v>
      </c>
      <c r="S87" s="95"/>
      <c r="T87" s="193">
        <f>T88</f>
        <v>0</v>
      </c>
      <c r="U87" s="37"/>
      <c r="V87" s="37"/>
      <c r="W87" s="37"/>
      <c r="X87" s="37"/>
      <c r="Y87" s="37"/>
      <c r="Z87" s="37"/>
      <c r="AA87" s="37"/>
      <c r="AB87" s="37"/>
      <c r="AC87" s="37"/>
      <c r="AD87" s="37"/>
      <c r="AE87" s="37"/>
      <c r="AT87" s="16" t="s">
        <v>68</v>
      </c>
      <c r="AU87" s="16" t="s">
        <v>164</v>
      </c>
      <c r="BK87" s="194">
        <f>BK88</f>
        <v>0</v>
      </c>
    </row>
    <row r="88" s="12" customFormat="1" ht="25.92" customHeight="1">
      <c r="A88" s="12"/>
      <c r="B88" s="195"/>
      <c r="C88" s="196"/>
      <c r="D88" s="197" t="s">
        <v>68</v>
      </c>
      <c r="E88" s="198" t="s">
        <v>183</v>
      </c>
      <c r="F88" s="198" t="s">
        <v>184</v>
      </c>
      <c r="G88" s="196"/>
      <c r="H88" s="196"/>
      <c r="I88" s="199"/>
      <c r="J88" s="200">
        <f>BK88</f>
        <v>0</v>
      </c>
      <c r="K88" s="196"/>
      <c r="L88" s="201"/>
      <c r="M88" s="202"/>
      <c r="N88" s="203"/>
      <c r="O88" s="203"/>
      <c r="P88" s="204">
        <f>P89</f>
        <v>0</v>
      </c>
      <c r="Q88" s="203"/>
      <c r="R88" s="204">
        <f>R89</f>
        <v>0.053468000000000009</v>
      </c>
      <c r="S88" s="203"/>
      <c r="T88" s="205">
        <f>T89</f>
        <v>0</v>
      </c>
      <c r="U88" s="12"/>
      <c r="V88" s="12"/>
      <c r="W88" s="12"/>
      <c r="X88" s="12"/>
      <c r="Y88" s="12"/>
      <c r="Z88" s="12"/>
      <c r="AA88" s="12"/>
      <c r="AB88" s="12"/>
      <c r="AC88" s="12"/>
      <c r="AD88" s="12"/>
      <c r="AE88" s="12"/>
      <c r="AR88" s="206" t="s">
        <v>76</v>
      </c>
      <c r="AT88" s="207" t="s">
        <v>68</v>
      </c>
      <c r="AU88" s="207" t="s">
        <v>69</v>
      </c>
      <c r="AY88" s="206" t="s">
        <v>185</v>
      </c>
      <c r="BK88" s="208">
        <f>BK89</f>
        <v>0</v>
      </c>
    </row>
    <row r="89" s="12" customFormat="1" ht="22.8" customHeight="1">
      <c r="A89" s="12"/>
      <c r="B89" s="195"/>
      <c r="C89" s="196"/>
      <c r="D89" s="197" t="s">
        <v>68</v>
      </c>
      <c r="E89" s="209" t="s">
        <v>186</v>
      </c>
      <c r="F89" s="209" t="s">
        <v>187</v>
      </c>
      <c r="G89" s="196"/>
      <c r="H89" s="196"/>
      <c r="I89" s="199"/>
      <c r="J89" s="210">
        <f>BK89</f>
        <v>0</v>
      </c>
      <c r="K89" s="196"/>
      <c r="L89" s="201"/>
      <c r="M89" s="202"/>
      <c r="N89" s="203"/>
      <c r="O89" s="203"/>
      <c r="P89" s="204">
        <f>SUM(P90:P91)</f>
        <v>0</v>
      </c>
      <c r="Q89" s="203"/>
      <c r="R89" s="204">
        <f>SUM(R90:R91)</f>
        <v>0.053468000000000009</v>
      </c>
      <c r="S89" s="203"/>
      <c r="T89" s="205">
        <f>SUM(T90:T91)</f>
        <v>0</v>
      </c>
      <c r="U89" s="12"/>
      <c r="V89" s="12"/>
      <c r="W89" s="12"/>
      <c r="X89" s="12"/>
      <c r="Y89" s="12"/>
      <c r="Z89" s="12"/>
      <c r="AA89" s="12"/>
      <c r="AB89" s="12"/>
      <c r="AC89" s="12"/>
      <c r="AD89" s="12"/>
      <c r="AE89" s="12"/>
      <c r="AR89" s="206" t="s">
        <v>76</v>
      </c>
      <c r="AT89" s="207" t="s">
        <v>68</v>
      </c>
      <c r="AU89" s="207" t="s">
        <v>76</v>
      </c>
      <c r="AY89" s="206" t="s">
        <v>185</v>
      </c>
      <c r="BK89" s="208">
        <f>SUM(BK90:BK91)</f>
        <v>0</v>
      </c>
    </row>
    <row r="90" s="2" customFormat="1" ht="37.8" customHeight="1">
      <c r="A90" s="37"/>
      <c r="B90" s="38"/>
      <c r="C90" s="211" t="s">
        <v>76</v>
      </c>
      <c r="D90" s="211" t="s">
        <v>188</v>
      </c>
      <c r="E90" s="212" t="s">
        <v>351</v>
      </c>
      <c r="F90" s="213" t="s">
        <v>352</v>
      </c>
      <c r="G90" s="214" t="s">
        <v>191</v>
      </c>
      <c r="H90" s="215">
        <v>1336.7000000000001</v>
      </c>
      <c r="I90" s="216"/>
      <c r="J90" s="217">
        <f>ROUND(I90*H90,2)</f>
        <v>0</v>
      </c>
      <c r="K90" s="213" t="s">
        <v>192</v>
      </c>
      <c r="L90" s="43"/>
      <c r="M90" s="218" t="s">
        <v>19</v>
      </c>
      <c r="N90" s="219" t="s">
        <v>40</v>
      </c>
      <c r="O90" s="83"/>
      <c r="P90" s="220">
        <f>O90*H90</f>
        <v>0</v>
      </c>
      <c r="Q90" s="220">
        <v>4.0000000000000003E-05</v>
      </c>
      <c r="R90" s="220">
        <f>Q90*H90</f>
        <v>0.053468000000000009</v>
      </c>
      <c r="S90" s="220">
        <v>0</v>
      </c>
      <c r="T90" s="221">
        <f>S90*H90</f>
        <v>0</v>
      </c>
      <c r="U90" s="37"/>
      <c r="V90" s="37"/>
      <c r="W90" s="37"/>
      <c r="X90" s="37"/>
      <c r="Y90" s="37"/>
      <c r="Z90" s="37"/>
      <c r="AA90" s="37"/>
      <c r="AB90" s="37"/>
      <c r="AC90" s="37"/>
      <c r="AD90" s="37"/>
      <c r="AE90" s="37"/>
      <c r="AR90" s="222" t="s">
        <v>99</v>
      </c>
      <c r="AT90" s="222" t="s">
        <v>188</v>
      </c>
      <c r="AU90" s="222" t="s">
        <v>78</v>
      </c>
      <c r="AY90" s="16" t="s">
        <v>185</v>
      </c>
      <c r="BE90" s="223">
        <f>IF(N90="základní",J90,0)</f>
        <v>0</v>
      </c>
      <c r="BF90" s="223">
        <f>IF(N90="snížená",J90,0)</f>
        <v>0</v>
      </c>
      <c r="BG90" s="223">
        <f>IF(N90="zákl. přenesená",J90,0)</f>
        <v>0</v>
      </c>
      <c r="BH90" s="223">
        <f>IF(N90="sníž. přenesená",J90,0)</f>
        <v>0</v>
      </c>
      <c r="BI90" s="223">
        <f>IF(N90="nulová",J90,0)</f>
        <v>0</v>
      </c>
      <c r="BJ90" s="16" t="s">
        <v>76</v>
      </c>
      <c r="BK90" s="223">
        <f>ROUND(I90*H90,2)</f>
        <v>0</v>
      </c>
      <c r="BL90" s="16" t="s">
        <v>99</v>
      </c>
      <c r="BM90" s="222" t="s">
        <v>78</v>
      </c>
    </row>
    <row r="91" s="2" customFormat="1">
      <c r="A91" s="37"/>
      <c r="B91" s="38"/>
      <c r="C91" s="39"/>
      <c r="D91" s="224" t="s">
        <v>193</v>
      </c>
      <c r="E91" s="39"/>
      <c r="F91" s="225" t="s">
        <v>353</v>
      </c>
      <c r="G91" s="39"/>
      <c r="H91" s="39"/>
      <c r="I91" s="226"/>
      <c r="J91" s="39"/>
      <c r="K91" s="39"/>
      <c r="L91" s="43"/>
      <c r="M91" s="239"/>
      <c r="N91" s="240"/>
      <c r="O91" s="241"/>
      <c r="P91" s="241"/>
      <c r="Q91" s="241"/>
      <c r="R91" s="241"/>
      <c r="S91" s="241"/>
      <c r="T91" s="242"/>
      <c r="U91" s="37"/>
      <c r="V91" s="37"/>
      <c r="W91" s="37"/>
      <c r="X91" s="37"/>
      <c r="Y91" s="37"/>
      <c r="Z91" s="37"/>
      <c r="AA91" s="37"/>
      <c r="AB91" s="37"/>
      <c r="AC91" s="37"/>
      <c r="AD91" s="37"/>
      <c r="AE91" s="37"/>
      <c r="AT91" s="16" t="s">
        <v>193</v>
      </c>
      <c r="AU91" s="16" t="s">
        <v>78</v>
      </c>
    </row>
    <row r="92" s="2" customFormat="1" ht="6.96" customHeight="1">
      <c r="A92" s="37"/>
      <c r="B92" s="58"/>
      <c r="C92" s="59"/>
      <c r="D92" s="59"/>
      <c r="E92" s="59"/>
      <c r="F92" s="59"/>
      <c r="G92" s="59"/>
      <c r="H92" s="59"/>
      <c r="I92" s="59"/>
      <c r="J92" s="59"/>
      <c r="K92" s="59"/>
      <c r="L92" s="43"/>
      <c r="M92" s="37"/>
      <c r="O92" s="37"/>
      <c r="P92" s="37"/>
      <c r="Q92" s="37"/>
      <c r="R92" s="37"/>
      <c r="S92" s="37"/>
      <c r="T92" s="37"/>
      <c r="U92" s="37"/>
      <c r="V92" s="37"/>
      <c r="W92" s="37"/>
      <c r="X92" s="37"/>
      <c r="Y92" s="37"/>
      <c r="Z92" s="37"/>
      <c r="AA92" s="37"/>
      <c r="AB92" s="37"/>
      <c r="AC92" s="37"/>
      <c r="AD92" s="37"/>
      <c r="AE92" s="37"/>
    </row>
  </sheetData>
  <sheetProtection sheet="1" autoFilter="0" formatColumns="0" formatRows="0" objects="1" scenarios="1" spinCount="100000" saltValue="9NSgTZP2dJJ0YAO3v0pNxjcj2yBmeRk5knoUCefBivWHJ3OT6Y2iHlqtqG/XqeISY/EhStA2sVQKfvmcGk51Fg==" hashValue="XGeVvl+U+Q/q3ghxo3ENhVLfxLITsnh/V2QADLBweJtxiCg9TTR4cJL/13UQDnbNc1ARCeMCLXyEguKvs3RpGA==" algorithmName="SHA-512" password="CC35"/>
  <autoFilter ref="C86:K91"/>
  <mergeCells count="12">
    <mergeCell ref="E7:H7"/>
    <mergeCell ref="E9:H9"/>
    <mergeCell ref="E11:H11"/>
    <mergeCell ref="E20:H20"/>
    <mergeCell ref="E29:H29"/>
    <mergeCell ref="E50:H50"/>
    <mergeCell ref="E52:H52"/>
    <mergeCell ref="E54:H54"/>
    <mergeCell ref="E75:H75"/>
    <mergeCell ref="E77:H77"/>
    <mergeCell ref="E79:H79"/>
    <mergeCell ref="L2:V2"/>
  </mergeCells>
  <hyperlinks>
    <hyperlink ref="F91" r:id="rId1" display="https://podminky.urs.cz/item/CS_URS_2024_02/952901111"/>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95</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354</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355</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ROUND(J90,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ROUND((SUM(BE90:BE115)),  2)</f>
        <v>0</v>
      </c>
      <c r="G35" s="37"/>
      <c r="H35" s="37"/>
      <c r="I35" s="156">
        <v>0.20999999999999999</v>
      </c>
      <c r="J35" s="155">
        <f>ROUND(((SUM(BE90:BE115))*I35),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ROUND((SUM(BF90:BF115)),  2)</f>
        <v>0</v>
      </c>
      <c r="G36" s="37"/>
      <c r="H36" s="37"/>
      <c r="I36" s="156">
        <v>0.12</v>
      </c>
      <c r="J36" s="155">
        <f>ROUND(((SUM(BF90:BF115))*I36),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ROUND((SUM(BG90:BG115)),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ROUND((SUM(BH90:BH115)),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ROUND((SUM(BI90:BI115)),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354</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1 (1) - Malby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J90</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J91</f>
        <v>0</v>
      </c>
      <c r="K64" s="174"/>
      <c r="L64" s="178"/>
      <c r="S64" s="9"/>
      <c r="T64" s="9"/>
      <c r="U64" s="9"/>
      <c r="V64" s="9"/>
      <c r="W64" s="9"/>
      <c r="X64" s="9"/>
      <c r="Y64" s="9"/>
      <c r="Z64" s="9"/>
      <c r="AA64" s="9"/>
      <c r="AB64" s="9"/>
      <c r="AC64" s="9"/>
      <c r="AD64" s="9"/>
      <c r="AE64" s="9"/>
    </row>
    <row r="65" s="10" customFormat="1" ht="19.92" customHeight="1">
      <c r="A65" s="10"/>
      <c r="B65" s="179"/>
      <c r="C65" s="124"/>
      <c r="D65" s="180" t="s">
        <v>217</v>
      </c>
      <c r="E65" s="181"/>
      <c r="F65" s="181"/>
      <c r="G65" s="181"/>
      <c r="H65" s="181"/>
      <c r="I65" s="181"/>
      <c r="J65" s="182">
        <f>J92</f>
        <v>0</v>
      </c>
      <c r="K65" s="124"/>
      <c r="L65" s="183"/>
      <c r="S65" s="10"/>
      <c r="T65" s="10"/>
      <c r="U65" s="10"/>
      <c r="V65" s="10"/>
      <c r="W65" s="10"/>
      <c r="X65" s="10"/>
      <c r="Y65" s="10"/>
      <c r="Z65" s="10"/>
      <c r="AA65" s="10"/>
      <c r="AB65" s="10"/>
      <c r="AC65" s="10"/>
      <c r="AD65" s="10"/>
      <c r="AE65" s="10"/>
    </row>
    <row r="66" s="10" customFormat="1" ht="19.92" customHeight="1">
      <c r="A66" s="10"/>
      <c r="B66" s="179"/>
      <c r="C66" s="124"/>
      <c r="D66" s="180" t="s">
        <v>218</v>
      </c>
      <c r="E66" s="181"/>
      <c r="F66" s="181"/>
      <c r="G66" s="181"/>
      <c r="H66" s="181"/>
      <c r="I66" s="181"/>
      <c r="J66" s="182">
        <f>J99</f>
        <v>0</v>
      </c>
      <c r="K66" s="124"/>
      <c r="L66" s="183"/>
      <c r="S66" s="10"/>
      <c r="T66" s="10"/>
      <c r="U66" s="10"/>
      <c r="V66" s="10"/>
      <c r="W66" s="10"/>
      <c r="X66" s="10"/>
      <c r="Y66" s="10"/>
      <c r="Z66" s="10"/>
      <c r="AA66" s="10"/>
      <c r="AB66" s="10"/>
      <c r="AC66" s="10"/>
      <c r="AD66" s="10"/>
      <c r="AE66" s="10"/>
    </row>
    <row r="67" s="9" customFormat="1" ht="24.96" customHeight="1">
      <c r="A67" s="9"/>
      <c r="B67" s="173"/>
      <c r="C67" s="174"/>
      <c r="D67" s="175" t="s">
        <v>168</v>
      </c>
      <c r="E67" s="176"/>
      <c r="F67" s="176"/>
      <c r="G67" s="176"/>
      <c r="H67" s="176"/>
      <c r="I67" s="176"/>
      <c r="J67" s="177">
        <f>J108</f>
        <v>0</v>
      </c>
      <c r="K67" s="174"/>
      <c r="L67" s="178"/>
      <c r="S67" s="9"/>
      <c r="T67" s="9"/>
      <c r="U67" s="9"/>
      <c r="V67" s="9"/>
      <c r="W67" s="9"/>
      <c r="X67" s="9"/>
      <c r="Y67" s="9"/>
      <c r="Z67" s="9"/>
      <c r="AA67" s="9"/>
      <c r="AB67" s="9"/>
      <c r="AC67" s="9"/>
      <c r="AD67" s="9"/>
      <c r="AE67" s="9"/>
    </row>
    <row r="68" s="10" customFormat="1" ht="19.92" customHeight="1">
      <c r="A68" s="10"/>
      <c r="B68" s="179"/>
      <c r="C68" s="124"/>
      <c r="D68" s="180" t="s">
        <v>219</v>
      </c>
      <c r="E68" s="181"/>
      <c r="F68" s="181"/>
      <c r="G68" s="181"/>
      <c r="H68" s="181"/>
      <c r="I68" s="181"/>
      <c r="J68" s="182">
        <f>J109</f>
        <v>0</v>
      </c>
      <c r="K68" s="124"/>
      <c r="L68" s="183"/>
      <c r="S68" s="10"/>
      <c r="T68" s="10"/>
      <c r="U68" s="10"/>
      <c r="V68" s="10"/>
      <c r="W68" s="10"/>
      <c r="X68" s="10"/>
      <c r="Y68" s="10"/>
      <c r="Z68" s="10"/>
      <c r="AA68" s="10"/>
      <c r="AB68" s="10"/>
      <c r="AC68" s="10"/>
      <c r="AD68" s="10"/>
      <c r="AE68" s="10"/>
    </row>
    <row r="69" s="2" customFormat="1" ht="21.84" customHeight="1">
      <c r="A69" s="37"/>
      <c r="B69" s="38"/>
      <c r="C69" s="39"/>
      <c r="D69" s="39"/>
      <c r="E69" s="39"/>
      <c r="F69" s="39"/>
      <c r="G69" s="39"/>
      <c r="H69" s="39"/>
      <c r="I69" s="39"/>
      <c r="J69" s="39"/>
      <c r="K69" s="39"/>
      <c r="L69" s="143"/>
      <c r="S69" s="37"/>
      <c r="T69" s="37"/>
      <c r="U69" s="37"/>
      <c r="V69" s="37"/>
      <c r="W69" s="37"/>
      <c r="X69" s="37"/>
      <c r="Y69" s="37"/>
      <c r="Z69" s="37"/>
      <c r="AA69" s="37"/>
      <c r="AB69" s="37"/>
      <c r="AC69" s="37"/>
      <c r="AD69" s="37"/>
      <c r="AE69" s="37"/>
    </row>
    <row r="70" s="2" customFormat="1" ht="6.96" customHeight="1">
      <c r="A70" s="37"/>
      <c r="B70" s="58"/>
      <c r="C70" s="59"/>
      <c r="D70" s="59"/>
      <c r="E70" s="59"/>
      <c r="F70" s="59"/>
      <c r="G70" s="59"/>
      <c r="H70" s="59"/>
      <c r="I70" s="59"/>
      <c r="J70" s="59"/>
      <c r="K70" s="59"/>
      <c r="L70" s="143"/>
      <c r="S70" s="37"/>
      <c r="T70" s="37"/>
      <c r="U70" s="37"/>
      <c r="V70" s="37"/>
      <c r="W70" s="37"/>
      <c r="X70" s="37"/>
      <c r="Y70" s="37"/>
      <c r="Z70" s="37"/>
      <c r="AA70" s="37"/>
      <c r="AB70" s="37"/>
      <c r="AC70" s="37"/>
      <c r="AD70" s="37"/>
      <c r="AE70" s="37"/>
    </row>
    <row r="74" s="2" customFormat="1" ht="6.96" customHeight="1">
      <c r="A74" s="37"/>
      <c r="B74" s="60"/>
      <c r="C74" s="61"/>
      <c r="D74" s="61"/>
      <c r="E74" s="61"/>
      <c r="F74" s="61"/>
      <c r="G74" s="61"/>
      <c r="H74" s="61"/>
      <c r="I74" s="61"/>
      <c r="J74" s="61"/>
      <c r="K74" s="61"/>
      <c r="L74" s="143"/>
      <c r="S74" s="37"/>
      <c r="T74" s="37"/>
      <c r="U74" s="37"/>
      <c r="V74" s="37"/>
      <c r="W74" s="37"/>
      <c r="X74" s="37"/>
      <c r="Y74" s="37"/>
      <c r="Z74" s="37"/>
      <c r="AA74" s="37"/>
      <c r="AB74" s="37"/>
      <c r="AC74" s="37"/>
      <c r="AD74" s="37"/>
      <c r="AE74" s="37"/>
    </row>
    <row r="75" s="2" customFormat="1" ht="24.96" customHeight="1">
      <c r="A75" s="37"/>
      <c r="B75" s="38"/>
      <c r="C75" s="22" t="s">
        <v>170</v>
      </c>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6.96" customHeight="1">
      <c r="A76" s="37"/>
      <c r="B76" s="38"/>
      <c r="C76" s="39"/>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2" customHeight="1">
      <c r="A77" s="37"/>
      <c r="B77" s="38"/>
      <c r="C77" s="31" t="s">
        <v>16</v>
      </c>
      <c r="D77" s="39"/>
      <c r="E77" s="39"/>
      <c r="F77" s="39"/>
      <c r="G77" s="39"/>
      <c r="H77" s="39"/>
      <c r="I77" s="39"/>
      <c r="J77" s="39"/>
      <c r="K77" s="39"/>
      <c r="L77" s="143"/>
      <c r="S77" s="37"/>
      <c r="T77" s="37"/>
      <c r="U77" s="37"/>
      <c r="V77" s="37"/>
      <c r="W77" s="37"/>
      <c r="X77" s="37"/>
      <c r="Y77" s="37"/>
      <c r="Z77" s="37"/>
      <c r="AA77" s="37"/>
      <c r="AB77" s="37"/>
      <c r="AC77" s="37"/>
      <c r="AD77" s="37"/>
      <c r="AE77" s="37"/>
    </row>
    <row r="78" s="2" customFormat="1" ht="16.5" customHeight="1">
      <c r="A78" s="37"/>
      <c r="B78" s="38"/>
      <c r="C78" s="39"/>
      <c r="D78" s="39"/>
      <c r="E78" s="168" t="str">
        <f>E7</f>
        <v>objekt Koleje Jarov- Blok F</v>
      </c>
      <c r="F78" s="31"/>
      <c r="G78" s="31"/>
      <c r="H78" s="31"/>
      <c r="I78" s="39"/>
      <c r="J78" s="39"/>
      <c r="K78" s="39"/>
      <c r="L78" s="143"/>
      <c r="S78" s="37"/>
      <c r="T78" s="37"/>
      <c r="U78" s="37"/>
      <c r="V78" s="37"/>
      <c r="W78" s="37"/>
      <c r="X78" s="37"/>
      <c r="Y78" s="37"/>
      <c r="Z78" s="37"/>
      <c r="AA78" s="37"/>
      <c r="AB78" s="37"/>
      <c r="AC78" s="37"/>
      <c r="AD78" s="37"/>
      <c r="AE78" s="37"/>
    </row>
    <row r="79" s="1" customFormat="1" ht="12" customHeight="1">
      <c r="B79" s="20"/>
      <c r="C79" s="31" t="s">
        <v>157</v>
      </c>
      <c r="D79" s="21"/>
      <c r="E79" s="21"/>
      <c r="F79" s="21"/>
      <c r="G79" s="21"/>
      <c r="H79" s="21"/>
      <c r="I79" s="21"/>
      <c r="J79" s="21"/>
      <c r="K79" s="21"/>
      <c r="L79" s="19"/>
    </row>
    <row r="80" s="2" customFormat="1" ht="16.5" customHeight="1">
      <c r="A80" s="37"/>
      <c r="B80" s="38"/>
      <c r="C80" s="39"/>
      <c r="D80" s="39"/>
      <c r="E80" s="168" t="s">
        <v>354</v>
      </c>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159</v>
      </c>
      <c r="D81" s="39"/>
      <c r="E81" s="39"/>
      <c r="F81" s="39"/>
      <c r="G81" s="39"/>
      <c r="H81" s="39"/>
      <c r="I81" s="39"/>
      <c r="J81" s="39"/>
      <c r="K81" s="39"/>
      <c r="L81" s="143"/>
      <c r="S81" s="37"/>
      <c r="T81" s="37"/>
      <c r="U81" s="37"/>
      <c r="V81" s="37"/>
      <c r="W81" s="37"/>
      <c r="X81" s="37"/>
      <c r="Y81" s="37"/>
      <c r="Z81" s="37"/>
      <c r="AA81" s="37"/>
      <c r="AB81" s="37"/>
      <c r="AC81" s="37"/>
      <c r="AD81" s="37"/>
      <c r="AE81" s="37"/>
    </row>
    <row r="82" s="2" customFormat="1" ht="16.5" customHeight="1">
      <c r="A82" s="37"/>
      <c r="B82" s="38"/>
      <c r="C82" s="39"/>
      <c r="D82" s="39"/>
      <c r="E82" s="68" t="str">
        <f>E11</f>
        <v>1 (1) - Malby</v>
      </c>
      <c r="F82" s="39"/>
      <c r="G82" s="39"/>
      <c r="H82" s="39"/>
      <c r="I82" s="39"/>
      <c r="J82" s="39"/>
      <c r="K82" s="39"/>
      <c r="L82" s="143"/>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143"/>
      <c r="S83" s="37"/>
      <c r="T83" s="37"/>
      <c r="U83" s="37"/>
      <c r="V83" s="37"/>
      <c r="W83" s="37"/>
      <c r="X83" s="37"/>
      <c r="Y83" s="37"/>
      <c r="Z83" s="37"/>
      <c r="AA83" s="37"/>
      <c r="AB83" s="37"/>
      <c r="AC83" s="37"/>
      <c r="AD83" s="37"/>
      <c r="AE83" s="37"/>
    </row>
    <row r="84" s="2" customFormat="1" ht="12" customHeight="1">
      <c r="A84" s="37"/>
      <c r="B84" s="38"/>
      <c r="C84" s="31" t="s">
        <v>21</v>
      </c>
      <c r="D84" s="39"/>
      <c r="E84" s="39"/>
      <c r="F84" s="26" t="str">
        <f>F14</f>
        <v xml:space="preserve"> </v>
      </c>
      <c r="G84" s="39"/>
      <c r="H84" s="39"/>
      <c r="I84" s="31" t="s">
        <v>23</v>
      </c>
      <c r="J84" s="71" t="str">
        <f>IF(J14="","",J14)</f>
        <v>10. 2. 2025</v>
      </c>
      <c r="K84" s="39"/>
      <c r="L84" s="143"/>
      <c r="S84" s="37"/>
      <c r="T84" s="37"/>
      <c r="U84" s="37"/>
      <c r="V84" s="37"/>
      <c r="W84" s="37"/>
      <c r="X84" s="37"/>
      <c r="Y84" s="37"/>
      <c r="Z84" s="37"/>
      <c r="AA84" s="37"/>
      <c r="AB84" s="37"/>
      <c r="AC84" s="37"/>
      <c r="AD84" s="37"/>
      <c r="AE84" s="37"/>
    </row>
    <row r="85" s="2" customFormat="1" ht="6.96"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2" customFormat="1" ht="15.15" customHeight="1">
      <c r="A86" s="37"/>
      <c r="B86" s="38"/>
      <c r="C86" s="31" t="s">
        <v>25</v>
      </c>
      <c r="D86" s="39"/>
      <c r="E86" s="39"/>
      <c r="F86" s="26" t="str">
        <f>E17</f>
        <v xml:space="preserve"> </v>
      </c>
      <c r="G86" s="39"/>
      <c r="H86" s="39"/>
      <c r="I86" s="31" t="s">
        <v>30</v>
      </c>
      <c r="J86" s="35" t="str">
        <f>E23</f>
        <v xml:space="preserve"> </v>
      </c>
      <c r="K86" s="39"/>
      <c r="L86" s="143"/>
      <c r="S86" s="37"/>
      <c r="T86" s="37"/>
      <c r="U86" s="37"/>
      <c r="V86" s="37"/>
      <c r="W86" s="37"/>
      <c r="X86" s="37"/>
      <c r="Y86" s="37"/>
      <c r="Z86" s="37"/>
      <c r="AA86" s="37"/>
      <c r="AB86" s="37"/>
      <c r="AC86" s="37"/>
      <c r="AD86" s="37"/>
      <c r="AE86" s="37"/>
    </row>
    <row r="87" s="2" customFormat="1" ht="15.15" customHeight="1">
      <c r="A87" s="37"/>
      <c r="B87" s="38"/>
      <c r="C87" s="31" t="s">
        <v>28</v>
      </c>
      <c r="D87" s="39"/>
      <c r="E87" s="39"/>
      <c r="F87" s="26" t="str">
        <f>IF(E20="","",E20)</f>
        <v>Vyplň údaj</v>
      </c>
      <c r="G87" s="39"/>
      <c r="H87" s="39"/>
      <c r="I87" s="31" t="s">
        <v>32</v>
      </c>
      <c r="J87" s="35" t="str">
        <f>E26</f>
        <v xml:space="preserve"> </v>
      </c>
      <c r="K87" s="39"/>
      <c r="L87" s="143"/>
      <c r="S87" s="37"/>
      <c r="T87" s="37"/>
      <c r="U87" s="37"/>
      <c r="V87" s="37"/>
      <c r="W87" s="37"/>
      <c r="X87" s="37"/>
      <c r="Y87" s="37"/>
      <c r="Z87" s="37"/>
      <c r="AA87" s="37"/>
      <c r="AB87" s="37"/>
      <c r="AC87" s="37"/>
      <c r="AD87" s="37"/>
      <c r="AE87" s="37"/>
    </row>
    <row r="88" s="2" customFormat="1" ht="10.32" customHeight="1">
      <c r="A88" s="37"/>
      <c r="B88" s="38"/>
      <c r="C88" s="39"/>
      <c r="D88" s="39"/>
      <c r="E88" s="39"/>
      <c r="F88" s="39"/>
      <c r="G88" s="39"/>
      <c r="H88" s="39"/>
      <c r="I88" s="39"/>
      <c r="J88" s="39"/>
      <c r="K88" s="39"/>
      <c r="L88" s="143"/>
      <c r="S88" s="37"/>
      <c r="T88" s="37"/>
      <c r="U88" s="37"/>
      <c r="V88" s="37"/>
      <c r="W88" s="37"/>
      <c r="X88" s="37"/>
      <c r="Y88" s="37"/>
      <c r="Z88" s="37"/>
      <c r="AA88" s="37"/>
      <c r="AB88" s="37"/>
      <c r="AC88" s="37"/>
      <c r="AD88" s="37"/>
      <c r="AE88" s="37"/>
    </row>
    <row r="89" s="11" customFormat="1" ht="29.28" customHeight="1">
      <c r="A89" s="184"/>
      <c r="B89" s="185"/>
      <c r="C89" s="186" t="s">
        <v>171</v>
      </c>
      <c r="D89" s="187" t="s">
        <v>54</v>
      </c>
      <c r="E89" s="187" t="s">
        <v>50</v>
      </c>
      <c r="F89" s="187" t="s">
        <v>51</v>
      </c>
      <c r="G89" s="187" t="s">
        <v>172</v>
      </c>
      <c r="H89" s="187" t="s">
        <v>173</v>
      </c>
      <c r="I89" s="187" t="s">
        <v>174</v>
      </c>
      <c r="J89" s="187" t="s">
        <v>163</v>
      </c>
      <c r="K89" s="188" t="s">
        <v>175</v>
      </c>
      <c r="L89" s="189"/>
      <c r="M89" s="91" t="s">
        <v>19</v>
      </c>
      <c r="N89" s="92" t="s">
        <v>39</v>
      </c>
      <c r="O89" s="92" t="s">
        <v>176</v>
      </c>
      <c r="P89" s="92" t="s">
        <v>177</v>
      </c>
      <c r="Q89" s="92" t="s">
        <v>178</v>
      </c>
      <c r="R89" s="92" t="s">
        <v>179</v>
      </c>
      <c r="S89" s="92" t="s">
        <v>180</v>
      </c>
      <c r="T89" s="93" t="s">
        <v>181</v>
      </c>
      <c r="U89" s="184"/>
      <c r="V89" s="184"/>
      <c r="W89" s="184"/>
      <c r="X89" s="184"/>
      <c r="Y89" s="184"/>
      <c r="Z89" s="184"/>
      <c r="AA89" s="184"/>
      <c r="AB89" s="184"/>
      <c r="AC89" s="184"/>
      <c r="AD89" s="184"/>
      <c r="AE89" s="184"/>
    </row>
    <row r="90" s="2" customFormat="1" ht="22.8" customHeight="1">
      <c r="A90" s="37"/>
      <c r="B90" s="38"/>
      <c r="C90" s="98" t="s">
        <v>182</v>
      </c>
      <c r="D90" s="39"/>
      <c r="E90" s="39"/>
      <c r="F90" s="39"/>
      <c r="G90" s="39"/>
      <c r="H90" s="39"/>
      <c r="I90" s="39"/>
      <c r="J90" s="190">
        <f>BK90</f>
        <v>0</v>
      </c>
      <c r="K90" s="39"/>
      <c r="L90" s="43"/>
      <c r="M90" s="94"/>
      <c r="N90" s="191"/>
      <c r="O90" s="95"/>
      <c r="P90" s="192">
        <f>P91+P108</f>
        <v>0</v>
      </c>
      <c r="Q90" s="95"/>
      <c r="R90" s="192">
        <f>R91+R108</f>
        <v>29.199984000000001</v>
      </c>
      <c r="S90" s="95"/>
      <c r="T90" s="193">
        <f>T91+T108</f>
        <v>4.6619719999999996</v>
      </c>
      <c r="U90" s="37"/>
      <c r="V90" s="37"/>
      <c r="W90" s="37"/>
      <c r="X90" s="37"/>
      <c r="Y90" s="37"/>
      <c r="Z90" s="37"/>
      <c r="AA90" s="37"/>
      <c r="AB90" s="37"/>
      <c r="AC90" s="37"/>
      <c r="AD90" s="37"/>
      <c r="AE90" s="37"/>
      <c r="AT90" s="16" t="s">
        <v>68</v>
      </c>
      <c r="AU90" s="16" t="s">
        <v>164</v>
      </c>
      <c r="BK90" s="194">
        <f>BK91+BK108</f>
        <v>0</v>
      </c>
    </row>
    <row r="91" s="12" customFormat="1" ht="25.92" customHeight="1">
      <c r="A91" s="12"/>
      <c r="B91" s="195"/>
      <c r="C91" s="196"/>
      <c r="D91" s="197" t="s">
        <v>68</v>
      </c>
      <c r="E91" s="198" t="s">
        <v>183</v>
      </c>
      <c r="F91" s="198" t="s">
        <v>184</v>
      </c>
      <c r="G91" s="196"/>
      <c r="H91" s="196"/>
      <c r="I91" s="199"/>
      <c r="J91" s="200">
        <f>BK91</f>
        <v>0</v>
      </c>
      <c r="K91" s="196"/>
      <c r="L91" s="201"/>
      <c r="M91" s="202"/>
      <c r="N91" s="203"/>
      <c r="O91" s="203"/>
      <c r="P91" s="204">
        <f>P92+P99</f>
        <v>0</v>
      </c>
      <c r="Q91" s="203"/>
      <c r="R91" s="204">
        <f>R92+R99</f>
        <v>8.6115840000000006</v>
      </c>
      <c r="S91" s="203"/>
      <c r="T91" s="205">
        <f>T92+T99</f>
        <v>0.40703600000000001</v>
      </c>
      <c r="U91" s="12"/>
      <c r="V91" s="12"/>
      <c r="W91" s="12"/>
      <c r="X91" s="12"/>
      <c r="Y91" s="12"/>
      <c r="Z91" s="12"/>
      <c r="AA91" s="12"/>
      <c r="AB91" s="12"/>
      <c r="AC91" s="12"/>
      <c r="AD91" s="12"/>
      <c r="AE91" s="12"/>
      <c r="AR91" s="206" t="s">
        <v>76</v>
      </c>
      <c r="AT91" s="207" t="s">
        <v>68</v>
      </c>
      <c r="AU91" s="207" t="s">
        <v>69</v>
      </c>
      <c r="AY91" s="206" t="s">
        <v>185</v>
      </c>
      <c r="BK91" s="208">
        <f>BK92+BK99</f>
        <v>0</v>
      </c>
    </row>
    <row r="92" s="12" customFormat="1" ht="22.8" customHeight="1">
      <c r="A92" s="12"/>
      <c r="B92" s="195"/>
      <c r="C92" s="196"/>
      <c r="D92" s="197" t="s">
        <v>68</v>
      </c>
      <c r="E92" s="209" t="s">
        <v>88</v>
      </c>
      <c r="F92" s="209" t="s">
        <v>220</v>
      </c>
      <c r="G92" s="196"/>
      <c r="H92" s="196"/>
      <c r="I92" s="199"/>
      <c r="J92" s="210">
        <f>BK92</f>
        <v>0</v>
      </c>
      <c r="K92" s="196"/>
      <c r="L92" s="201"/>
      <c r="M92" s="202"/>
      <c r="N92" s="203"/>
      <c r="O92" s="203"/>
      <c r="P92" s="204">
        <f>SUM(P93:P98)</f>
        <v>0</v>
      </c>
      <c r="Q92" s="203"/>
      <c r="R92" s="204">
        <f>SUM(R93:R98)</f>
        <v>8.6115840000000006</v>
      </c>
      <c r="S92" s="203"/>
      <c r="T92" s="205">
        <f>SUM(T93:T98)</f>
        <v>0.40703600000000001</v>
      </c>
      <c r="U92" s="12"/>
      <c r="V92" s="12"/>
      <c r="W92" s="12"/>
      <c r="X92" s="12"/>
      <c r="Y92" s="12"/>
      <c r="Z92" s="12"/>
      <c r="AA92" s="12"/>
      <c r="AB92" s="12"/>
      <c r="AC92" s="12"/>
      <c r="AD92" s="12"/>
      <c r="AE92" s="12"/>
      <c r="AR92" s="206" t="s">
        <v>76</v>
      </c>
      <c r="AT92" s="207" t="s">
        <v>68</v>
      </c>
      <c r="AU92" s="207" t="s">
        <v>76</v>
      </c>
      <c r="AY92" s="206" t="s">
        <v>185</v>
      </c>
      <c r="BK92" s="208">
        <f>SUM(BK93:BK98)</f>
        <v>0</v>
      </c>
    </row>
    <row r="93" s="2" customFormat="1" ht="24.15" customHeight="1">
      <c r="A93" s="37"/>
      <c r="B93" s="38"/>
      <c r="C93" s="211" t="s">
        <v>76</v>
      </c>
      <c r="D93" s="211" t="s">
        <v>188</v>
      </c>
      <c r="E93" s="212" t="s">
        <v>221</v>
      </c>
      <c r="F93" s="213" t="s">
        <v>222</v>
      </c>
      <c r="G93" s="214" t="s">
        <v>191</v>
      </c>
      <c r="H93" s="215">
        <v>4902</v>
      </c>
      <c r="I93" s="216"/>
      <c r="J93" s="217">
        <f>ROUND(I93*H93,2)</f>
        <v>0</v>
      </c>
      <c r="K93" s="213" t="s">
        <v>192</v>
      </c>
      <c r="L93" s="43"/>
      <c r="M93" s="218" t="s">
        <v>19</v>
      </c>
      <c r="N93" s="219" t="s">
        <v>40</v>
      </c>
      <c r="O93" s="83"/>
      <c r="P93" s="220">
        <f>O93*H93</f>
        <v>0</v>
      </c>
      <c r="Q93" s="220">
        <v>0.00098999999999999999</v>
      </c>
      <c r="R93" s="220">
        <f>Q93*H93</f>
        <v>4.8529799999999996</v>
      </c>
      <c r="S93" s="220">
        <v>6.0000000000000002E-05</v>
      </c>
      <c r="T93" s="221">
        <f>S93*H93</f>
        <v>0.29411999999999999</v>
      </c>
      <c r="U93" s="37"/>
      <c r="V93" s="37"/>
      <c r="W93" s="37"/>
      <c r="X93" s="37"/>
      <c r="Y93" s="37"/>
      <c r="Z93" s="37"/>
      <c r="AA93" s="37"/>
      <c r="AB93" s="37"/>
      <c r="AC93" s="37"/>
      <c r="AD93" s="37"/>
      <c r="AE93" s="37"/>
      <c r="AR93" s="222" t="s">
        <v>99</v>
      </c>
      <c r="AT93" s="222" t="s">
        <v>188</v>
      </c>
      <c r="AU93" s="222" t="s">
        <v>78</v>
      </c>
      <c r="AY93" s="16" t="s">
        <v>185</v>
      </c>
      <c r="BE93" s="223">
        <f>IF(N93="základní",J93,0)</f>
        <v>0</v>
      </c>
      <c r="BF93" s="223">
        <f>IF(N93="snížená",J93,0)</f>
        <v>0</v>
      </c>
      <c r="BG93" s="223">
        <f>IF(N93="zákl. přenesená",J93,0)</f>
        <v>0</v>
      </c>
      <c r="BH93" s="223">
        <f>IF(N93="sníž. přenesená",J93,0)</f>
        <v>0</v>
      </c>
      <c r="BI93" s="223">
        <f>IF(N93="nulová",J93,0)</f>
        <v>0</v>
      </c>
      <c r="BJ93" s="16" t="s">
        <v>76</v>
      </c>
      <c r="BK93" s="223">
        <f>ROUND(I93*H93,2)</f>
        <v>0</v>
      </c>
      <c r="BL93" s="16" t="s">
        <v>99</v>
      </c>
      <c r="BM93" s="222" t="s">
        <v>78</v>
      </c>
    </row>
    <row r="94" s="2" customFormat="1">
      <c r="A94" s="37"/>
      <c r="B94" s="38"/>
      <c r="C94" s="39"/>
      <c r="D94" s="224" t="s">
        <v>193</v>
      </c>
      <c r="E94" s="39"/>
      <c r="F94" s="225" t="s">
        <v>223</v>
      </c>
      <c r="G94" s="39"/>
      <c r="H94" s="39"/>
      <c r="I94" s="226"/>
      <c r="J94" s="39"/>
      <c r="K94" s="39"/>
      <c r="L94" s="43"/>
      <c r="M94" s="227"/>
      <c r="N94" s="228"/>
      <c r="O94" s="83"/>
      <c r="P94" s="83"/>
      <c r="Q94" s="83"/>
      <c r="R94" s="83"/>
      <c r="S94" s="83"/>
      <c r="T94" s="84"/>
      <c r="U94" s="37"/>
      <c r="V94" s="37"/>
      <c r="W94" s="37"/>
      <c r="X94" s="37"/>
      <c r="Y94" s="37"/>
      <c r="Z94" s="37"/>
      <c r="AA94" s="37"/>
      <c r="AB94" s="37"/>
      <c r="AC94" s="37"/>
      <c r="AD94" s="37"/>
      <c r="AE94" s="37"/>
      <c r="AT94" s="16" t="s">
        <v>193</v>
      </c>
      <c r="AU94" s="16" t="s">
        <v>78</v>
      </c>
    </row>
    <row r="95" s="2" customFormat="1" ht="33" customHeight="1">
      <c r="A95" s="37"/>
      <c r="B95" s="38"/>
      <c r="C95" s="211" t="s">
        <v>78</v>
      </c>
      <c r="D95" s="211" t="s">
        <v>188</v>
      </c>
      <c r="E95" s="212" t="s">
        <v>356</v>
      </c>
      <c r="F95" s="213" t="s">
        <v>357</v>
      </c>
      <c r="G95" s="214" t="s">
        <v>191</v>
      </c>
      <c r="H95" s="215">
        <v>1792</v>
      </c>
      <c r="I95" s="216"/>
      <c r="J95" s="217">
        <f>ROUND(I95*H95,2)</f>
        <v>0</v>
      </c>
      <c r="K95" s="213" t="s">
        <v>192</v>
      </c>
      <c r="L95" s="43"/>
      <c r="M95" s="218" t="s">
        <v>19</v>
      </c>
      <c r="N95" s="219" t="s">
        <v>40</v>
      </c>
      <c r="O95" s="83"/>
      <c r="P95" s="220">
        <f>O95*H95</f>
        <v>0</v>
      </c>
      <c r="Q95" s="220">
        <v>0.00198</v>
      </c>
      <c r="R95" s="220">
        <f>Q95*H95</f>
        <v>3.5481600000000002</v>
      </c>
      <c r="S95" s="220">
        <v>6.0000000000000002E-05</v>
      </c>
      <c r="T95" s="221">
        <f>S95*H95</f>
        <v>0.10752</v>
      </c>
      <c r="U95" s="37"/>
      <c r="V95" s="37"/>
      <c r="W95" s="37"/>
      <c r="X95" s="37"/>
      <c r="Y95" s="37"/>
      <c r="Z95" s="37"/>
      <c r="AA95" s="37"/>
      <c r="AB95" s="37"/>
      <c r="AC95" s="37"/>
      <c r="AD95" s="37"/>
      <c r="AE95" s="37"/>
      <c r="AR95" s="222" t="s">
        <v>99</v>
      </c>
      <c r="AT95" s="222" t="s">
        <v>188</v>
      </c>
      <c r="AU95" s="222" t="s">
        <v>78</v>
      </c>
      <c r="AY95" s="16" t="s">
        <v>185</v>
      </c>
      <c r="BE95" s="223">
        <f>IF(N95="základní",J95,0)</f>
        <v>0</v>
      </c>
      <c r="BF95" s="223">
        <f>IF(N95="snížená",J95,0)</f>
        <v>0</v>
      </c>
      <c r="BG95" s="223">
        <f>IF(N95="zákl. přenesená",J95,0)</f>
        <v>0</v>
      </c>
      <c r="BH95" s="223">
        <f>IF(N95="sníž. přenesená",J95,0)</f>
        <v>0</v>
      </c>
      <c r="BI95" s="223">
        <f>IF(N95="nulová",J95,0)</f>
        <v>0</v>
      </c>
      <c r="BJ95" s="16" t="s">
        <v>76</v>
      </c>
      <c r="BK95" s="223">
        <f>ROUND(I95*H95,2)</f>
        <v>0</v>
      </c>
      <c r="BL95" s="16" t="s">
        <v>99</v>
      </c>
      <c r="BM95" s="222" t="s">
        <v>99</v>
      </c>
    </row>
    <row r="96" s="2" customFormat="1">
      <c r="A96" s="37"/>
      <c r="B96" s="38"/>
      <c r="C96" s="39"/>
      <c r="D96" s="224" t="s">
        <v>193</v>
      </c>
      <c r="E96" s="39"/>
      <c r="F96" s="225" t="s">
        <v>358</v>
      </c>
      <c r="G96" s="39"/>
      <c r="H96" s="39"/>
      <c r="I96" s="226"/>
      <c r="J96" s="39"/>
      <c r="K96" s="39"/>
      <c r="L96" s="43"/>
      <c r="M96" s="227"/>
      <c r="N96" s="228"/>
      <c r="O96" s="83"/>
      <c r="P96" s="83"/>
      <c r="Q96" s="83"/>
      <c r="R96" s="83"/>
      <c r="S96" s="83"/>
      <c r="T96" s="84"/>
      <c r="U96" s="37"/>
      <c r="V96" s="37"/>
      <c r="W96" s="37"/>
      <c r="X96" s="37"/>
      <c r="Y96" s="37"/>
      <c r="Z96" s="37"/>
      <c r="AA96" s="37"/>
      <c r="AB96" s="37"/>
      <c r="AC96" s="37"/>
      <c r="AD96" s="37"/>
      <c r="AE96" s="37"/>
      <c r="AT96" s="16" t="s">
        <v>193</v>
      </c>
      <c r="AU96" s="16" t="s">
        <v>78</v>
      </c>
    </row>
    <row r="97" s="2" customFormat="1" ht="37.8" customHeight="1">
      <c r="A97" s="37"/>
      <c r="B97" s="38"/>
      <c r="C97" s="211" t="s">
        <v>85</v>
      </c>
      <c r="D97" s="211" t="s">
        <v>188</v>
      </c>
      <c r="E97" s="212" t="s">
        <v>224</v>
      </c>
      <c r="F97" s="213" t="s">
        <v>225</v>
      </c>
      <c r="G97" s="214" t="s">
        <v>191</v>
      </c>
      <c r="H97" s="215">
        <v>539.60000000000002</v>
      </c>
      <c r="I97" s="216"/>
      <c r="J97" s="217">
        <f>ROUND(I97*H97,2)</f>
        <v>0</v>
      </c>
      <c r="K97" s="213" t="s">
        <v>192</v>
      </c>
      <c r="L97" s="43"/>
      <c r="M97" s="218" t="s">
        <v>19</v>
      </c>
      <c r="N97" s="219" t="s">
        <v>40</v>
      </c>
      <c r="O97" s="83"/>
      <c r="P97" s="220">
        <f>O97*H97</f>
        <v>0</v>
      </c>
      <c r="Q97" s="220">
        <v>0.00038999999999999999</v>
      </c>
      <c r="R97" s="220">
        <f>Q97*H97</f>
        <v>0.21044399999999999</v>
      </c>
      <c r="S97" s="220">
        <v>1.0000000000000001E-05</v>
      </c>
      <c r="T97" s="221">
        <f>S97*H97</f>
        <v>0.0053960000000000006</v>
      </c>
      <c r="U97" s="37"/>
      <c r="V97" s="37"/>
      <c r="W97" s="37"/>
      <c r="X97" s="37"/>
      <c r="Y97" s="37"/>
      <c r="Z97" s="37"/>
      <c r="AA97" s="37"/>
      <c r="AB97" s="37"/>
      <c r="AC97" s="37"/>
      <c r="AD97" s="37"/>
      <c r="AE97" s="37"/>
      <c r="AR97" s="222" t="s">
        <v>99</v>
      </c>
      <c r="AT97" s="222" t="s">
        <v>188</v>
      </c>
      <c r="AU97" s="222" t="s">
        <v>78</v>
      </c>
      <c r="AY97" s="16" t="s">
        <v>185</v>
      </c>
      <c r="BE97" s="223">
        <f>IF(N97="základní",J97,0)</f>
        <v>0</v>
      </c>
      <c r="BF97" s="223">
        <f>IF(N97="snížená",J97,0)</f>
        <v>0</v>
      </c>
      <c r="BG97" s="223">
        <f>IF(N97="zákl. přenesená",J97,0)</f>
        <v>0</v>
      </c>
      <c r="BH97" s="223">
        <f>IF(N97="sníž. přenesená",J97,0)</f>
        <v>0</v>
      </c>
      <c r="BI97" s="223">
        <f>IF(N97="nulová",J97,0)</f>
        <v>0</v>
      </c>
      <c r="BJ97" s="16" t="s">
        <v>76</v>
      </c>
      <c r="BK97" s="223">
        <f>ROUND(I97*H97,2)</f>
        <v>0</v>
      </c>
      <c r="BL97" s="16" t="s">
        <v>99</v>
      </c>
      <c r="BM97" s="222" t="s">
        <v>88</v>
      </c>
    </row>
    <row r="98" s="2" customFormat="1">
      <c r="A98" s="37"/>
      <c r="B98" s="38"/>
      <c r="C98" s="39"/>
      <c r="D98" s="224" t="s">
        <v>193</v>
      </c>
      <c r="E98" s="39"/>
      <c r="F98" s="225" t="s">
        <v>226</v>
      </c>
      <c r="G98" s="39"/>
      <c r="H98" s="39"/>
      <c r="I98" s="226"/>
      <c r="J98" s="39"/>
      <c r="K98" s="39"/>
      <c r="L98" s="43"/>
      <c r="M98" s="227"/>
      <c r="N98" s="228"/>
      <c r="O98" s="83"/>
      <c r="P98" s="83"/>
      <c r="Q98" s="83"/>
      <c r="R98" s="83"/>
      <c r="S98" s="83"/>
      <c r="T98" s="84"/>
      <c r="U98" s="37"/>
      <c r="V98" s="37"/>
      <c r="W98" s="37"/>
      <c r="X98" s="37"/>
      <c r="Y98" s="37"/>
      <c r="Z98" s="37"/>
      <c r="AA98" s="37"/>
      <c r="AB98" s="37"/>
      <c r="AC98" s="37"/>
      <c r="AD98" s="37"/>
      <c r="AE98" s="37"/>
      <c r="AT98" s="16" t="s">
        <v>193</v>
      </c>
      <c r="AU98" s="16" t="s">
        <v>78</v>
      </c>
    </row>
    <row r="99" s="12" customFormat="1" ht="22.8" customHeight="1">
      <c r="A99" s="12"/>
      <c r="B99" s="195"/>
      <c r="C99" s="196"/>
      <c r="D99" s="197" t="s">
        <v>68</v>
      </c>
      <c r="E99" s="209" t="s">
        <v>227</v>
      </c>
      <c r="F99" s="209" t="s">
        <v>228</v>
      </c>
      <c r="G99" s="196"/>
      <c r="H99" s="196"/>
      <c r="I99" s="199"/>
      <c r="J99" s="210">
        <f>BK99</f>
        <v>0</v>
      </c>
      <c r="K99" s="196"/>
      <c r="L99" s="201"/>
      <c r="M99" s="202"/>
      <c r="N99" s="203"/>
      <c r="O99" s="203"/>
      <c r="P99" s="204">
        <f>SUM(P100:P107)</f>
        <v>0</v>
      </c>
      <c r="Q99" s="203"/>
      <c r="R99" s="204">
        <f>SUM(R100:R107)</f>
        <v>0</v>
      </c>
      <c r="S99" s="203"/>
      <c r="T99" s="205">
        <f>SUM(T100:T107)</f>
        <v>0</v>
      </c>
      <c r="U99" s="12"/>
      <c r="V99" s="12"/>
      <c r="W99" s="12"/>
      <c r="X99" s="12"/>
      <c r="Y99" s="12"/>
      <c r="Z99" s="12"/>
      <c r="AA99" s="12"/>
      <c r="AB99" s="12"/>
      <c r="AC99" s="12"/>
      <c r="AD99" s="12"/>
      <c r="AE99" s="12"/>
      <c r="AR99" s="206" t="s">
        <v>76</v>
      </c>
      <c r="AT99" s="207" t="s">
        <v>68</v>
      </c>
      <c r="AU99" s="207" t="s">
        <v>76</v>
      </c>
      <c r="AY99" s="206" t="s">
        <v>185</v>
      </c>
      <c r="BK99" s="208">
        <f>SUM(BK100:BK107)</f>
        <v>0</v>
      </c>
    </row>
    <row r="100" s="2" customFormat="1" ht="37.8" customHeight="1">
      <c r="A100" s="37"/>
      <c r="B100" s="38"/>
      <c r="C100" s="211" t="s">
        <v>229</v>
      </c>
      <c r="D100" s="211" t="s">
        <v>188</v>
      </c>
      <c r="E100" s="212" t="s">
        <v>230</v>
      </c>
      <c r="F100" s="213" t="s">
        <v>231</v>
      </c>
      <c r="G100" s="214" t="s">
        <v>213</v>
      </c>
      <c r="H100" s="215">
        <v>5.9000000000000004</v>
      </c>
      <c r="I100" s="216"/>
      <c r="J100" s="217">
        <f>ROUND(I100*H100,2)</f>
        <v>0</v>
      </c>
      <c r="K100" s="213" t="s">
        <v>192</v>
      </c>
      <c r="L100" s="43"/>
      <c r="M100" s="218" t="s">
        <v>19</v>
      </c>
      <c r="N100" s="219" t="s">
        <v>40</v>
      </c>
      <c r="O100" s="83"/>
      <c r="P100" s="220">
        <f>O100*H100</f>
        <v>0</v>
      </c>
      <c r="Q100" s="220">
        <v>0</v>
      </c>
      <c r="R100" s="220">
        <f>Q100*H100</f>
        <v>0</v>
      </c>
      <c r="S100" s="220">
        <v>0</v>
      </c>
      <c r="T100" s="221">
        <f>S100*H100</f>
        <v>0</v>
      </c>
      <c r="U100" s="37"/>
      <c r="V100" s="37"/>
      <c r="W100" s="37"/>
      <c r="X100" s="37"/>
      <c r="Y100" s="37"/>
      <c r="Z100" s="37"/>
      <c r="AA100" s="37"/>
      <c r="AB100" s="37"/>
      <c r="AC100" s="37"/>
      <c r="AD100" s="37"/>
      <c r="AE100" s="37"/>
      <c r="AR100" s="222" t="s">
        <v>99</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99</v>
      </c>
      <c r="BM100" s="222" t="s">
        <v>359</v>
      </c>
    </row>
    <row r="101" s="2" customFormat="1">
      <c r="A101" s="37"/>
      <c r="B101" s="38"/>
      <c r="C101" s="39"/>
      <c r="D101" s="224" t="s">
        <v>193</v>
      </c>
      <c r="E101" s="39"/>
      <c r="F101" s="225" t="s">
        <v>233</v>
      </c>
      <c r="G101" s="39"/>
      <c r="H101" s="39"/>
      <c r="I101" s="226"/>
      <c r="J101" s="39"/>
      <c r="K101" s="39"/>
      <c r="L101" s="43"/>
      <c r="M101" s="227"/>
      <c r="N101" s="228"/>
      <c r="O101" s="83"/>
      <c r="P101" s="83"/>
      <c r="Q101" s="83"/>
      <c r="R101" s="83"/>
      <c r="S101" s="83"/>
      <c r="T101" s="84"/>
      <c r="U101" s="37"/>
      <c r="V101" s="37"/>
      <c r="W101" s="37"/>
      <c r="X101" s="37"/>
      <c r="Y101" s="37"/>
      <c r="Z101" s="37"/>
      <c r="AA101" s="37"/>
      <c r="AB101" s="37"/>
      <c r="AC101" s="37"/>
      <c r="AD101" s="37"/>
      <c r="AE101" s="37"/>
      <c r="AT101" s="16" t="s">
        <v>193</v>
      </c>
      <c r="AU101" s="16" t="s">
        <v>78</v>
      </c>
    </row>
    <row r="102" s="2" customFormat="1" ht="33" customHeight="1">
      <c r="A102" s="37"/>
      <c r="B102" s="38"/>
      <c r="C102" s="211" t="s">
        <v>120</v>
      </c>
      <c r="D102" s="211" t="s">
        <v>188</v>
      </c>
      <c r="E102" s="212" t="s">
        <v>234</v>
      </c>
      <c r="F102" s="213" t="s">
        <v>235</v>
      </c>
      <c r="G102" s="214" t="s">
        <v>213</v>
      </c>
      <c r="H102" s="215">
        <v>5.9000000000000004</v>
      </c>
      <c r="I102" s="216"/>
      <c r="J102" s="217">
        <f>ROUND(I102*H102,2)</f>
        <v>0</v>
      </c>
      <c r="K102" s="213" t="s">
        <v>192</v>
      </c>
      <c r="L102" s="43"/>
      <c r="M102" s="218" t="s">
        <v>19</v>
      </c>
      <c r="N102" s="219" t="s">
        <v>40</v>
      </c>
      <c r="O102" s="83"/>
      <c r="P102" s="220">
        <f>O102*H102</f>
        <v>0</v>
      </c>
      <c r="Q102" s="220">
        <v>0</v>
      </c>
      <c r="R102" s="220">
        <f>Q102*H102</f>
        <v>0</v>
      </c>
      <c r="S102" s="220">
        <v>0</v>
      </c>
      <c r="T102" s="221">
        <f>S102*H102</f>
        <v>0</v>
      </c>
      <c r="U102" s="37"/>
      <c r="V102" s="37"/>
      <c r="W102" s="37"/>
      <c r="X102" s="37"/>
      <c r="Y102" s="37"/>
      <c r="Z102" s="37"/>
      <c r="AA102" s="37"/>
      <c r="AB102" s="37"/>
      <c r="AC102" s="37"/>
      <c r="AD102" s="37"/>
      <c r="AE102" s="37"/>
      <c r="AR102" s="222" t="s">
        <v>99</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99</v>
      </c>
      <c r="BM102" s="222" t="s">
        <v>239</v>
      </c>
    </row>
    <row r="103" s="2" customFormat="1">
      <c r="A103" s="37"/>
      <c r="B103" s="38"/>
      <c r="C103" s="39"/>
      <c r="D103" s="224" t="s">
        <v>193</v>
      </c>
      <c r="E103" s="39"/>
      <c r="F103" s="225" t="s">
        <v>236</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44.25" customHeight="1">
      <c r="A104" s="37"/>
      <c r="B104" s="38"/>
      <c r="C104" s="211" t="s">
        <v>88</v>
      </c>
      <c r="D104" s="211" t="s">
        <v>188</v>
      </c>
      <c r="E104" s="212" t="s">
        <v>237</v>
      </c>
      <c r="F104" s="213" t="s">
        <v>238</v>
      </c>
      <c r="G104" s="214" t="s">
        <v>213</v>
      </c>
      <c r="H104" s="215">
        <v>59</v>
      </c>
      <c r="I104" s="216"/>
      <c r="J104" s="217">
        <f>ROUND(I104*H104,2)</f>
        <v>0</v>
      </c>
      <c r="K104" s="213" t="s">
        <v>192</v>
      </c>
      <c r="L104" s="43"/>
      <c r="M104" s="218" t="s">
        <v>19</v>
      </c>
      <c r="N104" s="219" t="s">
        <v>40</v>
      </c>
      <c r="O104" s="83"/>
      <c r="P104" s="220">
        <f>O104*H104</f>
        <v>0</v>
      </c>
      <c r="Q104" s="220">
        <v>0</v>
      </c>
      <c r="R104" s="220">
        <f>Q104*H104</f>
        <v>0</v>
      </c>
      <c r="S104" s="220">
        <v>0</v>
      </c>
      <c r="T104" s="221">
        <f>S104*H104</f>
        <v>0</v>
      </c>
      <c r="U104" s="37"/>
      <c r="V104" s="37"/>
      <c r="W104" s="37"/>
      <c r="X104" s="37"/>
      <c r="Y104" s="37"/>
      <c r="Z104" s="37"/>
      <c r="AA104" s="37"/>
      <c r="AB104" s="37"/>
      <c r="AC104" s="37"/>
      <c r="AD104" s="37"/>
      <c r="AE104" s="37"/>
      <c r="AR104" s="222" t="s">
        <v>99</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99</v>
      </c>
      <c r="BM104" s="222" t="s">
        <v>8</v>
      </c>
    </row>
    <row r="105" s="2" customFormat="1">
      <c r="A105" s="37"/>
      <c r="B105" s="38"/>
      <c r="C105" s="39"/>
      <c r="D105" s="224" t="s">
        <v>193</v>
      </c>
      <c r="E105" s="39"/>
      <c r="F105" s="225" t="s">
        <v>240</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2" customFormat="1" ht="44.25" customHeight="1">
      <c r="A106" s="37"/>
      <c r="B106" s="38"/>
      <c r="C106" s="211" t="s">
        <v>144</v>
      </c>
      <c r="D106" s="211" t="s">
        <v>188</v>
      </c>
      <c r="E106" s="212" t="s">
        <v>241</v>
      </c>
      <c r="F106" s="213" t="s">
        <v>242</v>
      </c>
      <c r="G106" s="214" t="s">
        <v>213</v>
      </c>
      <c r="H106" s="215">
        <v>5.9000000000000004</v>
      </c>
      <c r="I106" s="216"/>
      <c r="J106" s="217">
        <f>ROUND(I106*H106,2)</f>
        <v>0</v>
      </c>
      <c r="K106" s="213" t="s">
        <v>192</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99</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99</v>
      </c>
      <c r="BM106" s="222" t="s">
        <v>248</v>
      </c>
    </row>
    <row r="107" s="2" customFormat="1">
      <c r="A107" s="37"/>
      <c r="B107" s="38"/>
      <c r="C107" s="39"/>
      <c r="D107" s="224" t="s">
        <v>193</v>
      </c>
      <c r="E107" s="39"/>
      <c r="F107" s="225" t="s">
        <v>243</v>
      </c>
      <c r="G107" s="39"/>
      <c r="H107" s="39"/>
      <c r="I107" s="226"/>
      <c r="J107" s="39"/>
      <c r="K107" s="39"/>
      <c r="L107" s="43"/>
      <c r="M107" s="227"/>
      <c r="N107" s="228"/>
      <c r="O107" s="83"/>
      <c r="P107" s="83"/>
      <c r="Q107" s="83"/>
      <c r="R107" s="83"/>
      <c r="S107" s="83"/>
      <c r="T107" s="84"/>
      <c r="U107" s="37"/>
      <c r="V107" s="37"/>
      <c r="W107" s="37"/>
      <c r="X107" s="37"/>
      <c r="Y107" s="37"/>
      <c r="Z107" s="37"/>
      <c r="AA107" s="37"/>
      <c r="AB107" s="37"/>
      <c r="AC107" s="37"/>
      <c r="AD107" s="37"/>
      <c r="AE107" s="37"/>
      <c r="AT107" s="16" t="s">
        <v>193</v>
      </c>
      <c r="AU107" s="16" t="s">
        <v>78</v>
      </c>
    </row>
    <row r="108" s="12" customFormat="1" ht="25.92" customHeight="1">
      <c r="A108" s="12"/>
      <c r="B108" s="195"/>
      <c r="C108" s="196"/>
      <c r="D108" s="197" t="s">
        <v>68</v>
      </c>
      <c r="E108" s="198" t="s">
        <v>197</v>
      </c>
      <c r="F108" s="198" t="s">
        <v>198</v>
      </c>
      <c r="G108" s="196"/>
      <c r="H108" s="196"/>
      <c r="I108" s="199"/>
      <c r="J108" s="200">
        <f>BK108</f>
        <v>0</v>
      </c>
      <c r="K108" s="196"/>
      <c r="L108" s="201"/>
      <c r="M108" s="202"/>
      <c r="N108" s="203"/>
      <c r="O108" s="203"/>
      <c r="P108" s="204">
        <f>P109</f>
        <v>0</v>
      </c>
      <c r="Q108" s="203"/>
      <c r="R108" s="204">
        <f>R109</f>
        <v>20.5884</v>
      </c>
      <c r="S108" s="203"/>
      <c r="T108" s="205">
        <f>T109</f>
        <v>4.2549359999999998</v>
      </c>
      <c r="U108" s="12"/>
      <c r="V108" s="12"/>
      <c r="W108" s="12"/>
      <c r="X108" s="12"/>
      <c r="Y108" s="12"/>
      <c r="Z108" s="12"/>
      <c r="AA108" s="12"/>
      <c r="AB108" s="12"/>
      <c r="AC108" s="12"/>
      <c r="AD108" s="12"/>
      <c r="AE108" s="12"/>
      <c r="AR108" s="206" t="s">
        <v>78</v>
      </c>
      <c r="AT108" s="207" t="s">
        <v>68</v>
      </c>
      <c r="AU108" s="207" t="s">
        <v>69</v>
      </c>
      <c r="AY108" s="206" t="s">
        <v>185</v>
      </c>
      <c r="BK108" s="208">
        <f>BK109</f>
        <v>0</v>
      </c>
    </row>
    <row r="109" s="12" customFormat="1" ht="22.8" customHeight="1">
      <c r="A109" s="12"/>
      <c r="B109" s="195"/>
      <c r="C109" s="196"/>
      <c r="D109" s="197" t="s">
        <v>68</v>
      </c>
      <c r="E109" s="209" t="s">
        <v>244</v>
      </c>
      <c r="F109" s="209" t="s">
        <v>245</v>
      </c>
      <c r="G109" s="196"/>
      <c r="H109" s="196"/>
      <c r="I109" s="199"/>
      <c r="J109" s="210">
        <f>BK109</f>
        <v>0</v>
      </c>
      <c r="K109" s="196"/>
      <c r="L109" s="201"/>
      <c r="M109" s="202"/>
      <c r="N109" s="203"/>
      <c r="O109" s="203"/>
      <c r="P109" s="204">
        <f>SUM(P110:P115)</f>
        <v>0</v>
      </c>
      <c r="Q109" s="203"/>
      <c r="R109" s="204">
        <f>SUM(R110:R115)</f>
        <v>20.5884</v>
      </c>
      <c r="S109" s="203"/>
      <c r="T109" s="205">
        <f>SUM(T110:T115)</f>
        <v>4.2549359999999998</v>
      </c>
      <c r="U109" s="12"/>
      <c r="V109" s="12"/>
      <c r="W109" s="12"/>
      <c r="X109" s="12"/>
      <c r="Y109" s="12"/>
      <c r="Z109" s="12"/>
      <c r="AA109" s="12"/>
      <c r="AB109" s="12"/>
      <c r="AC109" s="12"/>
      <c r="AD109" s="12"/>
      <c r="AE109" s="12"/>
      <c r="AR109" s="206" t="s">
        <v>78</v>
      </c>
      <c r="AT109" s="207" t="s">
        <v>68</v>
      </c>
      <c r="AU109" s="207" t="s">
        <v>76</v>
      </c>
      <c r="AY109" s="206" t="s">
        <v>185</v>
      </c>
      <c r="BK109" s="208">
        <f>SUM(BK110:BK115)</f>
        <v>0</v>
      </c>
    </row>
    <row r="110" s="2" customFormat="1" ht="16.5" customHeight="1">
      <c r="A110" s="37"/>
      <c r="B110" s="38"/>
      <c r="C110" s="211" t="s">
        <v>147</v>
      </c>
      <c r="D110" s="211" t="s">
        <v>188</v>
      </c>
      <c r="E110" s="212" t="s">
        <v>246</v>
      </c>
      <c r="F110" s="213" t="s">
        <v>247</v>
      </c>
      <c r="G110" s="214" t="s">
        <v>191</v>
      </c>
      <c r="H110" s="215">
        <v>13725.6</v>
      </c>
      <c r="I110" s="216"/>
      <c r="J110" s="217">
        <f>ROUND(I110*H110,2)</f>
        <v>0</v>
      </c>
      <c r="K110" s="213" t="s">
        <v>192</v>
      </c>
      <c r="L110" s="43"/>
      <c r="M110" s="218" t="s">
        <v>19</v>
      </c>
      <c r="N110" s="219" t="s">
        <v>40</v>
      </c>
      <c r="O110" s="83"/>
      <c r="P110" s="220">
        <f>O110*H110</f>
        <v>0</v>
      </c>
      <c r="Q110" s="220">
        <v>0.001</v>
      </c>
      <c r="R110" s="220">
        <f>Q110*H110</f>
        <v>13.7256</v>
      </c>
      <c r="S110" s="220">
        <v>0.00031</v>
      </c>
      <c r="T110" s="221">
        <f>S110*H110</f>
        <v>4.2549359999999998</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203</v>
      </c>
    </row>
    <row r="111" s="2" customFormat="1">
      <c r="A111" s="37"/>
      <c r="B111" s="38"/>
      <c r="C111" s="39"/>
      <c r="D111" s="224" t="s">
        <v>193</v>
      </c>
      <c r="E111" s="39"/>
      <c r="F111" s="225" t="s">
        <v>249</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2" customFormat="1" ht="33" customHeight="1">
      <c r="A112" s="37"/>
      <c r="B112" s="38"/>
      <c r="C112" s="211" t="s">
        <v>186</v>
      </c>
      <c r="D112" s="211" t="s">
        <v>188</v>
      </c>
      <c r="E112" s="212" t="s">
        <v>250</v>
      </c>
      <c r="F112" s="213" t="s">
        <v>251</v>
      </c>
      <c r="G112" s="214" t="s">
        <v>191</v>
      </c>
      <c r="H112" s="215">
        <v>13725.6</v>
      </c>
      <c r="I112" s="216"/>
      <c r="J112" s="217">
        <f>ROUND(I112*H112,2)</f>
        <v>0</v>
      </c>
      <c r="K112" s="213" t="s">
        <v>192</v>
      </c>
      <c r="L112" s="43"/>
      <c r="M112" s="218" t="s">
        <v>19</v>
      </c>
      <c r="N112" s="219" t="s">
        <v>40</v>
      </c>
      <c r="O112" s="83"/>
      <c r="P112" s="220">
        <f>O112*H112</f>
        <v>0</v>
      </c>
      <c r="Q112" s="220">
        <v>0.00021000000000000001</v>
      </c>
      <c r="R112" s="220">
        <f>Q112*H112</f>
        <v>2.8823760000000003</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255</v>
      </c>
    </row>
    <row r="113" s="2" customFormat="1">
      <c r="A113" s="37"/>
      <c r="B113" s="38"/>
      <c r="C113" s="39"/>
      <c r="D113" s="224" t="s">
        <v>193</v>
      </c>
      <c r="E113" s="39"/>
      <c r="F113" s="225" t="s">
        <v>252</v>
      </c>
      <c r="G113" s="39"/>
      <c r="H113" s="39"/>
      <c r="I113" s="226"/>
      <c r="J113" s="39"/>
      <c r="K113" s="39"/>
      <c r="L113" s="43"/>
      <c r="M113" s="227"/>
      <c r="N113" s="228"/>
      <c r="O113" s="83"/>
      <c r="P113" s="83"/>
      <c r="Q113" s="83"/>
      <c r="R113" s="83"/>
      <c r="S113" s="83"/>
      <c r="T113" s="84"/>
      <c r="U113" s="37"/>
      <c r="V113" s="37"/>
      <c r="W113" s="37"/>
      <c r="X113" s="37"/>
      <c r="Y113" s="37"/>
      <c r="Z113" s="37"/>
      <c r="AA113" s="37"/>
      <c r="AB113" s="37"/>
      <c r="AC113" s="37"/>
      <c r="AD113" s="37"/>
      <c r="AE113" s="37"/>
      <c r="AT113" s="16" t="s">
        <v>193</v>
      </c>
      <c r="AU113" s="16" t="s">
        <v>78</v>
      </c>
    </row>
    <row r="114" s="2" customFormat="1" ht="37.8" customHeight="1">
      <c r="A114" s="37"/>
      <c r="B114" s="38"/>
      <c r="C114" s="211" t="s">
        <v>239</v>
      </c>
      <c r="D114" s="211" t="s">
        <v>188</v>
      </c>
      <c r="E114" s="212" t="s">
        <v>253</v>
      </c>
      <c r="F114" s="213" t="s">
        <v>254</v>
      </c>
      <c r="G114" s="214" t="s">
        <v>191</v>
      </c>
      <c r="H114" s="215">
        <v>13725.6</v>
      </c>
      <c r="I114" s="216"/>
      <c r="J114" s="217">
        <f>ROUND(I114*H114,2)</f>
        <v>0</v>
      </c>
      <c r="K114" s="213" t="s">
        <v>192</v>
      </c>
      <c r="L114" s="43"/>
      <c r="M114" s="218" t="s">
        <v>19</v>
      </c>
      <c r="N114" s="219" t="s">
        <v>40</v>
      </c>
      <c r="O114" s="83"/>
      <c r="P114" s="220">
        <f>O114*H114</f>
        <v>0</v>
      </c>
      <c r="Q114" s="220">
        <v>0.00029</v>
      </c>
      <c r="R114" s="220">
        <f>Q114*H114</f>
        <v>3.9804240000000002</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280</v>
      </c>
    </row>
    <row r="115" s="2" customFormat="1">
      <c r="A115" s="37"/>
      <c r="B115" s="38"/>
      <c r="C115" s="39"/>
      <c r="D115" s="224" t="s">
        <v>193</v>
      </c>
      <c r="E115" s="39"/>
      <c r="F115" s="225" t="s">
        <v>256</v>
      </c>
      <c r="G115" s="39"/>
      <c r="H115" s="39"/>
      <c r="I115" s="226"/>
      <c r="J115" s="39"/>
      <c r="K115" s="39"/>
      <c r="L115" s="43"/>
      <c r="M115" s="239"/>
      <c r="N115" s="240"/>
      <c r="O115" s="241"/>
      <c r="P115" s="241"/>
      <c r="Q115" s="241"/>
      <c r="R115" s="241"/>
      <c r="S115" s="241"/>
      <c r="T115" s="242"/>
      <c r="U115" s="37"/>
      <c r="V115" s="37"/>
      <c r="W115" s="37"/>
      <c r="X115" s="37"/>
      <c r="Y115" s="37"/>
      <c r="Z115" s="37"/>
      <c r="AA115" s="37"/>
      <c r="AB115" s="37"/>
      <c r="AC115" s="37"/>
      <c r="AD115" s="37"/>
      <c r="AE115" s="37"/>
      <c r="AT115" s="16" t="s">
        <v>193</v>
      </c>
      <c r="AU115" s="16" t="s">
        <v>78</v>
      </c>
    </row>
    <row r="116" s="2" customFormat="1" ht="6.96" customHeight="1">
      <c r="A116" s="37"/>
      <c r="B116" s="58"/>
      <c r="C116" s="59"/>
      <c r="D116" s="59"/>
      <c r="E116" s="59"/>
      <c r="F116" s="59"/>
      <c r="G116" s="59"/>
      <c r="H116" s="59"/>
      <c r="I116" s="59"/>
      <c r="J116" s="59"/>
      <c r="K116" s="59"/>
      <c r="L116" s="43"/>
      <c r="M116" s="37"/>
      <c r="O116" s="37"/>
      <c r="P116" s="37"/>
      <c r="Q116" s="37"/>
      <c r="R116" s="37"/>
      <c r="S116" s="37"/>
      <c r="T116" s="37"/>
      <c r="U116" s="37"/>
      <c r="V116" s="37"/>
      <c r="W116" s="37"/>
      <c r="X116" s="37"/>
      <c r="Y116" s="37"/>
      <c r="Z116" s="37"/>
      <c r="AA116" s="37"/>
      <c r="AB116" s="37"/>
      <c r="AC116" s="37"/>
      <c r="AD116" s="37"/>
      <c r="AE116" s="37"/>
    </row>
  </sheetData>
  <sheetProtection sheet="1" autoFilter="0" formatColumns="0" formatRows="0" objects="1" scenarios="1" spinCount="100000" saltValue="V3+jAnyd3RRSsP2Z3GVRoTl+nl9Bo75WKD+6EGhriBxfsx2Lyj6ZtXxC8H003+WWNf92cik5NW7+/wW0l5Lfhw==" hashValue="V84uLTN+CUeGrUHh9EoegD2wIQ93p8R2r/Fpz5WyawXsQpmtcy4NwLGr/HDv+WDV9XhsS4fbhwZrBFlPbAYu1w==" algorithmName="SHA-512" password="CC35"/>
  <autoFilter ref="C89:K115"/>
  <mergeCells count="12">
    <mergeCell ref="E7:H7"/>
    <mergeCell ref="E9:H9"/>
    <mergeCell ref="E11:H11"/>
    <mergeCell ref="E20:H20"/>
    <mergeCell ref="E29:H29"/>
    <mergeCell ref="E50:H50"/>
    <mergeCell ref="E52:H52"/>
    <mergeCell ref="E54:H54"/>
    <mergeCell ref="E78:H78"/>
    <mergeCell ref="E80:H80"/>
    <mergeCell ref="E82:H82"/>
    <mergeCell ref="L2:V2"/>
  </mergeCells>
  <hyperlinks>
    <hyperlink ref="F94" r:id="rId1" display="https://podminky.urs.cz/item/CS_URS_2024_02/619991001"/>
    <hyperlink ref="F96" r:id="rId2" display="https://podminky.urs.cz/item/CS_URS_2024_02/619991011"/>
    <hyperlink ref="F98" r:id="rId3" display="https://podminky.urs.cz/item/CS_URS_2024_02/629991011"/>
    <hyperlink ref="F101" r:id="rId4" display="https://podminky.urs.cz/item/CS_URS_2024_02/997013120"/>
    <hyperlink ref="F103" r:id="rId5" display="https://podminky.urs.cz/item/CS_URS_2024_02/997013501"/>
    <hyperlink ref="F105" r:id="rId6" display="https://podminky.urs.cz/item/CS_URS_2024_02/997013509"/>
    <hyperlink ref="F107" r:id="rId7" display="https://podminky.urs.cz/item/CS_URS_2024_02/997013631"/>
    <hyperlink ref="F111" r:id="rId8" display="https://podminky.urs.cz/item/CS_URS_2024_02/784121001"/>
    <hyperlink ref="F113" r:id="rId9" display="https://podminky.urs.cz/item/CS_URS_2024_02/784181101"/>
    <hyperlink ref="F115" r:id="rId10" display="https://podminky.urs.cz/item/CS_URS_2024_02/784221101"/>
  </hyperlinks>
  <pageMargins left="0.39375" right="0.39375" top="0.39375" bottom="0.39375" header="0" footer="0"/>
  <pageSetup paperSize="9" orientation="portrait" blackAndWhite="1" fitToHeight="100"/>
  <headerFooter>
    <oddFooter>&amp;CStrana &amp;P z &amp;N</oddFooter>
  </headerFooter>
  <drawing r:id="rId1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98</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354</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360</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ROUND(J87,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ROUND((SUM(BE87:BE105)),  2)</f>
        <v>0</v>
      </c>
      <c r="G35" s="37"/>
      <c r="H35" s="37"/>
      <c r="I35" s="156">
        <v>0.20999999999999999</v>
      </c>
      <c r="J35" s="155">
        <f>ROUND(((SUM(BE87:BE105))*I35),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ROUND((SUM(BF87:BF105)),  2)</f>
        <v>0</v>
      </c>
      <c r="G36" s="37"/>
      <c r="H36" s="37"/>
      <c r="I36" s="156">
        <v>0.12</v>
      </c>
      <c r="J36" s="155">
        <f>ROUND(((SUM(BF87:BF105))*I36),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ROUND((SUM(BG87:BG105)),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ROUND((SUM(BH87:BH105)),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ROUND((SUM(BI87:BI105)),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354</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3 (1) - Nátěry radiátorů</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J87</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168</v>
      </c>
      <c r="E64" s="176"/>
      <c r="F64" s="176"/>
      <c r="G64" s="176"/>
      <c r="H64" s="176"/>
      <c r="I64" s="176"/>
      <c r="J64" s="177">
        <f>J88</f>
        <v>0</v>
      </c>
      <c r="K64" s="174"/>
      <c r="L64" s="178"/>
      <c r="S64" s="9"/>
      <c r="T64" s="9"/>
      <c r="U64" s="9"/>
      <c r="V64" s="9"/>
      <c r="W64" s="9"/>
      <c r="X64" s="9"/>
      <c r="Y64" s="9"/>
      <c r="Z64" s="9"/>
      <c r="AA64" s="9"/>
      <c r="AB64" s="9"/>
      <c r="AC64" s="9"/>
      <c r="AD64" s="9"/>
      <c r="AE64" s="9"/>
    </row>
    <row r="65" s="10" customFormat="1" ht="19.92" customHeight="1">
      <c r="A65" s="10"/>
      <c r="B65" s="179"/>
      <c r="C65" s="124"/>
      <c r="D65" s="180" t="s">
        <v>361</v>
      </c>
      <c r="E65" s="181"/>
      <c r="F65" s="181"/>
      <c r="G65" s="181"/>
      <c r="H65" s="181"/>
      <c r="I65" s="181"/>
      <c r="J65" s="182">
        <f>J89</f>
        <v>0</v>
      </c>
      <c r="K65" s="124"/>
      <c r="L65" s="183"/>
      <c r="S65" s="10"/>
      <c r="T65" s="10"/>
      <c r="U65" s="10"/>
      <c r="V65" s="10"/>
      <c r="W65" s="10"/>
      <c r="X65" s="10"/>
      <c r="Y65" s="10"/>
      <c r="Z65" s="10"/>
      <c r="AA65" s="10"/>
      <c r="AB65" s="10"/>
      <c r="AC65" s="10"/>
      <c r="AD65" s="10"/>
      <c r="AE65" s="10"/>
    </row>
    <row r="66" s="2" customFormat="1" ht="21.84" customHeight="1">
      <c r="A66" s="37"/>
      <c r="B66" s="38"/>
      <c r="C66" s="39"/>
      <c r="D66" s="39"/>
      <c r="E66" s="39"/>
      <c r="F66" s="39"/>
      <c r="G66" s="39"/>
      <c r="H66" s="39"/>
      <c r="I66" s="39"/>
      <c r="J66" s="39"/>
      <c r="K66" s="39"/>
      <c r="L66" s="143"/>
      <c r="S66" s="37"/>
      <c r="T66" s="37"/>
      <c r="U66" s="37"/>
      <c r="V66" s="37"/>
      <c r="W66" s="37"/>
      <c r="X66" s="37"/>
      <c r="Y66" s="37"/>
      <c r="Z66" s="37"/>
      <c r="AA66" s="37"/>
      <c r="AB66" s="37"/>
      <c r="AC66" s="37"/>
      <c r="AD66" s="37"/>
      <c r="AE66" s="37"/>
    </row>
    <row r="67" s="2" customFormat="1" ht="6.96" customHeight="1">
      <c r="A67" s="37"/>
      <c r="B67" s="58"/>
      <c r="C67" s="59"/>
      <c r="D67" s="59"/>
      <c r="E67" s="59"/>
      <c r="F67" s="59"/>
      <c r="G67" s="59"/>
      <c r="H67" s="59"/>
      <c r="I67" s="59"/>
      <c r="J67" s="59"/>
      <c r="K67" s="59"/>
      <c r="L67" s="143"/>
      <c r="S67" s="37"/>
      <c r="T67" s="37"/>
      <c r="U67" s="37"/>
      <c r="V67" s="37"/>
      <c r="W67" s="37"/>
      <c r="X67" s="37"/>
      <c r="Y67" s="37"/>
      <c r="Z67" s="37"/>
      <c r="AA67" s="37"/>
      <c r="AB67" s="37"/>
      <c r="AC67" s="37"/>
      <c r="AD67" s="37"/>
      <c r="AE67" s="37"/>
    </row>
    <row r="71" s="2" customFormat="1" ht="6.96" customHeight="1">
      <c r="A71" s="37"/>
      <c r="B71" s="60"/>
      <c r="C71" s="61"/>
      <c r="D71" s="61"/>
      <c r="E71" s="61"/>
      <c r="F71" s="61"/>
      <c r="G71" s="61"/>
      <c r="H71" s="61"/>
      <c r="I71" s="61"/>
      <c r="J71" s="61"/>
      <c r="K71" s="61"/>
      <c r="L71" s="143"/>
      <c r="S71" s="37"/>
      <c r="T71" s="37"/>
      <c r="U71" s="37"/>
      <c r="V71" s="37"/>
      <c r="W71" s="37"/>
      <c r="X71" s="37"/>
      <c r="Y71" s="37"/>
      <c r="Z71" s="37"/>
      <c r="AA71" s="37"/>
      <c r="AB71" s="37"/>
      <c r="AC71" s="37"/>
      <c r="AD71" s="37"/>
      <c r="AE71" s="37"/>
    </row>
    <row r="72" s="2" customFormat="1" ht="24.96" customHeight="1">
      <c r="A72" s="37"/>
      <c r="B72" s="38"/>
      <c r="C72" s="22" t="s">
        <v>170</v>
      </c>
      <c r="D72" s="39"/>
      <c r="E72" s="39"/>
      <c r="F72" s="39"/>
      <c r="G72" s="39"/>
      <c r="H72" s="39"/>
      <c r="I72" s="39"/>
      <c r="J72" s="39"/>
      <c r="K72" s="39"/>
      <c r="L72" s="143"/>
      <c r="S72" s="37"/>
      <c r="T72" s="37"/>
      <c r="U72" s="37"/>
      <c r="V72" s="37"/>
      <c r="W72" s="37"/>
      <c r="X72" s="37"/>
      <c r="Y72" s="37"/>
      <c r="Z72" s="37"/>
      <c r="AA72" s="37"/>
      <c r="AB72" s="37"/>
      <c r="AC72" s="37"/>
      <c r="AD72" s="37"/>
      <c r="AE72" s="37"/>
    </row>
    <row r="73" s="2" customFormat="1" ht="6.96" customHeight="1">
      <c r="A73" s="37"/>
      <c r="B73" s="38"/>
      <c r="C73" s="39"/>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12" customHeight="1">
      <c r="A74" s="37"/>
      <c r="B74" s="38"/>
      <c r="C74" s="31" t="s">
        <v>16</v>
      </c>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6.5" customHeight="1">
      <c r="A75" s="37"/>
      <c r="B75" s="38"/>
      <c r="C75" s="39"/>
      <c r="D75" s="39"/>
      <c r="E75" s="168" t="str">
        <f>E7</f>
        <v>objekt Koleje Jarov- Blok F</v>
      </c>
      <c r="F75" s="31"/>
      <c r="G75" s="31"/>
      <c r="H75" s="31"/>
      <c r="I75" s="39"/>
      <c r="J75" s="39"/>
      <c r="K75" s="39"/>
      <c r="L75" s="143"/>
      <c r="S75" s="37"/>
      <c r="T75" s="37"/>
      <c r="U75" s="37"/>
      <c r="V75" s="37"/>
      <c r="W75" s="37"/>
      <c r="X75" s="37"/>
      <c r="Y75" s="37"/>
      <c r="Z75" s="37"/>
      <c r="AA75" s="37"/>
      <c r="AB75" s="37"/>
      <c r="AC75" s="37"/>
      <c r="AD75" s="37"/>
      <c r="AE75" s="37"/>
    </row>
    <row r="76" s="1" customFormat="1" ht="12" customHeight="1">
      <c r="B76" s="20"/>
      <c r="C76" s="31" t="s">
        <v>157</v>
      </c>
      <c r="D76" s="21"/>
      <c r="E76" s="21"/>
      <c r="F76" s="21"/>
      <c r="G76" s="21"/>
      <c r="H76" s="21"/>
      <c r="I76" s="21"/>
      <c r="J76" s="21"/>
      <c r="K76" s="21"/>
      <c r="L76" s="19"/>
    </row>
    <row r="77" s="2" customFormat="1" ht="16.5" customHeight="1">
      <c r="A77" s="37"/>
      <c r="B77" s="38"/>
      <c r="C77" s="39"/>
      <c r="D77" s="39"/>
      <c r="E77" s="168" t="s">
        <v>354</v>
      </c>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159</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68" t="str">
        <f>E11</f>
        <v>3 (1) - Nátěry radiátorů</v>
      </c>
      <c r="F79" s="39"/>
      <c r="G79" s="39"/>
      <c r="H79" s="39"/>
      <c r="I79" s="39"/>
      <c r="J79" s="39"/>
      <c r="K79" s="39"/>
      <c r="L79" s="143"/>
      <c r="S79" s="37"/>
      <c r="T79" s="37"/>
      <c r="U79" s="37"/>
      <c r="V79" s="37"/>
      <c r="W79" s="37"/>
      <c r="X79" s="37"/>
      <c r="Y79" s="37"/>
      <c r="Z79" s="37"/>
      <c r="AA79" s="37"/>
      <c r="AB79" s="37"/>
      <c r="AC79" s="37"/>
      <c r="AD79" s="37"/>
      <c r="AE79" s="37"/>
    </row>
    <row r="80" s="2" customFormat="1" ht="6.96" customHeight="1">
      <c r="A80" s="37"/>
      <c r="B80" s="38"/>
      <c r="C80" s="39"/>
      <c r="D80" s="39"/>
      <c r="E80" s="39"/>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21</v>
      </c>
      <c r="D81" s="39"/>
      <c r="E81" s="39"/>
      <c r="F81" s="26" t="str">
        <f>F14</f>
        <v xml:space="preserve"> </v>
      </c>
      <c r="G81" s="39"/>
      <c r="H81" s="39"/>
      <c r="I81" s="31" t="s">
        <v>23</v>
      </c>
      <c r="J81" s="71" t="str">
        <f>IF(J14="","",J14)</f>
        <v>10. 2. 2025</v>
      </c>
      <c r="K81" s="39"/>
      <c r="L81" s="143"/>
      <c r="S81" s="37"/>
      <c r="T81" s="37"/>
      <c r="U81" s="37"/>
      <c r="V81" s="37"/>
      <c r="W81" s="37"/>
      <c r="X81" s="37"/>
      <c r="Y81" s="37"/>
      <c r="Z81" s="37"/>
      <c r="AA81" s="37"/>
      <c r="AB81" s="37"/>
      <c r="AC81" s="37"/>
      <c r="AD81" s="37"/>
      <c r="AE81" s="37"/>
    </row>
    <row r="82" s="2" customFormat="1" ht="6.96" customHeight="1">
      <c r="A82" s="37"/>
      <c r="B82" s="38"/>
      <c r="C82" s="39"/>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5.15" customHeight="1">
      <c r="A83" s="37"/>
      <c r="B83" s="38"/>
      <c r="C83" s="31" t="s">
        <v>25</v>
      </c>
      <c r="D83" s="39"/>
      <c r="E83" s="39"/>
      <c r="F83" s="26" t="str">
        <f>E17</f>
        <v xml:space="preserve"> </v>
      </c>
      <c r="G83" s="39"/>
      <c r="H83" s="39"/>
      <c r="I83" s="31" t="s">
        <v>30</v>
      </c>
      <c r="J83" s="35" t="str">
        <f>E23</f>
        <v xml:space="preserve"> </v>
      </c>
      <c r="K83" s="39"/>
      <c r="L83" s="143"/>
      <c r="S83" s="37"/>
      <c r="T83" s="37"/>
      <c r="U83" s="37"/>
      <c r="V83" s="37"/>
      <c r="W83" s="37"/>
      <c r="X83" s="37"/>
      <c r="Y83" s="37"/>
      <c r="Z83" s="37"/>
      <c r="AA83" s="37"/>
      <c r="AB83" s="37"/>
      <c r="AC83" s="37"/>
      <c r="AD83" s="37"/>
      <c r="AE83" s="37"/>
    </row>
    <row r="84" s="2" customFormat="1" ht="15.15" customHeight="1">
      <c r="A84" s="37"/>
      <c r="B84" s="38"/>
      <c r="C84" s="31" t="s">
        <v>28</v>
      </c>
      <c r="D84" s="39"/>
      <c r="E84" s="39"/>
      <c r="F84" s="26" t="str">
        <f>IF(E20="","",E20)</f>
        <v>Vyplň údaj</v>
      </c>
      <c r="G84" s="39"/>
      <c r="H84" s="39"/>
      <c r="I84" s="31" t="s">
        <v>32</v>
      </c>
      <c r="J84" s="35" t="str">
        <f>E26</f>
        <v xml:space="preserve"> </v>
      </c>
      <c r="K84" s="39"/>
      <c r="L84" s="143"/>
      <c r="S84" s="37"/>
      <c r="T84" s="37"/>
      <c r="U84" s="37"/>
      <c r="V84" s="37"/>
      <c r="W84" s="37"/>
      <c r="X84" s="37"/>
      <c r="Y84" s="37"/>
      <c r="Z84" s="37"/>
      <c r="AA84" s="37"/>
      <c r="AB84" s="37"/>
      <c r="AC84" s="37"/>
      <c r="AD84" s="37"/>
      <c r="AE84" s="37"/>
    </row>
    <row r="85" s="2" customFormat="1" ht="10.32"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11" customFormat="1" ht="29.28" customHeight="1">
      <c r="A86" s="184"/>
      <c r="B86" s="185"/>
      <c r="C86" s="186" t="s">
        <v>171</v>
      </c>
      <c r="D86" s="187" t="s">
        <v>54</v>
      </c>
      <c r="E86" s="187" t="s">
        <v>50</v>
      </c>
      <c r="F86" s="187" t="s">
        <v>51</v>
      </c>
      <c r="G86" s="187" t="s">
        <v>172</v>
      </c>
      <c r="H86" s="187" t="s">
        <v>173</v>
      </c>
      <c r="I86" s="187" t="s">
        <v>174</v>
      </c>
      <c r="J86" s="187" t="s">
        <v>163</v>
      </c>
      <c r="K86" s="188" t="s">
        <v>175</v>
      </c>
      <c r="L86" s="189"/>
      <c r="M86" s="91" t="s">
        <v>19</v>
      </c>
      <c r="N86" s="92" t="s">
        <v>39</v>
      </c>
      <c r="O86" s="92" t="s">
        <v>176</v>
      </c>
      <c r="P86" s="92" t="s">
        <v>177</v>
      </c>
      <c r="Q86" s="92" t="s">
        <v>178</v>
      </c>
      <c r="R86" s="92" t="s">
        <v>179</v>
      </c>
      <c r="S86" s="92" t="s">
        <v>180</v>
      </c>
      <c r="T86" s="93" t="s">
        <v>181</v>
      </c>
      <c r="U86" s="184"/>
      <c r="V86" s="184"/>
      <c r="W86" s="184"/>
      <c r="X86" s="184"/>
      <c r="Y86" s="184"/>
      <c r="Z86" s="184"/>
      <c r="AA86" s="184"/>
      <c r="AB86" s="184"/>
      <c r="AC86" s="184"/>
      <c r="AD86" s="184"/>
      <c r="AE86" s="184"/>
    </row>
    <row r="87" s="2" customFormat="1" ht="22.8" customHeight="1">
      <c r="A87" s="37"/>
      <c r="B87" s="38"/>
      <c r="C87" s="98" t="s">
        <v>182</v>
      </c>
      <c r="D87" s="39"/>
      <c r="E87" s="39"/>
      <c r="F87" s="39"/>
      <c r="G87" s="39"/>
      <c r="H87" s="39"/>
      <c r="I87" s="39"/>
      <c r="J87" s="190">
        <f>BK87</f>
        <v>0</v>
      </c>
      <c r="K87" s="39"/>
      <c r="L87" s="43"/>
      <c r="M87" s="94"/>
      <c r="N87" s="191"/>
      <c r="O87" s="95"/>
      <c r="P87" s="192">
        <f>P88</f>
        <v>0</v>
      </c>
      <c r="Q87" s="95"/>
      <c r="R87" s="192">
        <f>R88</f>
        <v>0.59072000000000002</v>
      </c>
      <c r="S87" s="95"/>
      <c r="T87" s="193">
        <f>T88</f>
        <v>0</v>
      </c>
      <c r="U87" s="37"/>
      <c r="V87" s="37"/>
      <c r="W87" s="37"/>
      <c r="X87" s="37"/>
      <c r="Y87" s="37"/>
      <c r="Z87" s="37"/>
      <c r="AA87" s="37"/>
      <c r="AB87" s="37"/>
      <c r="AC87" s="37"/>
      <c r="AD87" s="37"/>
      <c r="AE87" s="37"/>
      <c r="AT87" s="16" t="s">
        <v>68</v>
      </c>
      <c r="AU87" s="16" t="s">
        <v>164</v>
      </c>
      <c r="BK87" s="194">
        <f>BK88</f>
        <v>0</v>
      </c>
    </row>
    <row r="88" s="12" customFormat="1" ht="25.92" customHeight="1">
      <c r="A88" s="12"/>
      <c r="B88" s="195"/>
      <c r="C88" s="196"/>
      <c r="D88" s="197" t="s">
        <v>68</v>
      </c>
      <c r="E88" s="198" t="s">
        <v>197</v>
      </c>
      <c r="F88" s="198" t="s">
        <v>198</v>
      </c>
      <c r="G88" s="196"/>
      <c r="H88" s="196"/>
      <c r="I88" s="199"/>
      <c r="J88" s="200">
        <f>BK88</f>
        <v>0</v>
      </c>
      <c r="K88" s="196"/>
      <c r="L88" s="201"/>
      <c r="M88" s="202"/>
      <c r="N88" s="203"/>
      <c r="O88" s="203"/>
      <c r="P88" s="204">
        <f>P89</f>
        <v>0</v>
      </c>
      <c r="Q88" s="203"/>
      <c r="R88" s="204">
        <f>R89</f>
        <v>0.59072000000000002</v>
      </c>
      <c r="S88" s="203"/>
      <c r="T88" s="205">
        <f>T89</f>
        <v>0</v>
      </c>
      <c r="U88" s="12"/>
      <c r="V88" s="12"/>
      <c r="W88" s="12"/>
      <c r="X88" s="12"/>
      <c r="Y88" s="12"/>
      <c r="Z88" s="12"/>
      <c r="AA88" s="12"/>
      <c r="AB88" s="12"/>
      <c r="AC88" s="12"/>
      <c r="AD88" s="12"/>
      <c r="AE88" s="12"/>
      <c r="AR88" s="206" t="s">
        <v>78</v>
      </c>
      <c r="AT88" s="207" t="s">
        <v>68</v>
      </c>
      <c r="AU88" s="207" t="s">
        <v>69</v>
      </c>
      <c r="AY88" s="206" t="s">
        <v>185</v>
      </c>
      <c r="BK88" s="208">
        <f>BK89</f>
        <v>0</v>
      </c>
    </row>
    <row r="89" s="12" customFormat="1" ht="22.8" customHeight="1">
      <c r="A89" s="12"/>
      <c r="B89" s="195"/>
      <c r="C89" s="196"/>
      <c r="D89" s="197" t="s">
        <v>68</v>
      </c>
      <c r="E89" s="209" t="s">
        <v>362</v>
      </c>
      <c r="F89" s="209" t="s">
        <v>363</v>
      </c>
      <c r="G89" s="196"/>
      <c r="H89" s="196"/>
      <c r="I89" s="199"/>
      <c r="J89" s="210">
        <f>BK89</f>
        <v>0</v>
      </c>
      <c r="K89" s="196"/>
      <c r="L89" s="201"/>
      <c r="M89" s="202"/>
      <c r="N89" s="203"/>
      <c r="O89" s="203"/>
      <c r="P89" s="204">
        <f>SUM(P90:P105)</f>
        <v>0</v>
      </c>
      <c r="Q89" s="203"/>
      <c r="R89" s="204">
        <f>SUM(R90:R105)</f>
        <v>0.59072000000000002</v>
      </c>
      <c r="S89" s="203"/>
      <c r="T89" s="205">
        <f>SUM(T90:T105)</f>
        <v>0</v>
      </c>
      <c r="U89" s="12"/>
      <c r="V89" s="12"/>
      <c r="W89" s="12"/>
      <c r="X89" s="12"/>
      <c r="Y89" s="12"/>
      <c r="Z89" s="12"/>
      <c r="AA89" s="12"/>
      <c r="AB89" s="12"/>
      <c r="AC89" s="12"/>
      <c r="AD89" s="12"/>
      <c r="AE89" s="12"/>
      <c r="AR89" s="206" t="s">
        <v>78</v>
      </c>
      <c r="AT89" s="207" t="s">
        <v>68</v>
      </c>
      <c r="AU89" s="207" t="s">
        <v>76</v>
      </c>
      <c r="AY89" s="206" t="s">
        <v>185</v>
      </c>
      <c r="BK89" s="208">
        <f>SUM(BK90:BK105)</f>
        <v>0</v>
      </c>
    </row>
    <row r="90" s="2" customFormat="1" ht="24.15" customHeight="1">
      <c r="A90" s="37"/>
      <c r="B90" s="38"/>
      <c r="C90" s="211" t="s">
        <v>76</v>
      </c>
      <c r="D90" s="211" t="s">
        <v>188</v>
      </c>
      <c r="E90" s="212" t="s">
        <v>364</v>
      </c>
      <c r="F90" s="213" t="s">
        <v>365</v>
      </c>
      <c r="G90" s="214" t="s">
        <v>191</v>
      </c>
      <c r="H90" s="215">
        <v>572</v>
      </c>
      <c r="I90" s="216"/>
      <c r="J90" s="217">
        <f>ROUND(I90*H90,2)</f>
        <v>0</v>
      </c>
      <c r="K90" s="213" t="s">
        <v>192</v>
      </c>
      <c r="L90" s="43"/>
      <c r="M90" s="218" t="s">
        <v>19</v>
      </c>
      <c r="N90" s="219" t="s">
        <v>40</v>
      </c>
      <c r="O90" s="83"/>
      <c r="P90" s="220">
        <f>O90*H90</f>
        <v>0</v>
      </c>
      <c r="Q90" s="220">
        <v>0.00010000000000000001</v>
      </c>
      <c r="R90" s="220">
        <f>Q90*H90</f>
        <v>0.057200000000000001</v>
      </c>
      <c r="S90" s="220">
        <v>0</v>
      </c>
      <c r="T90" s="221">
        <f>S90*H90</f>
        <v>0</v>
      </c>
      <c r="U90" s="37"/>
      <c r="V90" s="37"/>
      <c r="W90" s="37"/>
      <c r="X90" s="37"/>
      <c r="Y90" s="37"/>
      <c r="Z90" s="37"/>
      <c r="AA90" s="37"/>
      <c r="AB90" s="37"/>
      <c r="AC90" s="37"/>
      <c r="AD90" s="37"/>
      <c r="AE90" s="37"/>
      <c r="AR90" s="222" t="s">
        <v>203</v>
      </c>
      <c r="AT90" s="222" t="s">
        <v>188</v>
      </c>
      <c r="AU90" s="222" t="s">
        <v>78</v>
      </c>
      <c r="AY90" s="16" t="s">
        <v>185</v>
      </c>
      <c r="BE90" s="223">
        <f>IF(N90="základní",J90,0)</f>
        <v>0</v>
      </c>
      <c r="BF90" s="223">
        <f>IF(N90="snížená",J90,0)</f>
        <v>0</v>
      </c>
      <c r="BG90" s="223">
        <f>IF(N90="zákl. přenesená",J90,0)</f>
        <v>0</v>
      </c>
      <c r="BH90" s="223">
        <f>IF(N90="sníž. přenesená",J90,0)</f>
        <v>0</v>
      </c>
      <c r="BI90" s="223">
        <f>IF(N90="nulová",J90,0)</f>
        <v>0</v>
      </c>
      <c r="BJ90" s="16" t="s">
        <v>76</v>
      </c>
      <c r="BK90" s="223">
        <f>ROUND(I90*H90,2)</f>
        <v>0</v>
      </c>
      <c r="BL90" s="16" t="s">
        <v>203</v>
      </c>
      <c r="BM90" s="222" t="s">
        <v>78</v>
      </c>
    </row>
    <row r="91" s="2" customFormat="1">
      <c r="A91" s="37"/>
      <c r="B91" s="38"/>
      <c r="C91" s="39"/>
      <c r="D91" s="224" t="s">
        <v>193</v>
      </c>
      <c r="E91" s="39"/>
      <c r="F91" s="225" t="s">
        <v>366</v>
      </c>
      <c r="G91" s="39"/>
      <c r="H91" s="39"/>
      <c r="I91" s="226"/>
      <c r="J91" s="39"/>
      <c r="K91" s="39"/>
      <c r="L91" s="43"/>
      <c r="M91" s="227"/>
      <c r="N91" s="228"/>
      <c r="O91" s="83"/>
      <c r="P91" s="83"/>
      <c r="Q91" s="83"/>
      <c r="R91" s="83"/>
      <c r="S91" s="83"/>
      <c r="T91" s="84"/>
      <c r="U91" s="37"/>
      <c r="V91" s="37"/>
      <c r="W91" s="37"/>
      <c r="X91" s="37"/>
      <c r="Y91" s="37"/>
      <c r="Z91" s="37"/>
      <c r="AA91" s="37"/>
      <c r="AB91" s="37"/>
      <c r="AC91" s="37"/>
      <c r="AD91" s="37"/>
      <c r="AE91" s="37"/>
      <c r="AT91" s="16" t="s">
        <v>193</v>
      </c>
      <c r="AU91" s="16" t="s">
        <v>78</v>
      </c>
    </row>
    <row r="92" s="2" customFormat="1" ht="33" customHeight="1">
      <c r="A92" s="37"/>
      <c r="B92" s="38"/>
      <c r="C92" s="211" t="s">
        <v>78</v>
      </c>
      <c r="D92" s="211" t="s">
        <v>188</v>
      </c>
      <c r="E92" s="212" t="s">
        <v>367</v>
      </c>
      <c r="F92" s="213" t="s">
        <v>368</v>
      </c>
      <c r="G92" s="214" t="s">
        <v>191</v>
      </c>
      <c r="H92" s="215">
        <v>572</v>
      </c>
      <c r="I92" s="216"/>
      <c r="J92" s="217">
        <f>ROUND(I92*H92,2)</f>
        <v>0</v>
      </c>
      <c r="K92" s="213" t="s">
        <v>192</v>
      </c>
      <c r="L92" s="43"/>
      <c r="M92" s="218" t="s">
        <v>19</v>
      </c>
      <c r="N92" s="219" t="s">
        <v>40</v>
      </c>
      <c r="O92" s="83"/>
      <c r="P92" s="220">
        <f>O92*H92</f>
        <v>0</v>
      </c>
      <c r="Q92" s="220">
        <v>0.00023000000000000001</v>
      </c>
      <c r="R92" s="220">
        <f>Q92*H92</f>
        <v>0.13156000000000001</v>
      </c>
      <c r="S92" s="220">
        <v>0</v>
      </c>
      <c r="T92" s="221">
        <f>S92*H92</f>
        <v>0</v>
      </c>
      <c r="U92" s="37"/>
      <c r="V92" s="37"/>
      <c r="W92" s="37"/>
      <c r="X92" s="37"/>
      <c r="Y92" s="37"/>
      <c r="Z92" s="37"/>
      <c r="AA92" s="37"/>
      <c r="AB92" s="37"/>
      <c r="AC92" s="37"/>
      <c r="AD92" s="37"/>
      <c r="AE92" s="37"/>
      <c r="AR92" s="222" t="s">
        <v>203</v>
      </c>
      <c r="AT92" s="222" t="s">
        <v>188</v>
      </c>
      <c r="AU92" s="222" t="s">
        <v>78</v>
      </c>
      <c r="AY92" s="16" t="s">
        <v>185</v>
      </c>
      <c r="BE92" s="223">
        <f>IF(N92="základní",J92,0)</f>
        <v>0</v>
      </c>
      <c r="BF92" s="223">
        <f>IF(N92="snížená",J92,0)</f>
        <v>0</v>
      </c>
      <c r="BG92" s="223">
        <f>IF(N92="zákl. přenesená",J92,0)</f>
        <v>0</v>
      </c>
      <c r="BH92" s="223">
        <f>IF(N92="sníž. přenesená",J92,0)</f>
        <v>0</v>
      </c>
      <c r="BI92" s="223">
        <f>IF(N92="nulová",J92,0)</f>
        <v>0</v>
      </c>
      <c r="BJ92" s="16" t="s">
        <v>76</v>
      </c>
      <c r="BK92" s="223">
        <f>ROUND(I92*H92,2)</f>
        <v>0</v>
      </c>
      <c r="BL92" s="16" t="s">
        <v>203</v>
      </c>
      <c r="BM92" s="222" t="s">
        <v>99</v>
      </c>
    </row>
    <row r="93" s="2" customFormat="1">
      <c r="A93" s="37"/>
      <c r="B93" s="38"/>
      <c r="C93" s="39"/>
      <c r="D93" s="224" t="s">
        <v>193</v>
      </c>
      <c r="E93" s="39"/>
      <c r="F93" s="225" t="s">
        <v>369</v>
      </c>
      <c r="G93" s="39"/>
      <c r="H93" s="39"/>
      <c r="I93" s="226"/>
      <c r="J93" s="39"/>
      <c r="K93" s="39"/>
      <c r="L93" s="43"/>
      <c r="M93" s="227"/>
      <c r="N93" s="228"/>
      <c r="O93" s="83"/>
      <c r="P93" s="83"/>
      <c r="Q93" s="83"/>
      <c r="R93" s="83"/>
      <c r="S93" s="83"/>
      <c r="T93" s="84"/>
      <c r="U93" s="37"/>
      <c r="V93" s="37"/>
      <c r="W93" s="37"/>
      <c r="X93" s="37"/>
      <c r="Y93" s="37"/>
      <c r="Z93" s="37"/>
      <c r="AA93" s="37"/>
      <c r="AB93" s="37"/>
      <c r="AC93" s="37"/>
      <c r="AD93" s="37"/>
      <c r="AE93" s="37"/>
      <c r="AT93" s="16" t="s">
        <v>193</v>
      </c>
      <c r="AU93" s="16" t="s">
        <v>78</v>
      </c>
    </row>
    <row r="94" s="2" customFormat="1" ht="24.15" customHeight="1">
      <c r="A94" s="37"/>
      <c r="B94" s="38"/>
      <c r="C94" s="211" t="s">
        <v>120</v>
      </c>
      <c r="D94" s="211" t="s">
        <v>188</v>
      </c>
      <c r="E94" s="212" t="s">
        <v>370</v>
      </c>
      <c r="F94" s="213" t="s">
        <v>371</v>
      </c>
      <c r="G94" s="214" t="s">
        <v>191</v>
      </c>
      <c r="H94" s="215">
        <v>572</v>
      </c>
      <c r="I94" s="216"/>
      <c r="J94" s="217">
        <f>ROUND(I94*H94,2)</f>
        <v>0</v>
      </c>
      <c r="K94" s="213" t="s">
        <v>192</v>
      </c>
      <c r="L94" s="43"/>
      <c r="M94" s="218" t="s">
        <v>19</v>
      </c>
      <c r="N94" s="219" t="s">
        <v>40</v>
      </c>
      <c r="O94" s="83"/>
      <c r="P94" s="220">
        <f>O94*H94</f>
        <v>0</v>
      </c>
      <c r="Q94" s="220">
        <v>0.00016000000000000001</v>
      </c>
      <c r="R94" s="220">
        <f>Q94*H94</f>
        <v>0.091520000000000004</v>
      </c>
      <c r="S94" s="220">
        <v>0</v>
      </c>
      <c r="T94" s="221">
        <f>S94*H94</f>
        <v>0</v>
      </c>
      <c r="U94" s="37"/>
      <c r="V94" s="37"/>
      <c r="W94" s="37"/>
      <c r="X94" s="37"/>
      <c r="Y94" s="37"/>
      <c r="Z94" s="37"/>
      <c r="AA94" s="37"/>
      <c r="AB94" s="37"/>
      <c r="AC94" s="37"/>
      <c r="AD94" s="37"/>
      <c r="AE94" s="37"/>
      <c r="AR94" s="222" t="s">
        <v>203</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203</v>
      </c>
      <c r="BM94" s="222" t="s">
        <v>88</v>
      </c>
    </row>
    <row r="95" s="2" customFormat="1">
      <c r="A95" s="37"/>
      <c r="B95" s="38"/>
      <c r="C95" s="39"/>
      <c r="D95" s="224" t="s">
        <v>193</v>
      </c>
      <c r="E95" s="39"/>
      <c r="F95" s="225" t="s">
        <v>372</v>
      </c>
      <c r="G95" s="39"/>
      <c r="H95" s="39"/>
      <c r="I95" s="226"/>
      <c r="J95" s="39"/>
      <c r="K95" s="39"/>
      <c r="L95" s="43"/>
      <c r="M95" s="227"/>
      <c r="N95" s="228"/>
      <c r="O95" s="83"/>
      <c r="P95" s="83"/>
      <c r="Q95" s="83"/>
      <c r="R95" s="83"/>
      <c r="S95" s="83"/>
      <c r="T95" s="84"/>
      <c r="U95" s="37"/>
      <c r="V95" s="37"/>
      <c r="W95" s="37"/>
      <c r="X95" s="37"/>
      <c r="Y95" s="37"/>
      <c r="Z95" s="37"/>
      <c r="AA95" s="37"/>
      <c r="AB95" s="37"/>
      <c r="AC95" s="37"/>
      <c r="AD95" s="37"/>
      <c r="AE95" s="37"/>
      <c r="AT95" s="16" t="s">
        <v>193</v>
      </c>
      <c r="AU95" s="16" t="s">
        <v>78</v>
      </c>
    </row>
    <row r="96" s="2" customFormat="1" ht="24.15" customHeight="1">
      <c r="A96" s="37"/>
      <c r="B96" s="38"/>
      <c r="C96" s="211" t="s">
        <v>99</v>
      </c>
      <c r="D96" s="211" t="s">
        <v>188</v>
      </c>
      <c r="E96" s="212" t="s">
        <v>373</v>
      </c>
      <c r="F96" s="213" t="s">
        <v>374</v>
      </c>
      <c r="G96" s="214" t="s">
        <v>191</v>
      </c>
      <c r="H96" s="215">
        <v>572</v>
      </c>
      <c r="I96" s="216"/>
      <c r="J96" s="217">
        <f>ROUND(I96*H96,2)</f>
        <v>0</v>
      </c>
      <c r="K96" s="213" t="s">
        <v>192</v>
      </c>
      <c r="L96" s="43"/>
      <c r="M96" s="218" t="s">
        <v>19</v>
      </c>
      <c r="N96" s="219" t="s">
        <v>40</v>
      </c>
      <c r="O96" s="83"/>
      <c r="P96" s="220">
        <f>O96*H96</f>
        <v>0</v>
      </c>
      <c r="Q96" s="220">
        <v>0.00040999999999999999</v>
      </c>
      <c r="R96" s="220">
        <f>Q96*H96</f>
        <v>0.23452000000000001</v>
      </c>
      <c r="S96" s="220">
        <v>0</v>
      </c>
      <c r="T96" s="221">
        <f>S96*H96</f>
        <v>0</v>
      </c>
      <c r="U96" s="37"/>
      <c r="V96" s="37"/>
      <c r="W96" s="37"/>
      <c r="X96" s="37"/>
      <c r="Y96" s="37"/>
      <c r="Z96" s="37"/>
      <c r="AA96" s="37"/>
      <c r="AB96" s="37"/>
      <c r="AC96" s="37"/>
      <c r="AD96" s="37"/>
      <c r="AE96" s="37"/>
      <c r="AR96" s="222" t="s">
        <v>203</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203</v>
      </c>
      <c r="BM96" s="222" t="s">
        <v>147</v>
      </c>
    </row>
    <row r="97" s="2" customFormat="1">
      <c r="A97" s="37"/>
      <c r="B97" s="38"/>
      <c r="C97" s="39"/>
      <c r="D97" s="224" t="s">
        <v>193</v>
      </c>
      <c r="E97" s="39"/>
      <c r="F97" s="225" t="s">
        <v>375</v>
      </c>
      <c r="G97" s="39"/>
      <c r="H97" s="39"/>
      <c r="I97" s="226"/>
      <c r="J97" s="39"/>
      <c r="K97" s="39"/>
      <c r="L97" s="43"/>
      <c r="M97" s="227"/>
      <c r="N97" s="228"/>
      <c r="O97" s="83"/>
      <c r="P97" s="83"/>
      <c r="Q97" s="83"/>
      <c r="R97" s="83"/>
      <c r="S97" s="83"/>
      <c r="T97" s="84"/>
      <c r="U97" s="37"/>
      <c r="V97" s="37"/>
      <c r="W97" s="37"/>
      <c r="X97" s="37"/>
      <c r="Y97" s="37"/>
      <c r="Z97" s="37"/>
      <c r="AA97" s="37"/>
      <c r="AB97" s="37"/>
      <c r="AC97" s="37"/>
      <c r="AD97" s="37"/>
      <c r="AE97" s="37"/>
      <c r="AT97" s="16" t="s">
        <v>193</v>
      </c>
      <c r="AU97" s="16" t="s">
        <v>78</v>
      </c>
    </row>
    <row r="98" s="2" customFormat="1" ht="24.15" customHeight="1">
      <c r="A98" s="37"/>
      <c r="B98" s="38"/>
      <c r="C98" s="211" t="s">
        <v>88</v>
      </c>
      <c r="D98" s="211" t="s">
        <v>188</v>
      </c>
      <c r="E98" s="212" t="s">
        <v>376</v>
      </c>
      <c r="F98" s="213" t="s">
        <v>377</v>
      </c>
      <c r="G98" s="214" t="s">
        <v>261</v>
      </c>
      <c r="H98" s="215">
        <v>949</v>
      </c>
      <c r="I98" s="216"/>
      <c r="J98" s="217">
        <f>ROUND(I98*H98,2)</f>
        <v>0</v>
      </c>
      <c r="K98" s="213" t="s">
        <v>192</v>
      </c>
      <c r="L98" s="43"/>
      <c r="M98" s="218" t="s">
        <v>19</v>
      </c>
      <c r="N98" s="219" t="s">
        <v>40</v>
      </c>
      <c r="O98" s="83"/>
      <c r="P98" s="220">
        <f>O98*H98</f>
        <v>0</v>
      </c>
      <c r="Q98" s="220">
        <v>1.0000000000000001E-05</v>
      </c>
      <c r="R98" s="220">
        <f>Q98*H98</f>
        <v>0.0094900000000000002</v>
      </c>
      <c r="S98" s="220">
        <v>0</v>
      </c>
      <c r="T98" s="221">
        <f>S98*H98</f>
        <v>0</v>
      </c>
      <c r="U98" s="37"/>
      <c r="V98" s="37"/>
      <c r="W98" s="37"/>
      <c r="X98" s="37"/>
      <c r="Y98" s="37"/>
      <c r="Z98" s="37"/>
      <c r="AA98" s="37"/>
      <c r="AB98" s="37"/>
      <c r="AC98" s="37"/>
      <c r="AD98" s="37"/>
      <c r="AE98" s="37"/>
      <c r="AR98" s="222" t="s">
        <v>203</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203</v>
      </c>
      <c r="BM98" s="222" t="s">
        <v>239</v>
      </c>
    </row>
    <row r="99" s="2" customFormat="1">
      <c r="A99" s="37"/>
      <c r="B99" s="38"/>
      <c r="C99" s="39"/>
      <c r="D99" s="224" t="s">
        <v>193</v>
      </c>
      <c r="E99" s="39"/>
      <c r="F99" s="225" t="s">
        <v>378</v>
      </c>
      <c r="G99" s="39"/>
      <c r="H99" s="39"/>
      <c r="I99" s="226"/>
      <c r="J99" s="39"/>
      <c r="K99" s="39"/>
      <c r="L99" s="43"/>
      <c r="M99" s="227"/>
      <c r="N99" s="228"/>
      <c r="O99" s="83"/>
      <c r="P99" s="83"/>
      <c r="Q99" s="83"/>
      <c r="R99" s="83"/>
      <c r="S99" s="83"/>
      <c r="T99" s="84"/>
      <c r="U99" s="37"/>
      <c r="V99" s="37"/>
      <c r="W99" s="37"/>
      <c r="X99" s="37"/>
      <c r="Y99" s="37"/>
      <c r="Z99" s="37"/>
      <c r="AA99" s="37"/>
      <c r="AB99" s="37"/>
      <c r="AC99" s="37"/>
      <c r="AD99" s="37"/>
      <c r="AE99" s="37"/>
      <c r="AT99" s="16" t="s">
        <v>193</v>
      </c>
      <c r="AU99" s="16" t="s">
        <v>78</v>
      </c>
    </row>
    <row r="100" s="2" customFormat="1" ht="37.8" customHeight="1">
      <c r="A100" s="37"/>
      <c r="B100" s="38"/>
      <c r="C100" s="211" t="s">
        <v>147</v>
      </c>
      <c r="D100" s="211" t="s">
        <v>188</v>
      </c>
      <c r="E100" s="212" t="s">
        <v>379</v>
      </c>
      <c r="F100" s="213" t="s">
        <v>380</v>
      </c>
      <c r="G100" s="214" t="s">
        <v>261</v>
      </c>
      <c r="H100" s="215">
        <v>949</v>
      </c>
      <c r="I100" s="216"/>
      <c r="J100" s="217">
        <f>ROUND(I100*H100,2)</f>
        <v>0</v>
      </c>
      <c r="K100" s="213" t="s">
        <v>192</v>
      </c>
      <c r="L100" s="43"/>
      <c r="M100" s="218" t="s">
        <v>19</v>
      </c>
      <c r="N100" s="219" t="s">
        <v>40</v>
      </c>
      <c r="O100" s="83"/>
      <c r="P100" s="220">
        <f>O100*H100</f>
        <v>0</v>
      </c>
      <c r="Q100" s="220">
        <v>2.0000000000000002E-05</v>
      </c>
      <c r="R100" s="220">
        <f>Q100*H100</f>
        <v>0.01898</v>
      </c>
      <c r="S100" s="220">
        <v>0</v>
      </c>
      <c r="T100" s="221">
        <f>S100*H100</f>
        <v>0</v>
      </c>
      <c r="U100" s="37"/>
      <c r="V100" s="37"/>
      <c r="W100" s="37"/>
      <c r="X100" s="37"/>
      <c r="Y100" s="37"/>
      <c r="Z100" s="37"/>
      <c r="AA100" s="37"/>
      <c r="AB100" s="37"/>
      <c r="AC100" s="37"/>
      <c r="AD100" s="37"/>
      <c r="AE100" s="37"/>
      <c r="AR100" s="222" t="s">
        <v>203</v>
      </c>
      <c r="AT100" s="222" t="s">
        <v>188</v>
      </c>
      <c r="AU100" s="222" t="s">
        <v>78</v>
      </c>
      <c r="AY100" s="16" t="s">
        <v>185</v>
      </c>
      <c r="BE100" s="223">
        <f>IF(N100="základní",J100,0)</f>
        <v>0</v>
      </c>
      <c r="BF100" s="223">
        <f>IF(N100="snížená",J100,0)</f>
        <v>0</v>
      </c>
      <c r="BG100" s="223">
        <f>IF(N100="zákl. přenesená",J100,0)</f>
        <v>0</v>
      </c>
      <c r="BH100" s="223">
        <f>IF(N100="sníž. přenesená",J100,0)</f>
        <v>0</v>
      </c>
      <c r="BI100" s="223">
        <f>IF(N100="nulová",J100,0)</f>
        <v>0</v>
      </c>
      <c r="BJ100" s="16" t="s">
        <v>76</v>
      </c>
      <c r="BK100" s="223">
        <f>ROUND(I100*H100,2)</f>
        <v>0</v>
      </c>
      <c r="BL100" s="16" t="s">
        <v>203</v>
      </c>
      <c r="BM100" s="222" t="s">
        <v>8</v>
      </c>
    </row>
    <row r="101" s="2" customFormat="1">
      <c r="A101" s="37"/>
      <c r="B101" s="38"/>
      <c r="C101" s="39"/>
      <c r="D101" s="224" t="s">
        <v>193</v>
      </c>
      <c r="E101" s="39"/>
      <c r="F101" s="225" t="s">
        <v>381</v>
      </c>
      <c r="G101" s="39"/>
      <c r="H101" s="39"/>
      <c r="I101" s="226"/>
      <c r="J101" s="39"/>
      <c r="K101" s="39"/>
      <c r="L101" s="43"/>
      <c r="M101" s="227"/>
      <c r="N101" s="228"/>
      <c r="O101" s="83"/>
      <c r="P101" s="83"/>
      <c r="Q101" s="83"/>
      <c r="R101" s="83"/>
      <c r="S101" s="83"/>
      <c r="T101" s="84"/>
      <c r="U101" s="37"/>
      <c r="V101" s="37"/>
      <c r="W101" s="37"/>
      <c r="X101" s="37"/>
      <c r="Y101" s="37"/>
      <c r="Z101" s="37"/>
      <c r="AA101" s="37"/>
      <c r="AB101" s="37"/>
      <c r="AC101" s="37"/>
      <c r="AD101" s="37"/>
      <c r="AE101" s="37"/>
      <c r="AT101" s="16" t="s">
        <v>193</v>
      </c>
      <c r="AU101" s="16" t="s">
        <v>78</v>
      </c>
    </row>
    <row r="102" s="2" customFormat="1" ht="24.15" customHeight="1">
      <c r="A102" s="37"/>
      <c r="B102" s="38"/>
      <c r="C102" s="211" t="s">
        <v>186</v>
      </c>
      <c r="D102" s="211" t="s">
        <v>188</v>
      </c>
      <c r="E102" s="212" t="s">
        <v>382</v>
      </c>
      <c r="F102" s="213" t="s">
        <v>383</v>
      </c>
      <c r="G102" s="214" t="s">
        <v>261</v>
      </c>
      <c r="H102" s="215">
        <v>949</v>
      </c>
      <c r="I102" s="216"/>
      <c r="J102" s="217">
        <f>ROUND(I102*H102,2)</f>
        <v>0</v>
      </c>
      <c r="K102" s="213" t="s">
        <v>192</v>
      </c>
      <c r="L102" s="43"/>
      <c r="M102" s="218" t="s">
        <v>19</v>
      </c>
      <c r="N102" s="219" t="s">
        <v>40</v>
      </c>
      <c r="O102" s="83"/>
      <c r="P102" s="220">
        <f>O102*H102</f>
        <v>0</v>
      </c>
      <c r="Q102" s="220">
        <v>2.0000000000000002E-05</v>
      </c>
      <c r="R102" s="220">
        <f>Q102*H102</f>
        <v>0.01898</v>
      </c>
      <c r="S102" s="220">
        <v>0</v>
      </c>
      <c r="T102" s="221">
        <f>S102*H102</f>
        <v>0</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248</v>
      </c>
    </row>
    <row r="103" s="2" customFormat="1">
      <c r="A103" s="37"/>
      <c r="B103" s="38"/>
      <c r="C103" s="39"/>
      <c r="D103" s="224" t="s">
        <v>193</v>
      </c>
      <c r="E103" s="39"/>
      <c r="F103" s="225" t="s">
        <v>384</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33" customHeight="1">
      <c r="A104" s="37"/>
      <c r="B104" s="38"/>
      <c r="C104" s="211" t="s">
        <v>239</v>
      </c>
      <c r="D104" s="211" t="s">
        <v>188</v>
      </c>
      <c r="E104" s="212" t="s">
        <v>385</v>
      </c>
      <c r="F104" s="213" t="s">
        <v>386</v>
      </c>
      <c r="G104" s="214" t="s">
        <v>261</v>
      </c>
      <c r="H104" s="215">
        <v>949</v>
      </c>
      <c r="I104" s="216"/>
      <c r="J104" s="217">
        <f>ROUND(I104*H104,2)</f>
        <v>0</v>
      </c>
      <c r="K104" s="213" t="s">
        <v>192</v>
      </c>
      <c r="L104" s="43"/>
      <c r="M104" s="218" t="s">
        <v>19</v>
      </c>
      <c r="N104" s="219" t="s">
        <v>40</v>
      </c>
      <c r="O104" s="83"/>
      <c r="P104" s="220">
        <f>O104*H104</f>
        <v>0</v>
      </c>
      <c r="Q104" s="220">
        <v>3.0000000000000001E-05</v>
      </c>
      <c r="R104" s="220">
        <f>Q104*H104</f>
        <v>0.028470000000000002</v>
      </c>
      <c r="S104" s="220">
        <v>0</v>
      </c>
      <c r="T104" s="221">
        <f>S104*H104</f>
        <v>0</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203</v>
      </c>
    </row>
    <row r="105" s="2" customFormat="1">
      <c r="A105" s="37"/>
      <c r="B105" s="38"/>
      <c r="C105" s="39"/>
      <c r="D105" s="224" t="s">
        <v>193</v>
      </c>
      <c r="E105" s="39"/>
      <c r="F105" s="225" t="s">
        <v>387</v>
      </c>
      <c r="G105" s="39"/>
      <c r="H105" s="39"/>
      <c r="I105" s="226"/>
      <c r="J105" s="39"/>
      <c r="K105" s="39"/>
      <c r="L105" s="43"/>
      <c r="M105" s="239"/>
      <c r="N105" s="240"/>
      <c r="O105" s="241"/>
      <c r="P105" s="241"/>
      <c r="Q105" s="241"/>
      <c r="R105" s="241"/>
      <c r="S105" s="241"/>
      <c r="T105" s="242"/>
      <c r="U105" s="37"/>
      <c r="V105" s="37"/>
      <c r="W105" s="37"/>
      <c r="X105" s="37"/>
      <c r="Y105" s="37"/>
      <c r="Z105" s="37"/>
      <c r="AA105" s="37"/>
      <c r="AB105" s="37"/>
      <c r="AC105" s="37"/>
      <c r="AD105" s="37"/>
      <c r="AE105" s="37"/>
      <c r="AT105" s="16" t="s">
        <v>193</v>
      </c>
      <c r="AU105" s="16" t="s">
        <v>78</v>
      </c>
    </row>
    <row r="106" s="2" customFormat="1" ht="6.96" customHeight="1">
      <c r="A106" s="37"/>
      <c r="B106" s="58"/>
      <c r="C106" s="59"/>
      <c r="D106" s="59"/>
      <c r="E106" s="59"/>
      <c r="F106" s="59"/>
      <c r="G106" s="59"/>
      <c r="H106" s="59"/>
      <c r="I106" s="59"/>
      <c r="J106" s="59"/>
      <c r="K106" s="59"/>
      <c r="L106" s="43"/>
      <c r="M106" s="37"/>
      <c r="O106" s="37"/>
      <c r="P106" s="37"/>
      <c r="Q106" s="37"/>
      <c r="R106" s="37"/>
      <c r="S106" s="37"/>
      <c r="T106" s="37"/>
      <c r="U106" s="37"/>
      <c r="V106" s="37"/>
      <c r="W106" s="37"/>
      <c r="X106" s="37"/>
      <c r="Y106" s="37"/>
      <c r="Z106" s="37"/>
      <c r="AA106" s="37"/>
      <c r="AB106" s="37"/>
      <c r="AC106" s="37"/>
      <c r="AD106" s="37"/>
      <c r="AE106" s="37"/>
    </row>
  </sheetData>
  <sheetProtection sheet="1" autoFilter="0" formatColumns="0" formatRows="0" objects="1" scenarios="1" spinCount="100000" saltValue="Y+sWs4oo+M8jabe74n0XWFjIAk1HGinEBttQ2lo2gB2pHj3myAbUhL+FREtwcWVx6IFj5lqEyoS3OzIG7/2TEA==" hashValue="qhS8FOclmRdc3VCvbnPbvcMxkQnAV7XbBgDz/rShdjD2U2HSEu7o4c7n6ZK8RI3+w5U5854Gfa1ka4PjWNQiVA==" algorithmName="SHA-512" password="CC35"/>
  <autoFilter ref="C86:K105"/>
  <mergeCells count="12">
    <mergeCell ref="E7:H7"/>
    <mergeCell ref="E9:H9"/>
    <mergeCell ref="E11:H11"/>
    <mergeCell ref="E20:H20"/>
    <mergeCell ref="E29:H29"/>
    <mergeCell ref="E50:H50"/>
    <mergeCell ref="E52:H52"/>
    <mergeCell ref="E54:H54"/>
    <mergeCell ref="E75:H75"/>
    <mergeCell ref="E77:H77"/>
    <mergeCell ref="E79:H79"/>
    <mergeCell ref="L2:V2"/>
  </mergeCells>
  <hyperlinks>
    <hyperlink ref="F91" r:id="rId1" display="https://podminky.urs.cz/item/CS_URS_2024_02/783606811"/>
    <hyperlink ref="F93" r:id="rId2" display="https://podminky.urs.cz/item/CS_URS_2024_02/783601325"/>
    <hyperlink ref="F95" r:id="rId3" display="https://podminky.urs.cz/item/CS_URS_2024_02/783614111"/>
    <hyperlink ref="F97" r:id="rId4" display="https://podminky.urs.cz/item/CS_URS_2024_02/783617117"/>
    <hyperlink ref="F99" r:id="rId5" display="https://podminky.urs.cz/item/CS_URS_2024_02/783606861"/>
    <hyperlink ref="F101" r:id="rId6" display="https://podminky.urs.cz/item/CS_URS_2024_02/783601713"/>
    <hyperlink ref="F103" r:id="rId7" display="https://podminky.urs.cz/item/CS_URS_2024_02/783614551"/>
    <hyperlink ref="F105" r:id="rId8" display="https://podminky.urs.cz/item/CS_URS_2024_02/783617611"/>
  </hyperlinks>
  <pageMargins left="0.39375" right="0.39375" top="0.39375" bottom="0.39375" header="0" footer="0"/>
  <pageSetup paperSize="9" orientation="portrait" blackAndWhite="1" fitToHeight="100"/>
  <headerFooter>
    <oddFooter>&amp;CStrana &amp;P z &amp;N</oddFooter>
  </headerFooter>
  <drawing r:id="rId9"/>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101</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354</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388</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ROUND(J89,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ROUND((SUM(BE89:BE125)),  2)</f>
        <v>0</v>
      </c>
      <c r="G35" s="37"/>
      <c r="H35" s="37"/>
      <c r="I35" s="156">
        <v>0.20999999999999999</v>
      </c>
      <c r="J35" s="155">
        <f>ROUND(((SUM(BE89:BE125))*I35),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ROUND((SUM(BF89:BF125)),  2)</f>
        <v>0</v>
      </c>
      <c r="G36" s="37"/>
      <c r="H36" s="37"/>
      <c r="I36" s="156">
        <v>0.12</v>
      </c>
      <c r="J36" s="155">
        <f>ROUND(((SUM(BF89:BF125))*I36),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ROUND((SUM(BG89:BG125)),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ROUND((SUM(BH89:BH125)),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ROUND((SUM(BI89:BI125)),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354</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4 - Podlahové krytiny</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J89</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J90</f>
        <v>0</v>
      </c>
      <c r="K64" s="174"/>
      <c r="L64" s="178"/>
      <c r="S64" s="9"/>
      <c r="T64" s="9"/>
      <c r="U64" s="9"/>
      <c r="V64" s="9"/>
      <c r="W64" s="9"/>
      <c r="X64" s="9"/>
      <c r="Y64" s="9"/>
      <c r="Z64" s="9"/>
      <c r="AA64" s="9"/>
      <c r="AB64" s="9"/>
      <c r="AC64" s="9"/>
      <c r="AD64" s="9"/>
      <c r="AE64" s="9"/>
    </row>
    <row r="65" s="10" customFormat="1" ht="19.92" customHeight="1">
      <c r="A65" s="10"/>
      <c r="B65" s="179"/>
      <c r="C65" s="124"/>
      <c r="D65" s="180" t="s">
        <v>218</v>
      </c>
      <c r="E65" s="181"/>
      <c r="F65" s="181"/>
      <c r="G65" s="181"/>
      <c r="H65" s="181"/>
      <c r="I65" s="181"/>
      <c r="J65" s="182">
        <f>J91</f>
        <v>0</v>
      </c>
      <c r="K65" s="124"/>
      <c r="L65" s="183"/>
      <c r="S65" s="10"/>
      <c r="T65" s="10"/>
      <c r="U65" s="10"/>
      <c r="V65" s="10"/>
      <c r="W65" s="10"/>
      <c r="X65" s="10"/>
      <c r="Y65" s="10"/>
      <c r="Z65" s="10"/>
      <c r="AA65" s="10"/>
      <c r="AB65" s="10"/>
      <c r="AC65" s="10"/>
      <c r="AD65" s="10"/>
      <c r="AE65" s="10"/>
    </row>
    <row r="66" s="9" customFormat="1" ht="24.96" customHeight="1">
      <c r="A66" s="9"/>
      <c r="B66" s="173"/>
      <c r="C66" s="174"/>
      <c r="D66" s="175" t="s">
        <v>168</v>
      </c>
      <c r="E66" s="176"/>
      <c r="F66" s="176"/>
      <c r="G66" s="176"/>
      <c r="H66" s="176"/>
      <c r="I66" s="176"/>
      <c r="J66" s="177">
        <f>J100</f>
        <v>0</v>
      </c>
      <c r="K66" s="174"/>
      <c r="L66" s="178"/>
      <c r="S66" s="9"/>
      <c r="T66" s="9"/>
      <c r="U66" s="9"/>
      <c r="V66" s="9"/>
      <c r="W66" s="9"/>
      <c r="X66" s="9"/>
      <c r="Y66" s="9"/>
      <c r="Z66" s="9"/>
      <c r="AA66" s="9"/>
      <c r="AB66" s="9"/>
      <c r="AC66" s="9"/>
      <c r="AD66" s="9"/>
      <c r="AE66" s="9"/>
    </row>
    <row r="67" s="10" customFormat="1" ht="19.92" customHeight="1">
      <c r="A67" s="10"/>
      <c r="B67" s="179"/>
      <c r="C67" s="124"/>
      <c r="D67" s="180" t="s">
        <v>389</v>
      </c>
      <c r="E67" s="181"/>
      <c r="F67" s="181"/>
      <c r="G67" s="181"/>
      <c r="H67" s="181"/>
      <c r="I67" s="181"/>
      <c r="J67" s="182">
        <f>J101</f>
        <v>0</v>
      </c>
      <c r="K67" s="124"/>
      <c r="L67" s="183"/>
      <c r="S67" s="10"/>
      <c r="T67" s="10"/>
      <c r="U67" s="10"/>
      <c r="V67" s="10"/>
      <c r="W67" s="10"/>
      <c r="X67" s="10"/>
      <c r="Y67" s="10"/>
      <c r="Z67" s="10"/>
      <c r="AA67" s="10"/>
      <c r="AB67" s="10"/>
      <c r="AC67" s="10"/>
      <c r="AD67" s="10"/>
      <c r="AE67" s="10"/>
    </row>
    <row r="68" s="2" customFormat="1" ht="21.84" customHeight="1">
      <c r="A68" s="37"/>
      <c r="B68" s="38"/>
      <c r="C68" s="39"/>
      <c r="D68" s="39"/>
      <c r="E68" s="39"/>
      <c r="F68" s="39"/>
      <c r="G68" s="39"/>
      <c r="H68" s="39"/>
      <c r="I68" s="39"/>
      <c r="J68" s="39"/>
      <c r="K68" s="39"/>
      <c r="L68" s="143"/>
      <c r="S68" s="37"/>
      <c r="T68" s="37"/>
      <c r="U68" s="37"/>
      <c r="V68" s="37"/>
      <c r="W68" s="37"/>
      <c r="X68" s="37"/>
      <c r="Y68" s="37"/>
      <c r="Z68" s="37"/>
      <c r="AA68" s="37"/>
      <c r="AB68" s="37"/>
      <c r="AC68" s="37"/>
      <c r="AD68" s="37"/>
      <c r="AE68" s="37"/>
    </row>
    <row r="69" s="2" customFormat="1" ht="6.96" customHeight="1">
      <c r="A69" s="37"/>
      <c r="B69" s="58"/>
      <c r="C69" s="59"/>
      <c r="D69" s="59"/>
      <c r="E69" s="59"/>
      <c r="F69" s="59"/>
      <c r="G69" s="59"/>
      <c r="H69" s="59"/>
      <c r="I69" s="59"/>
      <c r="J69" s="59"/>
      <c r="K69" s="59"/>
      <c r="L69" s="143"/>
      <c r="S69" s="37"/>
      <c r="T69" s="37"/>
      <c r="U69" s="37"/>
      <c r="V69" s="37"/>
      <c r="W69" s="37"/>
      <c r="X69" s="37"/>
      <c r="Y69" s="37"/>
      <c r="Z69" s="37"/>
      <c r="AA69" s="37"/>
      <c r="AB69" s="37"/>
      <c r="AC69" s="37"/>
      <c r="AD69" s="37"/>
      <c r="AE69" s="37"/>
    </row>
    <row r="73" s="2" customFormat="1" ht="6.96" customHeight="1">
      <c r="A73" s="37"/>
      <c r="B73" s="60"/>
      <c r="C73" s="61"/>
      <c r="D73" s="61"/>
      <c r="E73" s="61"/>
      <c r="F73" s="61"/>
      <c r="G73" s="61"/>
      <c r="H73" s="61"/>
      <c r="I73" s="61"/>
      <c r="J73" s="61"/>
      <c r="K73" s="61"/>
      <c r="L73" s="143"/>
      <c r="S73" s="37"/>
      <c r="T73" s="37"/>
      <c r="U73" s="37"/>
      <c r="V73" s="37"/>
      <c r="W73" s="37"/>
      <c r="X73" s="37"/>
      <c r="Y73" s="37"/>
      <c r="Z73" s="37"/>
      <c r="AA73" s="37"/>
      <c r="AB73" s="37"/>
      <c r="AC73" s="37"/>
      <c r="AD73" s="37"/>
      <c r="AE73" s="37"/>
    </row>
    <row r="74" s="2" customFormat="1" ht="24.96" customHeight="1">
      <c r="A74" s="37"/>
      <c r="B74" s="38"/>
      <c r="C74" s="22" t="s">
        <v>170</v>
      </c>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6.96" customHeight="1">
      <c r="A75" s="37"/>
      <c r="B75" s="38"/>
      <c r="C75" s="39"/>
      <c r="D75" s="39"/>
      <c r="E75" s="39"/>
      <c r="F75" s="39"/>
      <c r="G75" s="39"/>
      <c r="H75" s="39"/>
      <c r="I75" s="39"/>
      <c r="J75" s="39"/>
      <c r="K75" s="39"/>
      <c r="L75" s="143"/>
      <c r="S75" s="37"/>
      <c r="T75" s="37"/>
      <c r="U75" s="37"/>
      <c r="V75" s="37"/>
      <c r="W75" s="37"/>
      <c r="X75" s="37"/>
      <c r="Y75" s="37"/>
      <c r="Z75" s="37"/>
      <c r="AA75" s="37"/>
      <c r="AB75" s="37"/>
      <c r="AC75" s="37"/>
      <c r="AD75" s="37"/>
      <c r="AE75" s="37"/>
    </row>
    <row r="76" s="2" customFormat="1" ht="12" customHeight="1">
      <c r="A76" s="37"/>
      <c r="B76" s="38"/>
      <c r="C76" s="31" t="s">
        <v>16</v>
      </c>
      <c r="D76" s="39"/>
      <c r="E76" s="39"/>
      <c r="F76" s="39"/>
      <c r="G76" s="39"/>
      <c r="H76" s="39"/>
      <c r="I76" s="39"/>
      <c r="J76" s="39"/>
      <c r="K76" s="39"/>
      <c r="L76" s="143"/>
      <c r="S76" s="37"/>
      <c r="T76" s="37"/>
      <c r="U76" s="37"/>
      <c r="V76" s="37"/>
      <c r="W76" s="37"/>
      <c r="X76" s="37"/>
      <c r="Y76" s="37"/>
      <c r="Z76" s="37"/>
      <c r="AA76" s="37"/>
      <c r="AB76" s="37"/>
      <c r="AC76" s="37"/>
      <c r="AD76" s="37"/>
      <c r="AE76" s="37"/>
    </row>
    <row r="77" s="2" customFormat="1" ht="16.5" customHeight="1">
      <c r="A77" s="37"/>
      <c r="B77" s="38"/>
      <c r="C77" s="39"/>
      <c r="D77" s="39"/>
      <c r="E77" s="168" t="str">
        <f>E7</f>
        <v>objekt Koleje Jarov- Blok F</v>
      </c>
      <c r="F77" s="31"/>
      <c r="G77" s="31"/>
      <c r="H77" s="31"/>
      <c r="I77" s="39"/>
      <c r="J77" s="39"/>
      <c r="K77" s="39"/>
      <c r="L77" s="143"/>
      <c r="S77" s="37"/>
      <c r="T77" s="37"/>
      <c r="U77" s="37"/>
      <c r="V77" s="37"/>
      <c r="W77" s="37"/>
      <c r="X77" s="37"/>
      <c r="Y77" s="37"/>
      <c r="Z77" s="37"/>
      <c r="AA77" s="37"/>
      <c r="AB77" s="37"/>
      <c r="AC77" s="37"/>
      <c r="AD77" s="37"/>
      <c r="AE77" s="37"/>
    </row>
    <row r="78" s="1" customFormat="1" ht="12" customHeight="1">
      <c r="B78" s="20"/>
      <c r="C78" s="31" t="s">
        <v>157</v>
      </c>
      <c r="D78" s="21"/>
      <c r="E78" s="21"/>
      <c r="F78" s="21"/>
      <c r="G78" s="21"/>
      <c r="H78" s="21"/>
      <c r="I78" s="21"/>
      <c r="J78" s="21"/>
      <c r="K78" s="21"/>
      <c r="L78" s="19"/>
    </row>
    <row r="79" s="2" customFormat="1" ht="16.5" customHeight="1">
      <c r="A79" s="37"/>
      <c r="B79" s="38"/>
      <c r="C79" s="39"/>
      <c r="D79" s="39"/>
      <c r="E79" s="168" t="s">
        <v>354</v>
      </c>
      <c r="F79" s="39"/>
      <c r="G79" s="39"/>
      <c r="H79" s="39"/>
      <c r="I79" s="39"/>
      <c r="J79" s="39"/>
      <c r="K79" s="39"/>
      <c r="L79" s="143"/>
      <c r="S79" s="37"/>
      <c r="T79" s="37"/>
      <c r="U79" s="37"/>
      <c r="V79" s="37"/>
      <c r="W79" s="37"/>
      <c r="X79" s="37"/>
      <c r="Y79" s="37"/>
      <c r="Z79" s="37"/>
      <c r="AA79" s="37"/>
      <c r="AB79" s="37"/>
      <c r="AC79" s="37"/>
      <c r="AD79" s="37"/>
      <c r="AE79" s="37"/>
    </row>
    <row r="80" s="2" customFormat="1" ht="12" customHeight="1">
      <c r="A80" s="37"/>
      <c r="B80" s="38"/>
      <c r="C80" s="31" t="s">
        <v>159</v>
      </c>
      <c r="D80" s="39"/>
      <c r="E80" s="39"/>
      <c r="F80" s="39"/>
      <c r="G80" s="39"/>
      <c r="H80" s="39"/>
      <c r="I80" s="39"/>
      <c r="J80" s="39"/>
      <c r="K80" s="39"/>
      <c r="L80" s="143"/>
      <c r="S80" s="37"/>
      <c r="T80" s="37"/>
      <c r="U80" s="37"/>
      <c r="V80" s="37"/>
      <c r="W80" s="37"/>
      <c r="X80" s="37"/>
      <c r="Y80" s="37"/>
      <c r="Z80" s="37"/>
      <c r="AA80" s="37"/>
      <c r="AB80" s="37"/>
      <c r="AC80" s="37"/>
      <c r="AD80" s="37"/>
      <c r="AE80" s="37"/>
    </row>
    <row r="81" s="2" customFormat="1" ht="16.5" customHeight="1">
      <c r="A81" s="37"/>
      <c r="B81" s="38"/>
      <c r="C81" s="39"/>
      <c r="D81" s="39"/>
      <c r="E81" s="68" t="str">
        <f>E11</f>
        <v>4 - Podlahové krytiny</v>
      </c>
      <c r="F81" s="39"/>
      <c r="G81" s="39"/>
      <c r="H81" s="39"/>
      <c r="I81" s="39"/>
      <c r="J81" s="39"/>
      <c r="K81" s="39"/>
      <c r="L81" s="143"/>
      <c r="S81" s="37"/>
      <c r="T81" s="37"/>
      <c r="U81" s="37"/>
      <c r="V81" s="37"/>
      <c r="W81" s="37"/>
      <c r="X81" s="37"/>
      <c r="Y81" s="37"/>
      <c r="Z81" s="37"/>
      <c r="AA81" s="37"/>
      <c r="AB81" s="37"/>
      <c r="AC81" s="37"/>
      <c r="AD81" s="37"/>
      <c r="AE81" s="37"/>
    </row>
    <row r="82" s="2" customFormat="1" ht="6.96" customHeight="1">
      <c r="A82" s="37"/>
      <c r="B82" s="38"/>
      <c r="C82" s="39"/>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2" customHeight="1">
      <c r="A83" s="37"/>
      <c r="B83" s="38"/>
      <c r="C83" s="31" t="s">
        <v>21</v>
      </c>
      <c r="D83" s="39"/>
      <c r="E83" s="39"/>
      <c r="F83" s="26" t="str">
        <f>F14</f>
        <v xml:space="preserve"> </v>
      </c>
      <c r="G83" s="39"/>
      <c r="H83" s="39"/>
      <c r="I83" s="31" t="s">
        <v>23</v>
      </c>
      <c r="J83" s="71" t="str">
        <f>IF(J14="","",J14)</f>
        <v>10. 2. 2025</v>
      </c>
      <c r="K83" s="39"/>
      <c r="L83" s="143"/>
      <c r="S83" s="37"/>
      <c r="T83" s="37"/>
      <c r="U83" s="37"/>
      <c r="V83" s="37"/>
      <c r="W83" s="37"/>
      <c r="X83" s="37"/>
      <c r="Y83" s="37"/>
      <c r="Z83" s="37"/>
      <c r="AA83" s="37"/>
      <c r="AB83" s="37"/>
      <c r="AC83" s="37"/>
      <c r="AD83" s="37"/>
      <c r="AE83" s="37"/>
    </row>
    <row r="84" s="2" customFormat="1" ht="6.96" customHeight="1">
      <c r="A84" s="37"/>
      <c r="B84" s="38"/>
      <c r="C84" s="39"/>
      <c r="D84" s="39"/>
      <c r="E84" s="39"/>
      <c r="F84" s="39"/>
      <c r="G84" s="39"/>
      <c r="H84" s="39"/>
      <c r="I84" s="39"/>
      <c r="J84" s="39"/>
      <c r="K84" s="39"/>
      <c r="L84" s="143"/>
      <c r="S84" s="37"/>
      <c r="T84" s="37"/>
      <c r="U84" s="37"/>
      <c r="V84" s="37"/>
      <c r="W84" s="37"/>
      <c r="X84" s="37"/>
      <c r="Y84" s="37"/>
      <c r="Z84" s="37"/>
      <c r="AA84" s="37"/>
      <c r="AB84" s="37"/>
      <c r="AC84" s="37"/>
      <c r="AD84" s="37"/>
      <c r="AE84" s="37"/>
    </row>
    <row r="85" s="2" customFormat="1" ht="15.15" customHeight="1">
      <c r="A85" s="37"/>
      <c r="B85" s="38"/>
      <c r="C85" s="31" t="s">
        <v>25</v>
      </c>
      <c r="D85" s="39"/>
      <c r="E85" s="39"/>
      <c r="F85" s="26" t="str">
        <f>E17</f>
        <v xml:space="preserve"> </v>
      </c>
      <c r="G85" s="39"/>
      <c r="H85" s="39"/>
      <c r="I85" s="31" t="s">
        <v>30</v>
      </c>
      <c r="J85" s="35" t="str">
        <f>E23</f>
        <v xml:space="preserve"> </v>
      </c>
      <c r="K85" s="39"/>
      <c r="L85" s="143"/>
      <c r="S85" s="37"/>
      <c r="T85" s="37"/>
      <c r="U85" s="37"/>
      <c r="V85" s="37"/>
      <c r="W85" s="37"/>
      <c r="X85" s="37"/>
      <c r="Y85" s="37"/>
      <c r="Z85" s="37"/>
      <c r="AA85" s="37"/>
      <c r="AB85" s="37"/>
      <c r="AC85" s="37"/>
      <c r="AD85" s="37"/>
      <c r="AE85" s="37"/>
    </row>
    <row r="86" s="2" customFormat="1" ht="15.15" customHeight="1">
      <c r="A86" s="37"/>
      <c r="B86" s="38"/>
      <c r="C86" s="31" t="s">
        <v>28</v>
      </c>
      <c r="D86" s="39"/>
      <c r="E86" s="39"/>
      <c r="F86" s="26" t="str">
        <f>IF(E20="","",E20)</f>
        <v>Vyplň údaj</v>
      </c>
      <c r="G86" s="39"/>
      <c r="H86" s="39"/>
      <c r="I86" s="31" t="s">
        <v>32</v>
      </c>
      <c r="J86" s="35" t="str">
        <f>E26</f>
        <v xml:space="preserve"> </v>
      </c>
      <c r="K86" s="39"/>
      <c r="L86" s="143"/>
      <c r="S86" s="37"/>
      <c r="T86" s="37"/>
      <c r="U86" s="37"/>
      <c r="V86" s="37"/>
      <c r="W86" s="37"/>
      <c r="X86" s="37"/>
      <c r="Y86" s="37"/>
      <c r="Z86" s="37"/>
      <c r="AA86" s="37"/>
      <c r="AB86" s="37"/>
      <c r="AC86" s="37"/>
      <c r="AD86" s="37"/>
      <c r="AE86" s="37"/>
    </row>
    <row r="87" s="2" customFormat="1" ht="10.32" customHeight="1">
      <c r="A87" s="37"/>
      <c r="B87" s="38"/>
      <c r="C87" s="39"/>
      <c r="D87" s="39"/>
      <c r="E87" s="39"/>
      <c r="F87" s="39"/>
      <c r="G87" s="39"/>
      <c r="H87" s="39"/>
      <c r="I87" s="39"/>
      <c r="J87" s="39"/>
      <c r="K87" s="39"/>
      <c r="L87" s="143"/>
      <c r="S87" s="37"/>
      <c r="T87" s="37"/>
      <c r="U87" s="37"/>
      <c r="V87" s="37"/>
      <c r="W87" s="37"/>
      <c r="X87" s="37"/>
      <c r="Y87" s="37"/>
      <c r="Z87" s="37"/>
      <c r="AA87" s="37"/>
      <c r="AB87" s="37"/>
      <c r="AC87" s="37"/>
      <c r="AD87" s="37"/>
      <c r="AE87" s="37"/>
    </row>
    <row r="88" s="11" customFormat="1" ht="29.28" customHeight="1">
      <c r="A88" s="184"/>
      <c r="B88" s="185"/>
      <c r="C88" s="186" t="s">
        <v>171</v>
      </c>
      <c r="D88" s="187" t="s">
        <v>54</v>
      </c>
      <c r="E88" s="187" t="s">
        <v>50</v>
      </c>
      <c r="F88" s="187" t="s">
        <v>51</v>
      </c>
      <c r="G88" s="187" t="s">
        <v>172</v>
      </c>
      <c r="H88" s="187" t="s">
        <v>173</v>
      </c>
      <c r="I88" s="187" t="s">
        <v>174</v>
      </c>
      <c r="J88" s="187" t="s">
        <v>163</v>
      </c>
      <c r="K88" s="188" t="s">
        <v>175</v>
      </c>
      <c r="L88" s="189"/>
      <c r="M88" s="91" t="s">
        <v>19</v>
      </c>
      <c r="N88" s="92" t="s">
        <v>39</v>
      </c>
      <c r="O88" s="92" t="s">
        <v>176</v>
      </c>
      <c r="P88" s="92" t="s">
        <v>177</v>
      </c>
      <c r="Q88" s="92" t="s">
        <v>178</v>
      </c>
      <c r="R88" s="92" t="s">
        <v>179</v>
      </c>
      <c r="S88" s="92" t="s">
        <v>180</v>
      </c>
      <c r="T88" s="93" t="s">
        <v>181</v>
      </c>
      <c r="U88" s="184"/>
      <c r="V88" s="184"/>
      <c r="W88" s="184"/>
      <c r="X88" s="184"/>
      <c r="Y88" s="184"/>
      <c r="Z88" s="184"/>
      <c r="AA88" s="184"/>
      <c r="AB88" s="184"/>
      <c r="AC88" s="184"/>
      <c r="AD88" s="184"/>
      <c r="AE88" s="184"/>
    </row>
    <row r="89" s="2" customFormat="1" ht="22.8" customHeight="1">
      <c r="A89" s="37"/>
      <c r="B89" s="38"/>
      <c r="C89" s="98" t="s">
        <v>182</v>
      </c>
      <c r="D89" s="39"/>
      <c r="E89" s="39"/>
      <c r="F89" s="39"/>
      <c r="G89" s="39"/>
      <c r="H89" s="39"/>
      <c r="I89" s="39"/>
      <c r="J89" s="190">
        <f>BK89</f>
        <v>0</v>
      </c>
      <c r="K89" s="39"/>
      <c r="L89" s="43"/>
      <c r="M89" s="94"/>
      <c r="N89" s="191"/>
      <c r="O89" s="95"/>
      <c r="P89" s="192">
        <f>P90+P100</f>
        <v>0</v>
      </c>
      <c r="Q89" s="95"/>
      <c r="R89" s="192">
        <f>R90+R100</f>
        <v>38.829419999999999</v>
      </c>
      <c r="S89" s="95"/>
      <c r="T89" s="193">
        <f>T90+T100</f>
        <v>16.344000000000001</v>
      </c>
      <c r="U89" s="37"/>
      <c r="V89" s="37"/>
      <c r="W89" s="37"/>
      <c r="X89" s="37"/>
      <c r="Y89" s="37"/>
      <c r="Z89" s="37"/>
      <c r="AA89" s="37"/>
      <c r="AB89" s="37"/>
      <c r="AC89" s="37"/>
      <c r="AD89" s="37"/>
      <c r="AE89" s="37"/>
      <c r="AT89" s="16" t="s">
        <v>68</v>
      </c>
      <c r="AU89" s="16" t="s">
        <v>164</v>
      </c>
      <c r="BK89" s="194">
        <f>BK90+BK100</f>
        <v>0</v>
      </c>
    </row>
    <row r="90" s="12" customFormat="1" ht="25.92" customHeight="1">
      <c r="A90" s="12"/>
      <c r="B90" s="195"/>
      <c r="C90" s="196"/>
      <c r="D90" s="197" t="s">
        <v>68</v>
      </c>
      <c r="E90" s="198" t="s">
        <v>183</v>
      </c>
      <c r="F90" s="198" t="s">
        <v>184</v>
      </c>
      <c r="G90" s="196"/>
      <c r="H90" s="196"/>
      <c r="I90" s="199"/>
      <c r="J90" s="200">
        <f>BK90</f>
        <v>0</v>
      </c>
      <c r="K90" s="196"/>
      <c r="L90" s="201"/>
      <c r="M90" s="202"/>
      <c r="N90" s="203"/>
      <c r="O90" s="203"/>
      <c r="P90" s="204">
        <f>P91</f>
        <v>0</v>
      </c>
      <c r="Q90" s="203"/>
      <c r="R90" s="204">
        <f>R91</f>
        <v>0</v>
      </c>
      <c r="S90" s="203"/>
      <c r="T90" s="205">
        <f>T91</f>
        <v>0</v>
      </c>
      <c r="U90" s="12"/>
      <c r="V90" s="12"/>
      <c r="W90" s="12"/>
      <c r="X90" s="12"/>
      <c r="Y90" s="12"/>
      <c r="Z90" s="12"/>
      <c r="AA90" s="12"/>
      <c r="AB90" s="12"/>
      <c r="AC90" s="12"/>
      <c r="AD90" s="12"/>
      <c r="AE90" s="12"/>
      <c r="AR90" s="206" t="s">
        <v>76</v>
      </c>
      <c r="AT90" s="207" t="s">
        <v>68</v>
      </c>
      <c r="AU90" s="207" t="s">
        <v>69</v>
      </c>
      <c r="AY90" s="206" t="s">
        <v>185</v>
      </c>
      <c r="BK90" s="208">
        <f>BK91</f>
        <v>0</v>
      </c>
    </row>
    <row r="91" s="12" customFormat="1" ht="22.8" customHeight="1">
      <c r="A91" s="12"/>
      <c r="B91" s="195"/>
      <c r="C91" s="196"/>
      <c r="D91" s="197" t="s">
        <v>68</v>
      </c>
      <c r="E91" s="209" t="s">
        <v>227</v>
      </c>
      <c r="F91" s="209" t="s">
        <v>228</v>
      </c>
      <c r="G91" s="196"/>
      <c r="H91" s="196"/>
      <c r="I91" s="199"/>
      <c r="J91" s="210">
        <f>BK91</f>
        <v>0</v>
      </c>
      <c r="K91" s="196"/>
      <c r="L91" s="201"/>
      <c r="M91" s="202"/>
      <c r="N91" s="203"/>
      <c r="O91" s="203"/>
      <c r="P91" s="204">
        <f>SUM(P92:P99)</f>
        <v>0</v>
      </c>
      <c r="Q91" s="203"/>
      <c r="R91" s="204">
        <f>SUM(R92:R99)</f>
        <v>0</v>
      </c>
      <c r="S91" s="203"/>
      <c r="T91" s="205">
        <f>SUM(T92:T99)</f>
        <v>0</v>
      </c>
      <c r="U91" s="12"/>
      <c r="V91" s="12"/>
      <c r="W91" s="12"/>
      <c r="X91" s="12"/>
      <c r="Y91" s="12"/>
      <c r="Z91" s="12"/>
      <c r="AA91" s="12"/>
      <c r="AB91" s="12"/>
      <c r="AC91" s="12"/>
      <c r="AD91" s="12"/>
      <c r="AE91" s="12"/>
      <c r="AR91" s="206" t="s">
        <v>76</v>
      </c>
      <c r="AT91" s="207" t="s">
        <v>68</v>
      </c>
      <c r="AU91" s="207" t="s">
        <v>76</v>
      </c>
      <c r="AY91" s="206" t="s">
        <v>185</v>
      </c>
      <c r="BK91" s="208">
        <f>SUM(BK92:BK99)</f>
        <v>0</v>
      </c>
    </row>
    <row r="92" s="2" customFormat="1" ht="37.8" customHeight="1">
      <c r="A92" s="37"/>
      <c r="B92" s="38"/>
      <c r="C92" s="211" t="s">
        <v>255</v>
      </c>
      <c r="D92" s="211" t="s">
        <v>188</v>
      </c>
      <c r="E92" s="212" t="s">
        <v>230</v>
      </c>
      <c r="F92" s="213" t="s">
        <v>231</v>
      </c>
      <c r="G92" s="214" t="s">
        <v>213</v>
      </c>
      <c r="H92" s="215">
        <v>15.300000000000001</v>
      </c>
      <c r="I92" s="216"/>
      <c r="J92" s="217">
        <f>ROUND(I92*H92,2)</f>
        <v>0</v>
      </c>
      <c r="K92" s="213" t="s">
        <v>192</v>
      </c>
      <c r="L92" s="43"/>
      <c r="M92" s="218" t="s">
        <v>19</v>
      </c>
      <c r="N92" s="219" t="s">
        <v>40</v>
      </c>
      <c r="O92" s="83"/>
      <c r="P92" s="220">
        <f>O92*H92</f>
        <v>0</v>
      </c>
      <c r="Q92" s="220">
        <v>0</v>
      </c>
      <c r="R92" s="220">
        <f>Q92*H92</f>
        <v>0</v>
      </c>
      <c r="S92" s="220">
        <v>0</v>
      </c>
      <c r="T92" s="221">
        <f>S92*H92</f>
        <v>0</v>
      </c>
      <c r="U92" s="37"/>
      <c r="V92" s="37"/>
      <c r="W92" s="37"/>
      <c r="X92" s="37"/>
      <c r="Y92" s="37"/>
      <c r="Z92" s="37"/>
      <c r="AA92" s="37"/>
      <c r="AB92" s="37"/>
      <c r="AC92" s="37"/>
      <c r="AD92" s="37"/>
      <c r="AE92" s="37"/>
      <c r="AR92" s="222" t="s">
        <v>99</v>
      </c>
      <c r="AT92" s="222" t="s">
        <v>188</v>
      </c>
      <c r="AU92" s="222" t="s">
        <v>78</v>
      </c>
      <c r="AY92" s="16" t="s">
        <v>185</v>
      </c>
      <c r="BE92" s="223">
        <f>IF(N92="základní",J92,0)</f>
        <v>0</v>
      </c>
      <c r="BF92" s="223">
        <f>IF(N92="snížená",J92,0)</f>
        <v>0</v>
      </c>
      <c r="BG92" s="223">
        <f>IF(N92="zákl. přenesená",J92,0)</f>
        <v>0</v>
      </c>
      <c r="BH92" s="223">
        <f>IF(N92="sníž. přenesená",J92,0)</f>
        <v>0</v>
      </c>
      <c r="BI92" s="223">
        <f>IF(N92="nulová",J92,0)</f>
        <v>0</v>
      </c>
      <c r="BJ92" s="16" t="s">
        <v>76</v>
      </c>
      <c r="BK92" s="223">
        <f>ROUND(I92*H92,2)</f>
        <v>0</v>
      </c>
      <c r="BL92" s="16" t="s">
        <v>99</v>
      </c>
      <c r="BM92" s="222" t="s">
        <v>390</v>
      </c>
    </row>
    <row r="93" s="2" customFormat="1">
      <c r="A93" s="37"/>
      <c r="B93" s="38"/>
      <c r="C93" s="39"/>
      <c r="D93" s="224" t="s">
        <v>193</v>
      </c>
      <c r="E93" s="39"/>
      <c r="F93" s="225" t="s">
        <v>233</v>
      </c>
      <c r="G93" s="39"/>
      <c r="H93" s="39"/>
      <c r="I93" s="226"/>
      <c r="J93" s="39"/>
      <c r="K93" s="39"/>
      <c r="L93" s="43"/>
      <c r="M93" s="227"/>
      <c r="N93" s="228"/>
      <c r="O93" s="83"/>
      <c r="P93" s="83"/>
      <c r="Q93" s="83"/>
      <c r="R93" s="83"/>
      <c r="S93" s="83"/>
      <c r="T93" s="84"/>
      <c r="U93" s="37"/>
      <c r="V93" s="37"/>
      <c r="W93" s="37"/>
      <c r="X93" s="37"/>
      <c r="Y93" s="37"/>
      <c r="Z93" s="37"/>
      <c r="AA93" s="37"/>
      <c r="AB93" s="37"/>
      <c r="AC93" s="37"/>
      <c r="AD93" s="37"/>
      <c r="AE93" s="37"/>
      <c r="AT93" s="16" t="s">
        <v>193</v>
      </c>
      <c r="AU93" s="16" t="s">
        <v>78</v>
      </c>
    </row>
    <row r="94" s="2" customFormat="1" ht="33" customHeight="1">
      <c r="A94" s="37"/>
      <c r="B94" s="38"/>
      <c r="C94" s="211" t="s">
        <v>78</v>
      </c>
      <c r="D94" s="211" t="s">
        <v>188</v>
      </c>
      <c r="E94" s="212" t="s">
        <v>234</v>
      </c>
      <c r="F94" s="213" t="s">
        <v>235</v>
      </c>
      <c r="G94" s="214" t="s">
        <v>213</v>
      </c>
      <c r="H94" s="215">
        <v>15.300000000000001</v>
      </c>
      <c r="I94" s="216"/>
      <c r="J94" s="217">
        <f>ROUND(I94*H94,2)</f>
        <v>0</v>
      </c>
      <c r="K94" s="213" t="s">
        <v>192</v>
      </c>
      <c r="L94" s="43"/>
      <c r="M94" s="218" t="s">
        <v>19</v>
      </c>
      <c r="N94" s="219" t="s">
        <v>40</v>
      </c>
      <c r="O94" s="83"/>
      <c r="P94" s="220">
        <f>O94*H94</f>
        <v>0</v>
      </c>
      <c r="Q94" s="220">
        <v>0</v>
      </c>
      <c r="R94" s="220">
        <f>Q94*H94</f>
        <v>0</v>
      </c>
      <c r="S94" s="220">
        <v>0</v>
      </c>
      <c r="T94" s="221">
        <f>S94*H94</f>
        <v>0</v>
      </c>
      <c r="U94" s="37"/>
      <c r="V94" s="37"/>
      <c r="W94" s="37"/>
      <c r="X94" s="37"/>
      <c r="Y94" s="37"/>
      <c r="Z94" s="37"/>
      <c r="AA94" s="37"/>
      <c r="AB94" s="37"/>
      <c r="AC94" s="37"/>
      <c r="AD94" s="37"/>
      <c r="AE94" s="37"/>
      <c r="AR94" s="222" t="s">
        <v>99</v>
      </c>
      <c r="AT94" s="222" t="s">
        <v>188</v>
      </c>
      <c r="AU94" s="222" t="s">
        <v>78</v>
      </c>
      <c r="AY94" s="16" t="s">
        <v>185</v>
      </c>
      <c r="BE94" s="223">
        <f>IF(N94="základní",J94,0)</f>
        <v>0</v>
      </c>
      <c r="BF94" s="223">
        <f>IF(N94="snížená",J94,0)</f>
        <v>0</v>
      </c>
      <c r="BG94" s="223">
        <f>IF(N94="zákl. přenesená",J94,0)</f>
        <v>0</v>
      </c>
      <c r="BH94" s="223">
        <f>IF(N94="sníž. přenesená",J94,0)</f>
        <v>0</v>
      </c>
      <c r="BI94" s="223">
        <f>IF(N94="nulová",J94,0)</f>
        <v>0</v>
      </c>
      <c r="BJ94" s="16" t="s">
        <v>76</v>
      </c>
      <c r="BK94" s="223">
        <f>ROUND(I94*H94,2)</f>
        <v>0</v>
      </c>
      <c r="BL94" s="16" t="s">
        <v>99</v>
      </c>
      <c r="BM94" s="222" t="s">
        <v>99</v>
      </c>
    </row>
    <row r="95" s="2" customFormat="1">
      <c r="A95" s="37"/>
      <c r="B95" s="38"/>
      <c r="C95" s="39"/>
      <c r="D95" s="224" t="s">
        <v>193</v>
      </c>
      <c r="E95" s="39"/>
      <c r="F95" s="225" t="s">
        <v>236</v>
      </c>
      <c r="G95" s="39"/>
      <c r="H95" s="39"/>
      <c r="I95" s="226"/>
      <c r="J95" s="39"/>
      <c r="K95" s="39"/>
      <c r="L95" s="43"/>
      <c r="M95" s="227"/>
      <c r="N95" s="228"/>
      <c r="O95" s="83"/>
      <c r="P95" s="83"/>
      <c r="Q95" s="83"/>
      <c r="R95" s="83"/>
      <c r="S95" s="83"/>
      <c r="T95" s="84"/>
      <c r="U95" s="37"/>
      <c r="V95" s="37"/>
      <c r="W95" s="37"/>
      <c r="X95" s="37"/>
      <c r="Y95" s="37"/>
      <c r="Z95" s="37"/>
      <c r="AA95" s="37"/>
      <c r="AB95" s="37"/>
      <c r="AC95" s="37"/>
      <c r="AD95" s="37"/>
      <c r="AE95" s="37"/>
      <c r="AT95" s="16" t="s">
        <v>193</v>
      </c>
      <c r="AU95" s="16" t="s">
        <v>78</v>
      </c>
    </row>
    <row r="96" s="2" customFormat="1" ht="44.25" customHeight="1">
      <c r="A96" s="37"/>
      <c r="B96" s="38"/>
      <c r="C96" s="211" t="s">
        <v>85</v>
      </c>
      <c r="D96" s="211" t="s">
        <v>188</v>
      </c>
      <c r="E96" s="212" t="s">
        <v>237</v>
      </c>
      <c r="F96" s="213" t="s">
        <v>238</v>
      </c>
      <c r="G96" s="214" t="s">
        <v>213</v>
      </c>
      <c r="H96" s="215">
        <v>153</v>
      </c>
      <c r="I96" s="216"/>
      <c r="J96" s="217">
        <f>ROUND(I96*H96,2)</f>
        <v>0</v>
      </c>
      <c r="K96" s="213" t="s">
        <v>192</v>
      </c>
      <c r="L96" s="43"/>
      <c r="M96" s="218" t="s">
        <v>19</v>
      </c>
      <c r="N96" s="219" t="s">
        <v>40</v>
      </c>
      <c r="O96" s="83"/>
      <c r="P96" s="220">
        <f>O96*H96</f>
        <v>0</v>
      </c>
      <c r="Q96" s="220">
        <v>0</v>
      </c>
      <c r="R96" s="220">
        <f>Q96*H96</f>
        <v>0</v>
      </c>
      <c r="S96" s="220">
        <v>0</v>
      </c>
      <c r="T96" s="221">
        <f>S96*H96</f>
        <v>0</v>
      </c>
      <c r="U96" s="37"/>
      <c r="V96" s="37"/>
      <c r="W96" s="37"/>
      <c r="X96" s="37"/>
      <c r="Y96" s="37"/>
      <c r="Z96" s="37"/>
      <c r="AA96" s="37"/>
      <c r="AB96" s="37"/>
      <c r="AC96" s="37"/>
      <c r="AD96" s="37"/>
      <c r="AE96" s="37"/>
      <c r="AR96" s="222" t="s">
        <v>99</v>
      </c>
      <c r="AT96" s="222" t="s">
        <v>188</v>
      </c>
      <c r="AU96" s="222" t="s">
        <v>78</v>
      </c>
      <c r="AY96" s="16" t="s">
        <v>185</v>
      </c>
      <c r="BE96" s="223">
        <f>IF(N96="základní",J96,0)</f>
        <v>0</v>
      </c>
      <c r="BF96" s="223">
        <f>IF(N96="snížená",J96,0)</f>
        <v>0</v>
      </c>
      <c r="BG96" s="223">
        <f>IF(N96="zákl. přenesená",J96,0)</f>
        <v>0</v>
      </c>
      <c r="BH96" s="223">
        <f>IF(N96="sníž. přenesená",J96,0)</f>
        <v>0</v>
      </c>
      <c r="BI96" s="223">
        <f>IF(N96="nulová",J96,0)</f>
        <v>0</v>
      </c>
      <c r="BJ96" s="16" t="s">
        <v>76</v>
      </c>
      <c r="BK96" s="223">
        <f>ROUND(I96*H96,2)</f>
        <v>0</v>
      </c>
      <c r="BL96" s="16" t="s">
        <v>99</v>
      </c>
      <c r="BM96" s="222" t="s">
        <v>88</v>
      </c>
    </row>
    <row r="97" s="2" customFormat="1">
      <c r="A97" s="37"/>
      <c r="B97" s="38"/>
      <c r="C97" s="39"/>
      <c r="D97" s="224" t="s">
        <v>193</v>
      </c>
      <c r="E97" s="39"/>
      <c r="F97" s="225" t="s">
        <v>240</v>
      </c>
      <c r="G97" s="39"/>
      <c r="H97" s="39"/>
      <c r="I97" s="226"/>
      <c r="J97" s="39"/>
      <c r="K97" s="39"/>
      <c r="L97" s="43"/>
      <c r="M97" s="227"/>
      <c r="N97" s="228"/>
      <c r="O97" s="83"/>
      <c r="P97" s="83"/>
      <c r="Q97" s="83"/>
      <c r="R97" s="83"/>
      <c r="S97" s="83"/>
      <c r="T97" s="84"/>
      <c r="U97" s="37"/>
      <c r="V97" s="37"/>
      <c r="W97" s="37"/>
      <c r="X97" s="37"/>
      <c r="Y97" s="37"/>
      <c r="Z97" s="37"/>
      <c r="AA97" s="37"/>
      <c r="AB97" s="37"/>
      <c r="AC97" s="37"/>
      <c r="AD97" s="37"/>
      <c r="AE97" s="37"/>
      <c r="AT97" s="16" t="s">
        <v>193</v>
      </c>
      <c r="AU97" s="16" t="s">
        <v>78</v>
      </c>
    </row>
    <row r="98" s="2" customFormat="1" ht="44.25" customHeight="1">
      <c r="A98" s="37"/>
      <c r="B98" s="38"/>
      <c r="C98" s="211" t="s">
        <v>99</v>
      </c>
      <c r="D98" s="211" t="s">
        <v>188</v>
      </c>
      <c r="E98" s="212" t="s">
        <v>391</v>
      </c>
      <c r="F98" s="213" t="s">
        <v>392</v>
      </c>
      <c r="G98" s="214" t="s">
        <v>213</v>
      </c>
      <c r="H98" s="215">
        <v>15.300000000000001</v>
      </c>
      <c r="I98" s="216"/>
      <c r="J98" s="217">
        <f>ROUND(I98*H98,2)</f>
        <v>0</v>
      </c>
      <c r="K98" s="213" t="s">
        <v>192</v>
      </c>
      <c r="L98" s="43"/>
      <c r="M98" s="218" t="s">
        <v>19</v>
      </c>
      <c r="N98" s="219" t="s">
        <v>40</v>
      </c>
      <c r="O98" s="83"/>
      <c r="P98" s="220">
        <f>O98*H98</f>
        <v>0</v>
      </c>
      <c r="Q98" s="220">
        <v>0</v>
      </c>
      <c r="R98" s="220">
        <f>Q98*H98</f>
        <v>0</v>
      </c>
      <c r="S98" s="220">
        <v>0</v>
      </c>
      <c r="T98" s="221">
        <f>S98*H98</f>
        <v>0</v>
      </c>
      <c r="U98" s="37"/>
      <c r="V98" s="37"/>
      <c r="W98" s="37"/>
      <c r="X98" s="37"/>
      <c r="Y98" s="37"/>
      <c r="Z98" s="37"/>
      <c r="AA98" s="37"/>
      <c r="AB98" s="37"/>
      <c r="AC98" s="37"/>
      <c r="AD98" s="37"/>
      <c r="AE98" s="37"/>
      <c r="AR98" s="222" t="s">
        <v>99</v>
      </c>
      <c r="AT98" s="222" t="s">
        <v>188</v>
      </c>
      <c r="AU98" s="222" t="s">
        <v>78</v>
      </c>
      <c r="AY98" s="16" t="s">
        <v>185</v>
      </c>
      <c r="BE98" s="223">
        <f>IF(N98="základní",J98,0)</f>
        <v>0</v>
      </c>
      <c r="BF98" s="223">
        <f>IF(N98="snížená",J98,0)</f>
        <v>0</v>
      </c>
      <c r="BG98" s="223">
        <f>IF(N98="zákl. přenesená",J98,0)</f>
        <v>0</v>
      </c>
      <c r="BH98" s="223">
        <f>IF(N98="sníž. přenesená",J98,0)</f>
        <v>0</v>
      </c>
      <c r="BI98" s="223">
        <f>IF(N98="nulová",J98,0)</f>
        <v>0</v>
      </c>
      <c r="BJ98" s="16" t="s">
        <v>76</v>
      </c>
      <c r="BK98" s="223">
        <f>ROUND(I98*H98,2)</f>
        <v>0</v>
      </c>
      <c r="BL98" s="16" t="s">
        <v>99</v>
      </c>
      <c r="BM98" s="222" t="s">
        <v>147</v>
      </c>
    </row>
    <row r="99" s="2" customFormat="1">
      <c r="A99" s="37"/>
      <c r="B99" s="38"/>
      <c r="C99" s="39"/>
      <c r="D99" s="224" t="s">
        <v>193</v>
      </c>
      <c r="E99" s="39"/>
      <c r="F99" s="225" t="s">
        <v>393</v>
      </c>
      <c r="G99" s="39"/>
      <c r="H99" s="39"/>
      <c r="I99" s="226"/>
      <c r="J99" s="39"/>
      <c r="K99" s="39"/>
      <c r="L99" s="43"/>
      <c r="M99" s="227"/>
      <c r="N99" s="228"/>
      <c r="O99" s="83"/>
      <c r="P99" s="83"/>
      <c r="Q99" s="83"/>
      <c r="R99" s="83"/>
      <c r="S99" s="83"/>
      <c r="T99" s="84"/>
      <c r="U99" s="37"/>
      <c r="V99" s="37"/>
      <c r="W99" s="37"/>
      <c r="X99" s="37"/>
      <c r="Y99" s="37"/>
      <c r="Z99" s="37"/>
      <c r="AA99" s="37"/>
      <c r="AB99" s="37"/>
      <c r="AC99" s="37"/>
      <c r="AD99" s="37"/>
      <c r="AE99" s="37"/>
      <c r="AT99" s="16" t="s">
        <v>193</v>
      </c>
      <c r="AU99" s="16" t="s">
        <v>78</v>
      </c>
    </row>
    <row r="100" s="12" customFormat="1" ht="25.92" customHeight="1">
      <c r="A100" s="12"/>
      <c r="B100" s="195"/>
      <c r="C100" s="196"/>
      <c r="D100" s="197" t="s">
        <v>68</v>
      </c>
      <c r="E100" s="198" t="s">
        <v>197</v>
      </c>
      <c r="F100" s="198" t="s">
        <v>198</v>
      </c>
      <c r="G100" s="196"/>
      <c r="H100" s="196"/>
      <c r="I100" s="199"/>
      <c r="J100" s="200">
        <f>BK100</f>
        <v>0</v>
      </c>
      <c r="K100" s="196"/>
      <c r="L100" s="201"/>
      <c r="M100" s="202"/>
      <c r="N100" s="203"/>
      <c r="O100" s="203"/>
      <c r="P100" s="204">
        <f>P101</f>
        <v>0</v>
      </c>
      <c r="Q100" s="203"/>
      <c r="R100" s="204">
        <f>R101</f>
        <v>38.829419999999999</v>
      </c>
      <c r="S100" s="203"/>
      <c r="T100" s="205">
        <f>T101</f>
        <v>16.344000000000001</v>
      </c>
      <c r="U100" s="12"/>
      <c r="V100" s="12"/>
      <c r="W100" s="12"/>
      <c r="X100" s="12"/>
      <c r="Y100" s="12"/>
      <c r="Z100" s="12"/>
      <c r="AA100" s="12"/>
      <c r="AB100" s="12"/>
      <c r="AC100" s="12"/>
      <c r="AD100" s="12"/>
      <c r="AE100" s="12"/>
      <c r="AR100" s="206" t="s">
        <v>78</v>
      </c>
      <c r="AT100" s="207" t="s">
        <v>68</v>
      </c>
      <c r="AU100" s="207" t="s">
        <v>69</v>
      </c>
      <c r="AY100" s="206" t="s">
        <v>185</v>
      </c>
      <c r="BK100" s="208">
        <f>BK101</f>
        <v>0</v>
      </c>
    </row>
    <row r="101" s="12" customFormat="1" ht="22.8" customHeight="1">
      <c r="A101" s="12"/>
      <c r="B101" s="195"/>
      <c r="C101" s="196"/>
      <c r="D101" s="197" t="s">
        <v>68</v>
      </c>
      <c r="E101" s="209" t="s">
        <v>394</v>
      </c>
      <c r="F101" s="209" t="s">
        <v>395</v>
      </c>
      <c r="G101" s="196"/>
      <c r="H101" s="196"/>
      <c r="I101" s="199"/>
      <c r="J101" s="210">
        <f>BK101</f>
        <v>0</v>
      </c>
      <c r="K101" s="196"/>
      <c r="L101" s="201"/>
      <c r="M101" s="202"/>
      <c r="N101" s="203"/>
      <c r="O101" s="203"/>
      <c r="P101" s="204">
        <f>SUM(P102:P125)</f>
        <v>0</v>
      </c>
      <c r="Q101" s="203"/>
      <c r="R101" s="204">
        <f>SUM(R102:R125)</f>
        <v>38.829419999999999</v>
      </c>
      <c r="S101" s="203"/>
      <c r="T101" s="205">
        <f>SUM(T102:T125)</f>
        <v>16.344000000000001</v>
      </c>
      <c r="U101" s="12"/>
      <c r="V101" s="12"/>
      <c r="W101" s="12"/>
      <c r="X101" s="12"/>
      <c r="Y101" s="12"/>
      <c r="Z101" s="12"/>
      <c r="AA101" s="12"/>
      <c r="AB101" s="12"/>
      <c r="AC101" s="12"/>
      <c r="AD101" s="12"/>
      <c r="AE101" s="12"/>
      <c r="AR101" s="206" t="s">
        <v>78</v>
      </c>
      <c r="AT101" s="207" t="s">
        <v>68</v>
      </c>
      <c r="AU101" s="207" t="s">
        <v>76</v>
      </c>
      <c r="AY101" s="206" t="s">
        <v>185</v>
      </c>
      <c r="BK101" s="208">
        <f>SUM(BK102:BK125)</f>
        <v>0</v>
      </c>
    </row>
    <row r="102" s="2" customFormat="1" ht="21.75" customHeight="1">
      <c r="A102" s="37"/>
      <c r="B102" s="38"/>
      <c r="C102" s="211" t="s">
        <v>120</v>
      </c>
      <c r="D102" s="211" t="s">
        <v>188</v>
      </c>
      <c r="E102" s="212" t="s">
        <v>396</v>
      </c>
      <c r="F102" s="213" t="s">
        <v>397</v>
      </c>
      <c r="G102" s="214" t="s">
        <v>261</v>
      </c>
      <c r="H102" s="215">
        <v>5460</v>
      </c>
      <c r="I102" s="216"/>
      <c r="J102" s="217">
        <f>ROUND(I102*H102,2)</f>
        <v>0</v>
      </c>
      <c r="K102" s="213" t="s">
        <v>192</v>
      </c>
      <c r="L102" s="43"/>
      <c r="M102" s="218" t="s">
        <v>19</v>
      </c>
      <c r="N102" s="219" t="s">
        <v>40</v>
      </c>
      <c r="O102" s="83"/>
      <c r="P102" s="220">
        <f>O102*H102</f>
        <v>0</v>
      </c>
      <c r="Q102" s="220">
        <v>0</v>
      </c>
      <c r="R102" s="220">
        <f>Q102*H102</f>
        <v>0</v>
      </c>
      <c r="S102" s="220">
        <v>0.00029999999999999997</v>
      </c>
      <c r="T102" s="221">
        <f>S102*H102</f>
        <v>1.6379999999999999</v>
      </c>
      <c r="U102" s="37"/>
      <c r="V102" s="37"/>
      <c r="W102" s="37"/>
      <c r="X102" s="37"/>
      <c r="Y102" s="37"/>
      <c r="Z102" s="37"/>
      <c r="AA102" s="37"/>
      <c r="AB102" s="37"/>
      <c r="AC102" s="37"/>
      <c r="AD102" s="37"/>
      <c r="AE102" s="37"/>
      <c r="AR102" s="222" t="s">
        <v>203</v>
      </c>
      <c r="AT102" s="222" t="s">
        <v>188</v>
      </c>
      <c r="AU102" s="222" t="s">
        <v>78</v>
      </c>
      <c r="AY102" s="16" t="s">
        <v>185</v>
      </c>
      <c r="BE102" s="223">
        <f>IF(N102="základní",J102,0)</f>
        <v>0</v>
      </c>
      <c r="BF102" s="223">
        <f>IF(N102="snížená",J102,0)</f>
        <v>0</v>
      </c>
      <c r="BG102" s="223">
        <f>IF(N102="zákl. přenesená",J102,0)</f>
        <v>0</v>
      </c>
      <c r="BH102" s="223">
        <f>IF(N102="sníž. přenesená",J102,0)</f>
        <v>0</v>
      </c>
      <c r="BI102" s="223">
        <f>IF(N102="nulová",J102,0)</f>
        <v>0</v>
      </c>
      <c r="BJ102" s="16" t="s">
        <v>76</v>
      </c>
      <c r="BK102" s="223">
        <f>ROUND(I102*H102,2)</f>
        <v>0</v>
      </c>
      <c r="BL102" s="16" t="s">
        <v>203</v>
      </c>
      <c r="BM102" s="222" t="s">
        <v>239</v>
      </c>
    </row>
    <row r="103" s="2" customFormat="1">
      <c r="A103" s="37"/>
      <c r="B103" s="38"/>
      <c r="C103" s="39"/>
      <c r="D103" s="224" t="s">
        <v>193</v>
      </c>
      <c r="E103" s="39"/>
      <c r="F103" s="225" t="s">
        <v>398</v>
      </c>
      <c r="G103" s="39"/>
      <c r="H103" s="39"/>
      <c r="I103" s="226"/>
      <c r="J103" s="39"/>
      <c r="K103" s="39"/>
      <c r="L103" s="43"/>
      <c r="M103" s="227"/>
      <c r="N103" s="228"/>
      <c r="O103" s="83"/>
      <c r="P103" s="83"/>
      <c r="Q103" s="83"/>
      <c r="R103" s="83"/>
      <c r="S103" s="83"/>
      <c r="T103" s="84"/>
      <c r="U103" s="37"/>
      <c r="V103" s="37"/>
      <c r="W103" s="37"/>
      <c r="X103" s="37"/>
      <c r="Y103" s="37"/>
      <c r="Z103" s="37"/>
      <c r="AA103" s="37"/>
      <c r="AB103" s="37"/>
      <c r="AC103" s="37"/>
      <c r="AD103" s="37"/>
      <c r="AE103" s="37"/>
      <c r="AT103" s="16" t="s">
        <v>193</v>
      </c>
      <c r="AU103" s="16" t="s">
        <v>78</v>
      </c>
    </row>
    <row r="104" s="2" customFormat="1" ht="24.15" customHeight="1">
      <c r="A104" s="37"/>
      <c r="B104" s="38"/>
      <c r="C104" s="211" t="s">
        <v>88</v>
      </c>
      <c r="D104" s="211" t="s">
        <v>188</v>
      </c>
      <c r="E104" s="212" t="s">
        <v>399</v>
      </c>
      <c r="F104" s="213" t="s">
        <v>400</v>
      </c>
      <c r="G104" s="214" t="s">
        <v>191</v>
      </c>
      <c r="H104" s="215">
        <v>4902</v>
      </c>
      <c r="I104" s="216"/>
      <c r="J104" s="217">
        <f>ROUND(I104*H104,2)</f>
        <v>0</v>
      </c>
      <c r="K104" s="213" t="s">
        <v>192</v>
      </c>
      <c r="L104" s="43"/>
      <c r="M104" s="218" t="s">
        <v>19</v>
      </c>
      <c r="N104" s="219" t="s">
        <v>40</v>
      </c>
      <c r="O104" s="83"/>
      <c r="P104" s="220">
        <f>O104*H104</f>
        <v>0</v>
      </c>
      <c r="Q104" s="220">
        <v>0</v>
      </c>
      <c r="R104" s="220">
        <f>Q104*H104</f>
        <v>0</v>
      </c>
      <c r="S104" s="220">
        <v>0.0030000000000000001</v>
      </c>
      <c r="T104" s="221">
        <f>S104*H104</f>
        <v>14.706</v>
      </c>
      <c r="U104" s="37"/>
      <c r="V104" s="37"/>
      <c r="W104" s="37"/>
      <c r="X104" s="37"/>
      <c r="Y104" s="37"/>
      <c r="Z104" s="37"/>
      <c r="AA104" s="37"/>
      <c r="AB104" s="37"/>
      <c r="AC104" s="37"/>
      <c r="AD104" s="37"/>
      <c r="AE104" s="37"/>
      <c r="AR104" s="222" t="s">
        <v>203</v>
      </c>
      <c r="AT104" s="222" t="s">
        <v>188</v>
      </c>
      <c r="AU104" s="222" t="s">
        <v>78</v>
      </c>
      <c r="AY104" s="16" t="s">
        <v>185</v>
      </c>
      <c r="BE104" s="223">
        <f>IF(N104="základní",J104,0)</f>
        <v>0</v>
      </c>
      <c r="BF104" s="223">
        <f>IF(N104="snížená",J104,0)</f>
        <v>0</v>
      </c>
      <c r="BG104" s="223">
        <f>IF(N104="zákl. přenesená",J104,0)</f>
        <v>0</v>
      </c>
      <c r="BH104" s="223">
        <f>IF(N104="sníž. přenesená",J104,0)</f>
        <v>0</v>
      </c>
      <c r="BI104" s="223">
        <f>IF(N104="nulová",J104,0)</f>
        <v>0</v>
      </c>
      <c r="BJ104" s="16" t="s">
        <v>76</v>
      </c>
      <c r="BK104" s="223">
        <f>ROUND(I104*H104,2)</f>
        <v>0</v>
      </c>
      <c r="BL104" s="16" t="s">
        <v>203</v>
      </c>
      <c r="BM104" s="222" t="s">
        <v>8</v>
      </c>
    </row>
    <row r="105" s="2" customFormat="1">
      <c r="A105" s="37"/>
      <c r="B105" s="38"/>
      <c r="C105" s="39"/>
      <c r="D105" s="224" t="s">
        <v>193</v>
      </c>
      <c r="E105" s="39"/>
      <c r="F105" s="225" t="s">
        <v>401</v>
      </c>
      <c r="G105" s="39"/>
      <c r="H105" s="39"/>
      <c r="I105" s="226"/>
      <c r="J105" s="39"/>
      <c r="K105" s="39"/>
      <c r="L105" s="43"/>
      <c r="M105" s="227"/>
      <c r="N105" s="228"/>
      <c r="O105" s="83"/>
      <c r="P105" s="83"/>
      <c r="Q105" s="83"/>
      <c r="R105" s="83"/>
      <c r="S105" s="83"/>
      <c r="T105" s="84"/>
      <c r="U105" s="37"/>
      <c r="V105" s="37"/>
      <c r="W105" s="37"/>
      <c r="X105" s="37"/>
      <c r="Y105" s="37"/>
      <c r="Z105" s="37"/>
      <c r="AA105" s="37"/>
      <c r="AB105" s="37"/>
      <c r="AC105" s="37"/>
      <c r="AD105" s="37"/>
      <c r="AE105" s="37"/>
      <c r="AT105" s="16" t="s">
        <v>193</v>
      </c>
      <c r="AU105" s="16" t="s">
        <v>78</v>
      </c>
    </row>
    <row r="106" s="2" customFormat="1" ht="33" customHeight="1">
      <c r="A106" s="37"/>
      <c r="B106" s="38"/>
      <c r="C106" s="211" t="s">
        <v>144</v>
      </c>
      <c r="D106" s="211" t="s">
        <v>188</v>
      </c>
      <c r="E106" s="212" t="s">
        <v>402</v>
      </c>
      <c r="F106" s="213" t="s">
        <v>403</v>
      </c>
      <c r="G106" s="214" t="s">
        <v>191</v>
      </c>
      <c r="H106" s="215">
        <v>4902</v>
      </c>
      <c r="I106" s="216"/>
      <c r="J106" s="217">
        <f>ROUND(I106*H106,2)</f>
        <v>0</v>
      </c>
      <c r="K106" s="213" t="s">
        <v>192</v>
      </c>
      <c r="L106" s="43"/>
      <c r="M106" s="218" t="s">
        <v>19</v>
      </c>
      <c r="N106" s="219" t="s">
        <v>40</v>
      </c>
      <c r="O106" s="83"/>
      <c r="P106" s="220">
        <f>O106*H106</f>
        <v>0</v>
      </c>
      <c r="Q106" s="220">
        <v>0</v>
      </c>
      <c r="R106" s="220">
        <f>Q106*H106</f>
        <v>0</v>
      </c>
      <c r="S106" s="220">
        <v>0</v>
      </c>
      <c r="T106" s="221">
        <f>S106*H106</f>
        <v>0</v>
      </c>
      <c r="U106" s="37"/>
      <c r="V106" s="37"/>
      <c r="W106" s="37"/>
      <c r="X106" s="37"/>
      <c r="Y106" s="37"/>
      <c r="Z106" s="37"/>
      <c r="AA106" s="37"/>
      <c r="AB106" s="37"/>
      <c r="AC106" s="37"/>
      <c r="AD106" s="37"/>
      <c r="AE106" s="37"/>
      <c r="AR106" s="222" t="s">
        <v>203</v>
      </c>
      <c r="AT106" s="222" t="s">
        <v>188</v>
      </c>
      <c r="AU106" s="222" t="s">
        <v>78</v>
      </c>
      <c r="AY106" s="16" t="s">
        <v>185</v>
      </c>
      <c r="BE106" s="223">
        <f>IF(N106="základní",J106,0)</f>
        <v>0</v>
      </c>
      <c r="BF106" s="223">
        <f>IF(N106="snížená",J106,0)</f>
        <v>0</v>
      </c>
      <c r="BG106" s="223">
        <f>IF(N106="zákl. přenesená",J106,0)</f>
        <v>0</v>
      </c>
      <c r="BH106" s="223">
        <f>IF(N106="sníž. přenesená",J106,0)</f>
        <v>0</v>
      </c>
      <c r="BI106" s="223">
        <f>IF(N106="nulová",J106,0)</f>
        <v>0</v>
      </c>
      <c r="BJ106" s="16" t="s">
        <v>76</v>
      </c>
      <c r="BK106" s="223">
        <f>ROUND(I106*H106,2)</f>
        <v>0</v>
      </c>
      <c r="BL106" s="16" t="s">
        <v>203</v>
      </c>
      <c r="BM106" s="222" t="s">
        <v>248</v>
      </c>
    </row>
    <row r="107" s="2" customFormat="1">
      <c r="A107" s="37"/>
      <c r="B107" s="38"/>
      <c r="C107" s="39"/>
      <c r="D107" s="224" t="s">
        <v>193</v>
      </c>
      <c r="E107" s="39"/>
      <c r="F107" s="225" t="s">
        <v>404</v>
      </c>
      <c r="G107" s="39"/>
      <c r="H107" s="39"/>
      <c r="I107" s="226"/>
      <c r="J107" s="39"/>
      <c r="K107" s="39"/>
      <c r="L107" s="43"/>
      <c r="M107" s="227"/>
      <c r="N107" s="228"/>
      <c r="O107" s="83"/>
      <c r="P107" s="83"/>
      <c r="Q107" s="83"/>
      <c r="R107" s="83"/>
      <c r="S107" s="83"/>
      <c r="T107" s="84"/>
      <c r="U107" s="37"/>
      <c r="V107" s="37"/>
      <c r="W107" s="37"/>
      <c r="X107" s="37"/>
      <c r="Y107" s="37"/>
      <c r="Z107" s="37"/>
      <c r="AA107" s="37"/>
      <c r="AB107" s="37"/>
      <c r="AC107" s="37"/>
      <c r="AD107" s="37"/>
      <c r="AE107" s="37"/>
      <c r="AT107" s="16" t="s">
        <v>193</v>
      </c>
      <c r="AU107" s="16" t="s">
        <v>78</v>
      </c>
    </row>
    <row r="108" s="2" customFormat="1" ht="37.8" customHeight="1">
      <c r="A108" s="37"/>
      <c r="B108" s="38"/>
      <c r="C108" s="211" t="s">
        <v>147</v>
      </c>
      <c r="D108" s="211" t="s">
        <v>188</v>
      </c>
      <c r="E108" s="212" t="s">
        <v>405</v>
      </c>
      <c r="F108" s="213" t="s">
        <v>406</v>
      </c>
      <c r="G108" s="214" t="s">
        <v>191</v>
      </c>
      <c r="H108" s="215">
        <v>4902</v>
      </c>
      <c r="I108" s="216"/>
      <c r="J108" s="217">
        <f>ROUND(I108*H108,2)</f>
        <v>0</v>
      </c>
      <c r="K108" s="213" t="s">
        <v>192</v>
      </c>
      <c r="L108" s="43"/>
      <c r="M108" s="218" t="s">
        <v>19</v>
      </c>
      <c r="N108" s="219" t="s">
        <v>40</v>
      </c>
      <c r="O108" s="83"/>
      <c r="P108" s="220">
        <f>O108*H108</f>
        <v>0</v>
      </c>
      <c r="Q108" s="220">
        <v>0</v>
      </c>
      <c r="R108" s="220">
        <f>Q108*H108</f>
        <v>0</v>
      </c>
      <c r="S108" s="220">
        <v>0</v>
      </c>
      <c r="T108" s="221">
        <f>S108*H108</f>
        <v>0</v>
      </c>
      <c r="U108" s="37"/>
      <c r="V108" s="37"/>
      <c r="W108" s="37"/>
      <c r="X108" s="37"/>
      <c r="Y108" s="37"/>
      <c r="Z108" s="37"/>
      <c r="AA108" s="37"/>
      <c r="AB108" s="37"/>
      <c r="AC108" s="37"/>
      <c r="AD108" s="37"/>
      <c r="AE108" s="37"/>
      <c r="AR108" s="222" t="s">
        <v>203</v>
      </c>
      <c r="AT108" s="222" t="s">
        <v>188</v>
      </c>
      <c r="AU108" s="222" t="s">
        <v>78</v>
      </c>
      <c r="AY108" s="16" t="s">
        <v>185</v>
      </c>
      <c r="BE108" s="223">
        <f>IF(N108="základní",J108,0)</f>
        <v>0</v>
      </c>
      <c r="BF108" s="223">
        <f>IF(N108="snížená",J108,0)</f>
        <v>0</v>
      </c>
      <c r="BG108" s="223">
        <f>IF(N108="zákl. přenesená",J108,0)</f>
        <v>0</v>
      </c>
      <c r="BH108" s="223">
        <f>IF(N108="sníž. přenesená",J108,0)</f>
        <v>0</v>
      </c>
      <c r="BI108" s="223">
        <f>IF(N108="nulová",J108,0)</f>
        <v>0</v>
      </c>
      <c r="BJ108" s="16" t="s">
        <v>76</v>
      </c>
      <c r="BK108" s="223">
        <f>ROUND(I108*H108,2)</f>
        <v>0</v>
      </c>
      <c r="BL108" s="16" t="s">
        <v>203</v>
      </c>
      <c r="BM108" s="222" t="s">
        <v>203</v>
      </c>
    </row>
    <row r="109" s="2" customFormat="1">
      <c r="A109" s="37"/>
      <c r="B109" s="38"/>
      <c r="C109" s="39"/>
      <c r="D109" s="224" t="s">
        <v>193</v>
      </c>
      <c r="E109" s="39"/>
      <c r="F109" s="225" t="s">
        <v>407</v>
      </c>
      <c r="G109" s="39"/>
      <c r="H109" s="39"/>
      <c r="I109" s="226"/>
      <c r="J109" s="39"/>
      <c r="K109" s="39"/>
      <c r="L109" s="43"/>
      <c r="M109" s="227"/>
      <c r="N109" s="228"/>
      <c r="O109" s="83"/>
      <c r="P109" s="83"/>
      <c r="Q109" s="83"/>
      <c r="R109" s="83"/>
      <c r="S109" s="83"/>
      <c r="T109" s="84"/>
      <c r="U109" s="37"/>
      <c r="V109" s="37"/>
      <c r="W109" s="37"/>
      <c r="X109" s="37"/>
      <c r="Y109" s="37"/>
      <c r="Z109" s="37"/>
      <c r="AA109" s="37"/>
      <c r="AB109" s="37"/>
      <c r="AC109" s="37"/>
      <c r="AD109" s="37"/>
      <c r="AE109" s="37"/>
      <c r="AT109" s="16" t="s">
        <v>193</v>
      </c>
      <c r="AU109" s="16" t="s">
        <v>78</v>
      </c>
    </row>
    <row r="110" s="2" customFormat="1" ht="37.8" customHeight="1">
      <c r="A110" s="37"/>
      <c r="B110" s="38"/>
      <c r="C110" s="211" t="s">
        <v>229</v>
      </c>
      <c r="D110" s="211" t="s">
        <v>188</v>
      </c>
      <c r="E110" s="212" t="s">
        <v>408</v>
      </c>
      <c r="F110" s="213" t="s">
        <v>409</v>
      </c>
      <c r="G110" s="214" t="s">
        <v>191</v>
      </c>
      <c r="H110" s="215">
        <v>4902</v>
      </c>
      <c r="I110" s="216"/>
      <c r="J110" s="217">
        <f>ROUND(I110*H110,2)</f>
        <v>0</v>
      </c>
      <c r="K110" s="213" t="s">
        <v>192</v>
      </c>
      <c r="L110" s="43"/>
      <c r="M110" s="218" t="s">
        <v>19</v>
      </c>
      <c r="N110" s="219" t="s">
        <v>40</v>
      </c>
      <c r="O110" s="83"/>
      <c r="P110" s="220">
        <f>O110*H110</f>
        <v>0</v>
      </c>
      <c r="Q110" s="220">
        <v>0.0075799999999999999</v>
      </c>
      <c r="R110" s="220">
        <f>Q110*H110</f>
        <v>37.157159999999998</v>
      </c>
      <c r="S110" s="220">
        <v>0</v>
      </c>
      <c r="T110" s="221">
        <f>S110*H110</f>
        <v>0</v>
      </c>
      <c r="U110" s="37"/>
      <c r="V110" s="37"/>
      <c r="W110" s="37"/>
      <c r="X110" s="37"/>
      <c r="Y110" s="37"/>
      <c r="Z110" s="37"/>
      <c r="AA110" s="37"/>
      <c r="AB110" s="37"/>
      <c r="AC110" s="37"/>
      <c r="AD110" s="37"/>
      <c r="AE110" s="37"/>
      <c r="AR110" s="222" t="s">
        <v>203</v>
      </c>
      <c r="AT110" s="222" t="s">
        <v>188</v>
      </c>
      <c r="AU110" s="222" t="s">
        <v>78</v>
      </c>
      <c r="AY110" s="16" t="s">
        <v>185</v>
      </c>
      <c r="BE110" s="223">
        <f>IF(N110="základní",J110,0)</f>
        <v>0</v>
      </c>
      <c r="BF110" s="223">
        <f>IF(N110="snížená",J110,0)</f>
        <v>0</v>
      </c>
      <c r="BG110" s="223">
        <f>IF(N110="zákl. přenesená",J110,0)</f>
        <v>0</v>
      </c>
      <c r="BH110" s="223">
        <f>IF(N110="sníž. přenesená",J110,0)</f>
        <v>0</v>
      </c>
      <c r="BI110" s="223">
        <f>IF(N110="nulová",J110,0)</f>
        <v>0</v>
      </c>
      <c r="BJ110" s="16" t="s">
        <v>76</v>
      </c>
      <c r="BK110" s="223">
        <f>ROUND(I110*H110,2)</f>
        <v>0</v>
      </c>
      <c r="BL110" s="16" t="s">
        <v>203</v>
      </c>
      <c r="BM110" s="222" t="s">
        <v>255</v>
      </c>
    </row>
    <row r="111" s="2" customFormat="1">
      <c r="A111" s="37"/>
      <c r="B111" s="38"/>
      <c r="C111" s="39"/>
      <c r="D111" s="224" t="s">
        <v>193</v>
      </c>
      <c r="E111" s="39"/>
      <c r="F111" s="225" t="s">
        <v>410</v>
      </c>
      <c r="G111" s="39"/>
      <c r="H111" s="39"/>
      <c r="I111" s="226"/>
      <c r="J111" s="39"/>
      <c r="K111" s="39"/>
      <c r="L111" s="43"/>
      <c r="M111" s="227"/>
      <c r="N111" s="228"/>
      <c r="O111" s="83"/>
      <c r="P111" s="83"/>
      <c r="Q111" s="83"/>
      <c r="R111" s="83"/>
      <c r="S111" s="83"/>
      <c r="T111" s="84"/>
      <c r="U111" s="37"/>
      <c r="V111" s="37"/>
      <c r="W111" s="37"/>
      <c r="X111" s="37"/>
      <c r="Y111" s="37"/>
      <c r="Z111" s="37"/>
      <c r="AA111" s="37"/>
      <c r="AB111" s="37"/>
      <c r="AC111" s="37"/>
      <c r="AD111" s="37"/>
      <c r="AE111" s="37"/>
      <c r="AT111" s="16" t="s">
        <v>193</v>
      </c>
      <c r="AU111" s="16" t="s">
        <v>78</v>
      </c>
    </row>
    <row r="112" s="2" customFormat="1" ht="24.15" customHeight="1">
      <c r="A112" s="37"/>
      <c r="B112" s="38"/>
      <c r="C112" s="211" t="s">
        <v>305</v>
      </c>
      <c r="D112" s="211" t="s">
        <v>188</v>
      </c>
      <c r="E112" s="212" t="s">
        <v>411</v>
      </c>
      <c r="F112" s="213" t="s">
        <v>412</v>
      </c>
      <c r="G112" s="214" t="s">
        <v>191</v>
      </c>
      <c r="H112" s="215">
        <v>4902</v>
      </c>
      <c r="I112" s="216"/>
      <c r="J112" s="217">
        <f>ROUND(I112*H112,2)</f>
        <v>0</v>
      </c>
      <c r="K112" s="213" t="s">
        <v>192</v>
      </c>
      <c r="L112" s="43"/>
      <c r="M112" s="218" t="s">
        <v>19</v>
      </c>
      <c r="N112" s="219" t="s">
        <v>40</v>
      </c>
      <c r="O112" s="83"/>
      <c r="P112" s="220">
        <f>O112*H112</f>
        <v>0</v>
      </c>
      <c r="Q112" s="220">
        <v>0</v>
      </c>
      <c r="R112" s="220">
        <f>Q112*H112</f>
        <v>0</v>
      </c>
      <c r="S112" s="220">
        <v>0</v>
      </c>
      <c r="T112" s="221">
        <f>S112*H112</f>
        <v>0</v>
      </c>
      <c r="U112" s="37"/>
      <c r="V112" s="37"/>
      <c r="W112" s="37"/>
      <c r="X112" s="37"/>
      <c r="Y112" s="37"/>
      <c r="Z112" s="37"/>
      <c r="AA112" s="37"/>
      <c r="AB112" s="37"/>
      <c r="AC112" s="37"/>
      <c r="AD112" s="37"/>
      <c r="AE112" s="37"/>
      <c r="AR112" s="222" t="s">
        <v>203</v>
      </c>
      <c r="AT112" s="222" t="s">
        <v>188</v>
      </c>
      <c r="AU112" s="222" t="s">
        <v>78</v>
      </c>
      <c r="AY112" s="16" t="s">
        <v>185</v>
      </c>
      <c r="BE112" s="223">
        <f>IF(N112="základní",J112,0)</f>
        <v>0</v>
      </c>
      <c r="BF112" s="223">
        <f>IF(N112="snížená",J112,0)</f>
        <v>0</v>
      </c>
      <c r="BG112" s="223">
        <f>IF(N112="zákl. přenesená",J112,0)</f>
        <v>0</v>
      </c>
      <c r="BH112" s="223">
        <f>IF(N112="sníž. přenesená",J112,0)</f>
        <v>0</v>
      </c>
      <c r="BI112" s="223">
        <f>IF(N112="nulová",J112,0)</f>
        <v>0</v>
      </c>
      <c r="BJ112" s="16" t="s">
        <v>76</v>
      </c>
      <c r="BK112" s="223">
        <f>ROUND(I112*H112,2)</f>
        <v>0</v>
      </c>
      <c r="BL112" s="16" t="s">
        <v>203</v>
      </c>
      <c r="BM112" s="222" t="s">
        <v>280</v>
      </c>
    </row>
    <row r="113" s="2" customFormat="1">
      <c r="A113" s="37"/>
      <c r="B113" s="38"/>
      <c r="C113" s="39"/>
      <c r="D113" s="224" t="s">
        <v>193</v>
      </c>
      <c r="E113" s="39"/>
      <c r="F113" s="225" t="s">
        <v>413</v>
      </c>
      <c r="G113" s="39"/>
      <c r="H113" s="39"/>
      <c r="I113" s="226"/>
      <c r="J113" s="39"/>
      <c r="K113" s="39"/>
      <c r="L113" s="43"/>
      <c r="M113" s="227"/>
      <c r="N113" s="228"/>
      <c r="O113" s="83"/>
      <c r="P113" s="83"/>
      <c r="Q113" s="83"/>
      <c r="R113" s="83"/>
      <c r="S113" s="83"/>
      <c r="T113" s="84"/>
      <c r="U113" s="37"/>
      <c r="V113" s="37"/>
      <c r="W113" s="37"/>
      <c r="X113" s="37"/>
      <c r="Y113" s="37"/>
      <c r="Z113" s="37"/>
      <c r="AA113" s="37"/>
      <c r="AB113" s="37"/>
      <c r="AC113" s="37"/>
      <c r="AD113" s="37"/>
      <c r="AE113" s="37"/>
      <c r="AT113" s="16" t="s">
        <v>193</v>
      </c>
      <c r="AU113" s="16" t="s">
        <v>78</v>
      </c>
    </row>
    <row r="114" s="2" customFormat="1" ht="24.15" customHeight="1">
      <c r="A114" s="37"/>
      <c r="B114" s="38"/>
      <c r="C114" s="211" t="s">
        <v>186</v>
      </c>
      <c r="D114" s="211" t="s">
        <v>188</v>
      </c>
      <c r="E114" s="212" t="s">
        <v>414</v>
      </c>
      <c r="F114" s="213" t="s">
        <v>415</v>
      </c>
      <c r="G114" s="214" t="s">
        <v>191</v>
      </c>
      <c r="H114" s="215">
        <v>4902</v>
      </c>
      <c r="I114" s="216"/>
      <c r="J114" s="217">
        <f>ROUND(I114*H114,2)</f>
        <v>0</v>
      </c>
      <c r="K114" s="213" t="s">
        <v>192</v>
      </c>
      <c r="L114" s="43"/>
      <c r="M114" s="218" t="s">
        <v>19</v>
      </c>
      <c r="N114" s="219" t="s">
        <v>40</v>
      </c>
      <c r="O114" s="83"/>
      <c r="P114" s="220">
        <f>O114*H114</f>
        <v>0</v>
      </c>
      <c r="Q114" s="220">
        <v>0</v>
      </c>
      <c r="R114" s="220">
        <f>Q114*H114</f>
        <v>0</v>
      </c>
      <c r="S114" s="220">
        <v>0</v>
      </c>
      <c r="T114" s="221">
        <f>S114*H114</f>
        <v>0</v>
      </c>
      <c r="U114" s="37"/>
      <c r="V114" s="37"/>
      <c r="W114" s="37"/>
      <c r="X114" s="37"/>
      <c r="Y114" s="37"/>
      <c r="Z114" s="37"/>
      <c r="AA114" s="37"/>
      <c r="AB114" s="37"/>
      <c r="AC114" s="37"/>
      <c r="AD114" s="37"/>
      <c r="AE114" s="37"/>
      <c r="AR114" s="222" t="s">
        <v>203</v>
      </c>
      <c r="AT114" s="222" t="s">
        <v>188</v>
      </c>
      <c r="AU114" s="222" t="s">
        <v>78</v>
      </c>
      <c r="AY114" s="16" t="s">
        <v>185</v>
      </c>
      <c r="BE114" s="223">
        <f>IF(N114="základní",J114,0)</f>
        <v>0</v>
      </c>
      <c r="BF114" s="223">
        <f>IF(N114="snížená",J114,0)</f>
        <v>0</v>
      </c>
      <c r="BG114" s="223">
        <f>IF(N114="zákl. přenesená",J114,0)</f>
        <v>0</v>
      </c>
      <c r="BH114" s="223">
        <f>IF(N114="sníž. přenesená",J114,0)</f>
        <v>0</v>
      </c>
      <c r="BI114" s="223">
        <f>IF(N114="nulová",J114,0)</f>
        <v>0</v>
      </c>
      <c r="BJ114" s="16" t="s">
        <v>76</v>
      </c>
      <c r="BK114" s="223">
        <f>ROUND(I114*H114,2)</f>
        <v>0</v>
      </c>
      <c r="BL114" s="16" t="s">
        <v>203</v>
      </c>
      <c r="BM114" s="222" t="s">
        <v>284</v>
      </c>
    </row>
    <row r="115" s="2" customFormat="1">
      <c r="A115" s="37"/>
      <c r="B115" s="38"/>
      <c r="C115" s="39"/>
      <c r="D115" s="224" t="s">
        <v>193</v>
      </c>
      <c r="E115" s="39"/>
      <c r="F115" s="225" t="s">
        <v>416</v>
      </c>
      <c r="G115" s="39"/>
      <c r="H115" s="39"/>
      <c r="I115" s="226"/>
      <c r="J115" s="39"/>
      <c r="K115" s="39"/>
      <c r="L115" s="43"/>
      <c r="M115" s="227"/>
      <c r="N115" s="228"/>
      <c r="O115" s="83"/>
      <c r="P115" s="83"/>
      <c r="Q115" s="83"/>
      <c r="R115" s="83"/>
      <c r="S115" s="83"/>
      <c r="T115" s="84"/>
      <c r="U115" s="37"/>
      <c r="V115" s="37"/>
      <c r="W115" s="37"/>
      <c r="X115" s="37"/>
      <c r="Y115" s="37"/>
      <c r="Z115" s="37"/>
      <c r="AA115" s="37"/>
      <c r="AB115" s="37"/>
      <c r="AC115" s="37"/>
      <c r="AD115" s="37"/>
      <c r="AE115" s="37"/>
      <c r="AT115" s="16" t="s">
        <v>193</v>
      </c>
      <c r="AU115" s="16" t="s">
        <v>78</v>
      </c>
    </row>
    <row r="116" s="2" customFormat="1" ht="24.15" customHeight="1">
      <c r="A116" s="37"/>
      <c r="B116" s="38"/>
      <c r="C116" s="211" t="s">
        <v>239</v>
      </c>
      <c r="D116" s="211" t="s">
        <v>188</v>
      </c>
      <c r="E116" s="212" t="s">
        <v>417</v>
      </c>
      <c r="F116" s="213" t="s">
        <v>418</v>
      </c>
      <c r="G116" s="214" t="s">
        <v>191</v>
      </c>
      <c r="H116" s="215">
        <v>4902</v>
      </c>
      <c r="I116" s="216"/>
      <c r="J116" s="217">
        <f>ROUND(I116*H116,2)</f>
        <v>0</v>
      </c>
      <c r="K116" s="213" t="s">
        <v>192</v>
      </c>
      <c r="L116" s="43"/>
      <c r="M116" s="218" t="s">
        <v>19</v>
      </c>
      <c r="N116" s="219" t="s">
        <v>40</v>
      </c>
      <c r="O116" s="83"/>
      <c r="P116" s="220">
        <f>O116*H116</f>
        <v>0</v>
      </c>
      <c r="Q116" s="220">
        <v>3.0000000000000001E-05</v>
      </c>
      <c r="R116" s="220">
        <f>Q116*H116</f>
        <v>0.14706</v>
      </c>
      <c r="S116" s="220">
        <v>0</v>
      </c>
      <c r="T116" s="221">
        <f>S116*H116</f>
        <v>0</v>
      </c>
      <c r="U116" s="37"/>
      <c r="V116" s="37"/>
      <c r="W116" s="37"/>
      <c r="X116" s="37"/>
      <c r="Y116" s="37"/>
      <c r="Z116" s="37"/>
      <c r="AA116" s="37"/>
      <c r="AB116" s="37"/>
      <c r="AC116" s="37"/>
      <c r="AD116" s="37"/>
      <c r="AE116" s="37"/>
      <c r="AR116" s="222" t="s">
        <v>203</v>
      </c>
      <c r="AT116" s="222" t="s">
        <v>188</v>
      </c>
      <c r="AU116" s="222" t="s">
        <v>78</v>
      </c>
      <c r="AY116" s="16" t="s">
        <v>185</v>
      </c>
      <c r="BE116" s="223">
        <f>IF(N116="základní",J116,0)</f>
        <v>0</v>
      </c>
      <c r="BF116" s="223">
        <f>IF(N116="snížená",J116,0)</f>
        <v>0</v>
      </c>
      <c r="BG116" s="223">
        <f>IF(N116="zákl. přenesená",J116,0)</f>
        <v>0</v>
      </c>
      <c r="BH116" s="223">
        <f>IF(N116="sníž. přenesená",J116,0)</f>
        <v>0</v>
      </c>
      <c r="BI116" s="223">
        <f>IF(N116="nulová",J116,0)</f>
        <v>0</v>
      </c>
      <c r="BJ116" s="16" t="s">
        <v>76</v>
      </c>
      <c r="BK116" s="223">
        <f>ROUND(I116*H116,2)</f>
        <v>0</v>
      </c>
      <c r="BL116" s="16" t="s">
        <v>203</v>
      </c>
      <c r="BM116" s="222" t="s">
        <v>288</v>
      </c>
    </row>
    <row r="117" s="2" customFormat="1">
      <c r="A117" s="37"/>
      <c r="B117" s="38"/>
      <c r="C117" s="39"/>
      <c r="D117" s="224" t="s">
        <v>193</v>
      </c>
      <c r="E117" s="39"/>
      <c r="F117" s="225" t="s">
        <v>419</v>
      </c>
      <c r="G117" s="39"/>
      <c r="H117" s="39"/>
      <c r="I117" s="226"/>
      <c r="J117" s="39"/>
      <c r="K117" s="39"/>
      <c r="L117" s="43"/>
      <c r="M117" s="227"/>
      <c r="N117" s="228"/>
      <c r="O117" s="83"/>
      <c r="P117" s="83"/>
      <c r="Q117" s="83"/>
      <c r="R117" s="83"/>
      <c r="S117" s="83"/>
      <c r="T117" s="84"/>
      <c r="U117" s="37"/>
      <c r="V117" s="37"/>
      <c r="W117" s="37"/>
      <c r="X117" s="37"/>
      <c r="Y117" s="37"/>
      <c r="Z117" s="37"/>
      <c r="AA117" s="37"/>
      <c r="AB117" s="37"/>
      <c r="AC117" s="37"/>
      <c r="AD117" s="37"/>
      <c r="AE117" s="37"/>
      <c r="AT117" s="16" t="s">
        <v>193</v>
      </c>
      <c r="AU117" s="16" t="s">
        <v>78</v>
      </c>
    </row>
    <row r="118" s="2" customFormat="1" ht="24.15" customHeight="1">
      <c r="A118" s="37"/>
      <c r="B118" s="38"/>
      <c r="C118" s="211" t="s">
        <v>8</v>
      </c>
      <c r="D118" s="211" t="s">
        <v>188</v>
      </c>
      <c r="E118" s="212" t="s">
        <v>420</v>
      </c>
      <c r="F118" s="213" t="s">
        <v>421</v>
      </c>
      <c r="G118" s="214" t="s">
        <v>191</v>
      </c>
      <c r="H118" s="215">
        <v>4902</v>
      </c>
      <c r="I118" s="216"/>
      <c r="J118" s="217">
        <f>ROUND(I118*H118,2)</f>
        <v>0</v>
      </c>
      <c r="K118" s="213" t="s">
        <v>192</v>
      </c>
      <c r="L118" s="43"/>
      <c r="M118" s="218" t="s">
        <v>19</v>
      </c>
      <c r="N118" s="219" t="s">
        <v>40</v>
      </c>
      <c r="O118" s="83"/>
      <c r="P118" s="220">
        <f>O118*H118</f>
        <v>0</v>
      </c>
      <c r="Q118" s="220">
        <v>0.00029999999999999997</v>
      </c>
      <c r="R118" s="220">
        <f>Q118*H118</f>
        <v>1.4705999999999999</v>
      </c>
      <c r="S118" s="220">
        <v>0</v>
      </c>
      <c r="T118" s="221">
        <f>S118*H118</f>
        <v>0</v>
      </c>
      <c r="U118" s="37"/>
      <c r="V118" s="37"/>
      <c r="W118" s="37"/>
      <c r="X118" s="37"/>
      <c r="Y118" s="37"/>
      <c r="Z118" s="37"/>
      <c r="AA118" s="37"/>
      <c r="AB118" s="37"/>
      <c r="AC118" s="37"/>
      <c r="AD118" s="37"/>
      <c r="AE118" s="37"/>
      <c r="AR118" s="222" t="s">
        <v>203</v>
      </c>
      <c r="AT118" s="222" t="s">
        <v>188</v>
      </c>
      <c r="AU118" s="222" t="s">
        <v>78</v>
      </c>
      <c r="AY118" s="16" t="s">
        <v>185</v>
      </c>
      <c r="BE118" s="223">
        <f>IF(N118="základní",J118,0)</f>
        <v>0</v>
      </c>
      <c r="BF118" s="223">
        <f>IF(N118="snížená",J118,0)</f>
        <v>0</v>
      </c>
      <c r="BG118" s="223">
        <f>IF(N118="zákl. přenesená",J118,0)</f>
        <v>0</v>
      </c>
      <c r="BH118" s="223">
        <f>IF(N118="sníž. přenesená",J118,0)</f>
        <v>0</v>
      </c>
      <c r="BI118" s="223">
        <f>IF(N118="nulová",J118,0)</f>
        <v>0</v>
      </c>
      <c r="BJ118" s="16" t="s">
        <v>76</v>
      </c>
      <c r="BK118" s="223">
        <f>ROUND(I118*H118,2)</f>
        <v>0</v>
      </c>
      <c r="BL118" s="16" t="s">
        <v>203</v>
      </c>
      <c r="BM118" s="222" t="s">
        <v>293</v>
      </c>
    </row>
    <row r="119" s="2" customFormat="1">
      <c r="A119" s="37"/>
      <c r="B119" s="38"/>
      <c r="C119" s="39"/>
      <c r="D119" s="224" t="s">
        <v>193</v>
      </c>
      <c r="E119" s="39"/>
      <c r="F119" s="225" t="s">
        <v>422</v>
      </c>
      <c r="G119" s="39"/>
      <c r="H119" s="39"/>
      <c r="I119" s="226"/>
      <c r="J119" s="39"/>
      <c r="K119" s="39"/>
      <c r="L119" s="43"/>
      <c r="M119" s="227"/>
      <c r="N119" s="228"/>
      <c r="O119" s="83"/>
      <c r="P119" s="83"/>
      <c r="Q119" s="83"/>
      <c r="R119" s="83"/>
      <c r="S119" s="83"/>
      <c r="T119" s="84"/>
      <c r="U119" s="37"/>
      <c r="V119" s="37"/>
      <c r="W119" s="37"/>
      <c r="X119" s="37"/>
      <c r="Y119" s="37"/>
      <c r="Z119" s="37"/>
      <c r="AA119" s="37"/>
      <c r="AB119" s="37"/>
      <c r="AC119" s="37"/>
      <c r="AD119" s="37"/>
      <c r="AE119" s="37"/>
      <c r="AT119" s="16" t="s">
        <v>193</v>
      </c>
      <c r="AU119" s="16" t="s">
        <v>78</v>
      </c>
    </row>
    <row r="120" s="2" customFormat="1" ht="49.05" customHeight="1">
      <c r="A120" s="37"/>
      <c r="B120" s="38"/>
      <c r="C120" s="229" t="s">
        <v>290</v>
      </c>
      <c r="D120" s="229" t="s">
        <v>207</v>
      </c>
      <c r="E120" s="230" t="s">
        <v>423</v>
      </c>
      <c r="F120" s="231" t="s">
        <v>424</v>
      </c>
      <c r="G120" s="232" t="s">
        <v>191</v>
      </c>
      <c r="H120" s="233">
        <v>5392.1999999999998</v>
      </c>
      <c r="I120" s="234"/>
      <c r="J120" s="235">
        <f>ROUND(I120*H120,2)</f>
        <v>0</v>
      </c>
      <c r="K120" s="231" t="s">
        <v>19</v>
      </c>
      <c r="L120" s="236"/>
      <c r="M120" s="237" t="s">
        <v>19</v>
      </c>
      <c r="N120" s="238" t="s">
        <v>40</v>
      </c>
      <c r="O120" s="83"/>
      <c r="P120" s="220">
        <f>O120*H120</f>
        <v>0</v>
      </c>
      <c r="Q120" s="220">
        <v>0</v>
      </c>
      <c r="R120" s="220">
        <f>Q120*H120</f>
        <v>0</v>
      </c>
      <c r="S120" s="220">
        <v>0</v>
      </c>
      <c r="T120" s="221">
        <f>S120*H120</f>
        <v>0</v>
      </c>
      <c r="U120" s="37"/>
      <c r="V120" s="37"/>
      <c r="W120" s="37"/>
      <c r="X120" s="37"/>
      <c r="Y120" s="37"/>
      <c r="Z120" s="37"/>
      <c r="AA120" s="37"/>
      <c r="AB120" s="37"/>
      <c r="AC120" s="37"/>
      <c r="AD120" s="37"/>
      <c r="AE120" s="37"/>
      <c r="AR120" s="222" t="s">
        <v>210</v>
      </c>
      <c r="AT120" s="222" t="s">
        <v>207</v>
      </c>
      <c r="AU120" s="222" t="s">
        <v>78</v>
      </c>
      <c r="AY120" s="16" t="s">
        <v>185</v>
      </c>
      <c r="BE120" s="223">
        <f>IF(N120="základní",J120,0)</f>
        <v>0</v>
      </c>
      <c r="BF120" s="223">
        <f>IF(N120="snížená",J120,0)</f>
        <v>0</v>
      </c>
      <c r="BG120" s="223">
        <f>IF(N120="zákl. přenesená",J120,0)</f>
        <v>0</v>
      </c>
      <c r="BH120" s="223">
        <f>IF(N120="sníž. přenesená",J120,0)</f>
        <v>0</v>
      </c>
      <c r="BI120" s="223">
        <f>IF(N120="nulová",J120,0)</f>
        <v>0</v>
      </c>
      <c r="BJ120" s="16" t="s">
        <v>76</v>
      </c>
      <c r="BK120" s="223">
        <f>ROUND(I120*H120,2)</f>
        <v>0</v>
      </c>
      <c r="BL120" s="16" t="s">
        <v>203</v>
      </c>
      <c r="BM120" s="222" t="s">
        <v>263</v>
      </c>
    </row>
    <row r="121" s="2" customFormat="1" ht="16.5" customHeight="1">
      <c r="A121" s="37"/>
      <c r="B121" s="38"/>
      <c r="C121" s="211" t="s">
        <v>248</v>
      </c>
      <c r="D121" s="211" t="s">
        <v>188</v>
      </c>
      <c r="E121" s="212" t="s">
        <v>425</v>
      </c>
      <c r="F121" s="213" t="s">
        <v>426</v>
      </c>
      <c r="G121" s="214" t="s">
        <v>261</v>
      </c>
      <c r="H121" s="215">
        <v>5460</v>
      </c>
      <c r="I121" s="216"/>
      <c r="J121" s="217">
        <f>ROUND(I121*H121,2)</f>
        <v>0</v>
      </c>
      <c r="K121" s="213" t="s">
        <v>192</v>
      </c>
      <c r="L121" s="43"/>
      <c r="M121" s="218" t="s">
        <v>19</v>
      </c>
      <c r="N121" s="219" t="s">
        <v>40</v>
      </c>
      <c r="O121" s="83"/>
      <c r="P121" s="220">
        <f>O121*H121</f>
        <v>0</v>
      </c>
      <c r="Q121" s="220">
        <v>1.0000000000000001E-05</v>
      </c>
      <c r="R121" s="220">
        <f>Q121*H121</f>
        <v>0.054600000000000003</v>
      </c>
      <c r="S121" s="220">
        <v>0</v>
      </c>
      <c r="T121" s="221">
        <f>S121*H121</f>
        <v>0</v>
      </c>
      <c r="U121" s="37"/>
      <c r="V121" s="37"/>
      <c r="W121" s="37"/>
      <c r="X121" s="37"/>
      <c r="Y121" s="37"/>
      <c r="Z121" s="37"/>
      <c r="AA121" s="37"/>
      <c r="AB121" s="37"/>
      <c r="AC121" s="37"/>
      <c r="AD121" s="37"/>
      <c r="AE121" s="37"/>
      <c r="AR121" s="222" t="s">
        <v>203</v>
      </c>
      <c r="AT121" s="222" t="s">
        <v>188</v>
      </c>
      <c r="AU121" s="222" t="s">
        <v>78</v>
      </c>
      <c r="AY121" s="16" t="s">
        <v>185</v>
      </c>
      <c r="BE121" s="223">
        <f>IF(N121="základní",J121,0)</f>
        <v>0</v>
      </c>
      <c r="BF121" s="223">
        <f>IF(N121="snížená",J121,0)</f>
        <v>0</v>
      </c>
      <c r="BG121" s="223">
        <f>IF(N121="zákl. přenesená",J121,0)</f>
        <v>0</v>
      </c>
      <c r="BH121" s="223">
        <f>IF(N121="sníž. přenesená",J121,0)</f>
        <v>0</v>
      </c>
      <c r="BI121" s="223">
        <f>IF(N121="nulová",J121,0)</f>
        <v>0</v>
      </c>
      <c r="BJ121" s="16" t="s">
        <v>76</v>
      </c>
      <c r="BK121" s="223">
        <f>ROUND(I121*H121,2)</f>
        <v>0</v>
      </c>
      <c r="BL121" s="16" t="s">
        <v>203</v>
      </c>
      <c r="BM121" s="222" t="s">
        <v>301</v>
      </c>
    </row>
    <row r="122" s="2" customFormat="1">
      <c r="A122" s="37"/>
      <c r="B122" s="38"/>
      <c r="C122" s="39"/>
      <c r="D122" s="224" t="s">
        <v>193</v>
      </c>
      <c r="E122" s="39"/>
      <c r="F122" s="225" t="s">
        <v>427</v>
      </c>
      <c r="G122" s="39"/>
      <c r="H122" s="39"/>
      <c r="I122" s="226"/>
      <c r="J122" s="39"/>
      <c r="K122" s="39"/>
      <c r="L122" s="43"/>
      <c r="M122" s="227"/>
      <c r="N122" s="228"/>
      <c r="O122" s="83"/>
      <c r="P122" s="83"/>
      <c r="Q122" s="83"/>
      <c r="R122" s="83"/>
      <c r="S122" s="83"/>
      <c r="T122" s="84"/>
      <c r="U122" s="37"/>
      <c r="V122" s="37"/>
      <c r="W122" s="37"/>
      <c r="X122" s="37"/>
      <c r="Y122" s="37"/>
      <c r="Z122" s="37"/>
      <c r="AA122" s="37"/>
      <c r="AB122" s="37"/>
      <c r="AC122" s="37"/>
      <c r="AD122" s="37"/>
      <c r="AE122" s="37"/>
      <c r="AT122" s="16" t="s">
        <v>193</v>
      </c>
      <c r="AU122" s="16" t="s">
        <v>78</v>
      </c>
    </row>
    <row r="123" s="2" customFormat="1" ht="21.75" customHeight="1">
      <c r="A123" s="37"/>
      <c r="B123" s="38"/>
      <c r="C123" s="229" t="s">
        <v>298</v>
      </c>
      <c r="D123" s="229" t="s">
        <v>207</v>
      </c>
      <c r="E123" s="230" t="s">
        <v>428</v>
      </c>
      <c r="F123" s="231" t="s">
        <v>429</v>
      </c>
      <c r="G123" s="232" t="s">
        <v>261</v>
      </c>
      <c r="H123" s="233">
        <v>6006</v>
      </c>
      <c r="I123" s="234"/>
      <c r="J123" s="235">
        <f>ROUND(I123*H123,2)</f>
        <v>0</v>
      </c>
      <c r="K123" s="231" t="s">
        <v>19</v>
      </c>
      <c r="L123" s="236"/>
      <c r="M123" s="237" t="s">
        <v>19</v>
      </c>
      <c r="N123" s="238" t="s">
        <v>40</v>
      </c>
      <c r="O123" s="83"/>
      <c r="P123" s="220">
        <f>O123*H123</f>
        <v>0</v>
      </c>
      <c r="Q123" s="220">
        <v>0</v>
      </c>
      <c r="R123" s="220">
        <f>Q123*H123</f>
        <v>0</v>
      </c>
      <c r="S123" s="220">
        <v>0</v>
      </c>
      <c r="T123" s="221">
        <f>S123*H123</f>
        <v>0</v>
      </c>
      <c r="U123" s="37"/>
      <c r="V123" s="37"/>
      <c r="W123" s="37"/>
      <c r="X123" s="37"/>
      <c r="Y123" s="37"/>
      <c r="Z123" s="37"/>
      <c r="AA123" s="37"/>
      <c r="AB123" s="37"/>
      <c r="AC123" s="37"/>
      <c r="AD123" s="37"/>
      <c r="AE123" s="37"/>
      <c r="AR123" s="222" t="s">
        <v>210</v>
      </c>
      <c r="AT123" s="222" t="s">
        <v>207</v>
      </c>
      <c r="AU123" s="222" t="s">
        <v>78</v>
      </c>
      <c r="AY123" s="16" t="s">
        <v>185</v>
      </c>
      <c r="BE123" s="223">
        <f>IF(N123="základní",J123,0)</f>
        <v>0</v>
      </c>
      <c r="BF123" s="223">
        <f>IF(N123="snížená",J123,0)</f>
        <v>0</v>
      </c>
      <c r="BG123" s="223">
        <f>IF(N123="zákl. přenesená",J123,0)</f>
        <v>0</v>
      </c>
      <c r="BH123" s="223">
        <f>IF(N123="sníž. přenesená",J123,0)</f>
        <v>0</v>
      </c>
      <c r="BI123" s="223">
        <f>IF(N123="nulová",J123,0)</f>
        <v>0</v>
      </c>
      <c r="BJ123" s="16" t="s">
        <v>76</v>
      </c>
      <c r="BK123" s="223">
        <f>ROUND(I123*H123,2)</f>
        <v>0</v>
      </c>
      <c r="BL123" s="16" t="s">
        <v>203</v>
      </c>
      <c r="BM123" s="222" t="s">
        <v>210</v>
      </c>
    </row>
    <row r="124" s="2" customFormat="1" ht="49.05" customHeight="1">
      <c r="A124" s="37"/>
      <c r="B124" s="38"/>
      <c r="C124" s="211" t="s">
        <v>313</v>
      </c>
      <c r="D124" s="211" t="s">
        <v>188</v>
      </c>
      <c r="E124" s="212" t="s">
        <v>430</v>
      </c>
      <c r="F124" s="213" t="s">
        <v>431</v>
      </c>
      <c r="G124" s="214" t="s">
        <v>213</v>
      </c>
      <c r="H124" s="215">
        <v>38.829000000000001</v>
      </c>
      <c r="I124" s="216"/>
      <c r="J124" s="217">
        <f>ROUND(I124*H124,2)</f>
        <v>0</v>
      </c>
      <c r="K124" s="213" t="s">
        <v>192</v>
      </c>
      <c r="L124" s="43"/>
      <c r="M124" s="218" t="s">
        <v>19</v>
      </c>
      <c r="N124" s="219" t="s">
        <v>40</v>
      </c>
      <c r="O124" s="83"/>
      <c r="P124" s="220">
        <f>O124*H124</f>
        <v>0</v>
      </c>
      <c r="Q124" s="220">
        <v>0</v>
      </c>
      <c r="R124" s="220">
        <f>Q124*H124</f>
        <v>0</v>
      </c>
      <c r="S124" s="220">
        <v>0</v>
      </c>
      <c r="T124" s="221">
        <f>S124*H124</f>
        <v>0</v>
      </c>
      <c r="U124" s="37"/>
      <c r="V124" s="37"/>
      <c r="W124" s="37"/>
      <c r="X124" s="37"/>
      <c r="Y124" s="37"/>
      <c r="Z124" s="37"/>
      <c r="AA124" s="37"/>
      <c r="AB124" s="37"/>
      <c r="AC124" s="37"/>
      <c r="AD124" s="37"/>
      <c r="AE124" s="37"/>
      <c r="AR124" s="222" t="s">
        <v>203</v>
      </c>
      <c r="AT124" s="222" t="s">
        <v>188</v>
      </c>
      <c r="AU124" s="222" t="s">
        <v>78</v>
      </c>
      <c r="AY124" s="16" t="s">
        <v>185</v>
      </c>
      <c r="BE124" s="223">
        <f>IF(N124="základní",J124,0)</f>
        <v>0</v>
      </c>
      <c r="BF124" s="223">
        <f>IF(N124="snížená",J124,0)</f>
        <v>0</v>
      </c>
      <c r="BG124" s="223">
        <f>IF(N124="zákl. přenesená",J124,0)</f>
        <v>0</v>
      </c>
      <c r="BH124" s="223">
        <f>IF(N124="sníž. přenesená",J124,0)</f>
        <v>0</v>
      </c>
      <c r="BI124" s="223">
        <f>IF(N124="nulová",J124,0)</f>
        <v>0</v>
      </c>
      <c r="BJ124" s="16" t="s">
        <v>76</v>
      </c>
      <c r="BK124" s="223">
        <f>ROUND(I124*H124,2)</f>
        <v>0</v>
      </c>
      <c r="BL124" s="16" t="s">
        <v>203</v>
      </c>
      <c r="BM124" s="222" t="s">
        <v>432</v>
      </c>
    </row>
    <row r="125" s="2" customFormat="1">
      <c r="A125" s="37"/>
      <c r="B125" s="38"/>
      <c r="C125" s="39"/>
      <c r="D125" s="224" t="s">
        <v>193</v>
      </c>
      <c r="E125" s="39"/>
      <c r="F125" s="225" t="s">
        <v>433</v>
      </c>
      <c r="G125" s="39"/>
      <c r="H125" s="39"/>
      <c r="I125" s="226"/>
      <c r="J125" s="39"/>
      <c r="K125" s="39"/>
      <c r="L125" s="43"/>
      <c r="M125" s="239"/>
      <c r="N125" s="240"/>
      <c r="O125" s="241"/>
      <c r="P125" s="241"/>
      <c r="Q125" s="241"/>
      <c r="R125" s="241"/>
      <c r="S125" s="241"/>
      <c r="T125" s="242"/>
      <c r="U125" s="37"/>
      <c r="V125" s="37"/>
      <c r="W125" s="37"/>
      <c r="X125" s="37"/>
      <c r="Y125" s="37"/>
      <c r="Z125" s="37"/>
      <c r="AA125" s="37"/>
      <c r="AB125" s="37"/>
      <c r="AC125" s="37"/>
      <c r="AD125" s="37"/>
      <c r="AE125" s="37"/>
      <c r="AT125" s="16" t="s">
        <v>193</v>
      </c>
      <c r="AU125" s="16" t="s">
        <v>78</v>
      </c>
    </row>
    <row r="126" s="2" customFormat="1" ht="6.96" customHeight="1">
      <c r="A126" s="37"/>
      <c r="B126" s="58"/>
      <c r="C126" s="59"/>
      <c r="D126" s="59"/>
      <c r="E126" s="59"/>
      <c r="F126" s="59"/>
      <c r="G126" s="59"/>
      <c r="H126" s="59"/>
      <c r="I126" s="59"/>
      <c r="J126" s="59"/>
      <c r="K126" s="59"/>
      <c r="L126" s="43"/>
      <c r="M126" s="37"/>
      <c r="O126" s="37"/>
      <c r="P126" s="37"/>
      <c r="Q126" s="37"/>
      <c r="R126" s="37"/>
      <c r="S126" s="37"/>
      <c r="T126" s="37"/>
      <c r="U126" s="37"/>
      <c r="V126" s="37"/>
      <c r="W126" s="37"/>
      <c r="X126" s="37"/>
      <c r="Y126" s="37"/>
      <c r="Z126" s="37"/>
      <c r="AA126" s="37"/>
      <c r="AB126" s="37"/>
      <c r="AC126" s="37"/>
      <c r="AD126" s="37"/>
      <c r="AE126" s="37"/>
    </row>
  </sheetData>
  <sheetProtection sheet="1" autoFilter="0" formatColumns="0" formatRows="0" objects="1" scenarios="1" spinCount="100000" saltValue="P0sdrIea6gk6T4XarpTVFrCvhnCXhP7DuWzMmygXqxkJAjDfdNbw4pNpzeMKZVzXEV69JXaaUQy+GxmlAzmIZg==" hashValue="hyaPCofQj+UsMqVAUYXqG9TLR5BmXCLSc5NuV2AY7TZ7NUbJT+jRnfS1cwIt2IVHSoc2/LXBhU3caPbw/npyKw==" algorithmName="SHA-512" password="CC35"/>
  <autoFilter ref="C88:K125"/>
  <mergeCells count="12">
    <mergeCell ref="E7:H7"/>
    <mergeCell ref="E9:H9"/>
    <mergeCell ref="E11:H11"/>
    <mergeCell ref="E20:H20"/>
    <mergeCell ref="E29:H29"/>
    <mergeCell ref="E50:H50"/>
    <mergeCell ref="E52:H52"/>
    <mergeCell ref="E54:H54"/>
    <mergeCell ref="E77:H77"/>
    <mergeCell ref="E79:H79"/>
    <mergeCell ref="E81:H81"/>
    <mergeCell ref="L2:V2"/>
  </mergeCells>
  <hyperlinks>
    <hyperlink ref="F93" r:id="rId1" display="https://podminky.urs.cz/item/CS_URS_2024_02/997013120"/>
    <hyperlink ref="F95" r:id="rId2" display="https://podminky.urs.cz/item/CS_URS_2024_02/997013501"/>
    <hyperlink ref="F97" r:id="rId3" display="https://podminky.urs.cz/item/CS_URS_2024_02/997013509"/>
    <hyperlink ref="F99" r:id="rId4" display="https://podminky.urs.cz/item/CS_URS_2024_02/997013813"/>
    <hyperlink ref="F103" r:id="rId5" display="https://podminky.urs.cz/item/CS_URS_2024_02/776410811"/>
    <hyperlink ref="F105" r:id="rId6" display="https://podminky.urs.cz/item/CS_URS_2024_02/776201812"/>
    <hyperlink ref="F107" r:id="rId7" display="https://podminky.urs.cz/item/CS_URS_2024_02/776111115"/>
    <hyperlink ref="F109" r:id="rId8" display="https://podminky.urs.cz/item/CS_URS_2024_02/776111116"/>
    <hyperlink ref="F111" r:id="rId9" display="https://podminky.urs.cz/item/CS_URS_2024_02/776141112"/>
    <hyperlink ref="F113" r:id="rId10" display="https://podminky.urs.cz/item/CS_URS_2024_02/776111112"/>
    <hyperlink ref="F115" r:id="rId11" display="https://podminky.urs.cz/item/CS_URS_2024_02/776111311"/>
    <hyperlink ref="F117" r:id="rId12" display="https://podminky.urs.cz/item/CS_URS_2024_02/776121112"/>
    <hyperlink ref="F119" r:id="rId13" display="https://podminky.urs.cz/item/CS_URS_2024_02/776221111"/>
    <hyperlink ref="F122" r:id="rId14" display="https://podminky.urs.cz/item/CS_URS_2024_02/776421111"/>
    <hyperlink ref="F125" r:id="rId15" display="https://podminky.urs.cz/item/CS_URS_2024_02/998776104"/>
  </hyperlinks>
  <pageMargins left="0.39375" right="0.39375" top="0.39375" bottom="0.39375" header="0" footer="0"/>
  <pageSetup paperSize="9" orientation="portrait" blackAndWhite="1" fitToHeight="100"/>
  <headerFooter>
    <oddFooter>&amp;CStrana &amp;P z &amp;N</oddFooter>
  </headerFooter>
  <drawing r:id="rId16"/>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104</v>
      </c>
    </row>
    <row r="3" s="1" customFormat="1" ht="6.96" customHeight="1">
      <c r="B3" s="137"/>
      <c r="C3" s="138"/>
      <c r="D3" s="138"/>
      <c r="E3" s="138"/>
      <c r="F3" s="138"/>
      <c r="G3" s="138"/>
      <c r="H3" s="138"/>
      <c r="I3" s="138"/>
      <c r="J3" s="138"/>
      <c r="K3" s="138"/>
      <c r="L3" s="19"/>
      <c r="AT3" s="16" t="s">
        <v>78</v>
      </c>
    </row>
    <row r="4" s="1" customFormat="1" ht="24.96" customHeight="1">
      <c r="B4" s="19"/>
      <c r="D4" s="139" t="s">
        <v>156</v>
      </c>
      <c r="L4" s="19"/>
      <c r="M4" s="140" t="s">
        <v>10</v>
      </c>
      <c r="AT4" s="16" t="s">
        <v>4</v>
      </c>
    </row>
    <row r="5" s="1" customFormat="1" ht="6.96" customHeight="1">
      <c r="B5" s="19"/>
      <c r="L5" s="19"/>
    </row>
    <row r="6" s="1" customFormat="1" ht="12" customHeight="1">
      <c r="B6" s="19"/>
      <c r="D6" s="141" t="s">
        <v>16</v>
      </c>
      <c r="L6" s="19"/>
    </row>
    <row r="7" s="1" customFormat="1" ht="16.5" customHeight="1">
      <c r="B7" s="19"/>
      <c r="E7" s="142" t="str">
        <f>'Rekapitulace stavby'!K6</f>
        <v>objekt Koleje Jarov- Blok F</v>
      </c>
      <c r="F7" s="141"/>
      <c r="G7" s="141"/>
      <c r="H7" s="141"/>
      <c r="L7" s="19"/>
    </row>
    <row r="8" s="1" customFormat="1" ht="12" customHeight="1">
      <c r="B8" s="19"/>
      <c r="D8" s="141" t="s">
        <v>157</v>
      </c>
      <c r="L8" s="19"/>
    </row>
    <row r="9" s="2" customFormat="1" ht="16.5" customHeight="1">
      <c r="A9" s="37"/>
      <c r="B9" s="43"/>
      <c r="C9" s="37"/>
      <c r="D9" s="37"/>
      <c r="E9" s="142" t="s">
        <v>354</v>
      </c>
      <c r="F9" s="37"/>
      <c r="G9" s="37"/>
      <c r="H9" s="37"/>
      <c r="I9" s="37"/>
      <c r="J9" s="37"/>
      <c r="K9" s="37"/>
      <c r="L9" s="143"/>
      <c r="S9" s="37"/>
      <c r="T9" s="37"/>
      <c r="U9" s="37"/>
      <c r="V9" s="37"/>
      <c r="W9" s="37"/>
      <c r="X9" s="37"/>
      <c r="Y9" s="37"/>
      <c r="Z9" s="37"/>
      <c r="AA9" s="37"/>
      <c r="AB9" s="37"/>
      <c r="AC9" s="37"/>
      <c r="AD9" s="37"/>
      <c r="AE9" s="37"/>
    </row>
    <row r="10" s="2" customFormat="1" ht="12" customHeight="1">
      <c r="A10" s="37"/>
      <c r="B10" s="43"/>
      <c r="C10" s="37"/>
      <c r="D10" s="141" t="s">
        <v>159</v>
      </c>
      <c r="E10" s="37"/>
      <c r="F10" s="37"/>
      <c r="G10" s="37"/>
      <c r="H10" s="37"/>
      <c r="I10" s="37"/>
      <c r="J10" s="37"/>
      <c r="K10" s="37"/>
      <c r="L10" s="143"/>
      <c r="S10" s="37"/>
      <c r="T10" s="37"/>
      <c r="U10" s="37"/>
      <c r="V10" s="37"/>
      <c r="W10" s="37"/>
      <c r="X10" s="37"/>
      <c r="Y10" s="37"/>
      <c r="Z10" s="37"/>
      <c r="AA10" s="37"/>
      <c r="AB10" s="37"/>
      <c r="AC10" s="37"/>
      <c r="AD10" s="37"/>
      <c r="AE10" s="37"/>
    </row>
    <row r="11" s="2" customFormat="1" ht="16.5" customHeight="1">
      <c r="A11" s="37"/>
      <c r="B11" s="43"/>
      <c r="C11" s="37"/>
      <c r="D11" s="37"/>
      <c r="E11" s="144" t="s">
        <v>434</v>
      </c>
      <c r="F11" s="37"/>
      <c r="G11" s="37"/>
      <c r="H11" s="37"/>
      <c r="I11" s="37"/>
      <c r="J11" s="37"/>
      <c r="K11" s="37"/>
      <c r="L11" s="143"/>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143"/>
      <c r="S12" s="37"/>
      <c r="T12" s="37"/>
      <c r="U12" s="37"/>
      <c r="V12" s="37"/>
      <c r="W12" s="37"/>
      <c r="X12" s="37"/>
      <c r="Y12" s="37"/>
      <c r="Z12" s="37"/>
      <c r="AA12" s="37"/>
      <c r="AB12" s="37"/>
      <c r="AC12" s="37"/>
      <c r="AD12" s="37"/>
      <c r="AE12" s="37"/>
    </row>
    <row r="13" s="2" customFormat="1" ht="12" customHeight="1">
      <c r="A13" s="37"/>
      <c r="B13" s="43"/>
      <c r="C13" s="37"/>
      <c r="D13" s="141" t="s">
        <v>18</v>
      </c>
      <c r="E13" s="37"/>
      <c r="F13" s="132" t="s">
        <v>19</v>
      </c>
      <c r="G13" s="37"/>
      <c r="H13" s="37"/>
      <c r="I13" s="141" t="s">
        <v>20</v>
      </c>
      <c r="J13" s="132" t="s">
        <v>19</v>
      </c>
      <c r="K13" s="37"/>
      <c r="L13" s="143"/>
      <c r="S13" s="37"/>
      <c r="T13" s="37"/>
      <c r="U13" s="37"/>
      <c r="V13" s="37"/>
      <c r="W13" s="37"/>
      <c r="X13" s="37"/>
      <c r="Y13" s="37"/>
      <c r="Z13" s="37"/>
      <c r="AA13" s="37"/>
      <c r="AB13" s="37"/>
      <c r="AC13" s="37"/>
      <c r="AD13" s="37"/>
      <c r="AE13" s="37"/>
    </row>
    <row r="14" s="2" customFormat="1" ht="12" customHeight="1">
      <c r="A14" s="37"/>
      <c r="B14" s="43"/>
      <c r="C14" s="37"/>
      <c r="D14" s="141" t="s">
        <v>21</v>
      </c>
      <c r="E14" s="37"/>
      <c r="F14" s="132" t="s">
        <v>22</v>
      </c>
      <c r="G14" s="37"/>
      <c r="H14" s="37"/>
      <c r="I14" s="141" t="s">
        <v>23</v>
      </c>
      <c r="J14" s="145" t="str">
        <f>'Rekapitulace stavby'!AN8</f>
        <v>10. 2. 2025</v>
      </c>
      <c r="K14" s="37"/>
      <c r="L14" s="143"/>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143"/>
      <c r="S15" s="37"/>
      <c r="T15" s="37"/>
      <c r="U15" s="37"/>
      <c r="V15" s="37"/>
      <c r="W15" s="37"/>
      <c r="X15" s="37"/>
      <c r="Y15" s="37"/>
      <c r="Z15" s="37"/>
      <c r="AA15" s="37"/>
      <c r="AB15" s="37"/>
      <c r="AC15" s="37"/>
      <c r="AD15" s="37"/>
      <c r="AE15" s="37"/>
    </row>
    <row r="16" s="2" customFormat="1" ht="12" customHeight="1">
      <c r="A16" s="37"/>
      <c r="B16" s="43"/>
      <c r="C16" s="37"/>
      <c r="D16" s="141" t="s">
        <v>25</v>
      </c>
      <c r="E16" s="37"/>
      <c r="F16" s="37"/>
      <c r="G16" s="37"/>
      <c r="H16" s="37"/>
      <c r="I16" s="141" t="s">
        <v>26</v>
      </c>
      <c r="J16" s="132" t="str">
        <f>IF('Rekapitulace stavby'!AN10="","",'Rekapitulace stavby'!AN10)</f>
        <v/>
      </c>
      <c r="K16" s="37"/>
      <c r="L16" s="143"/>
      <c r="S16" s="37"/>
      <c r="T16" s="37"/>
      <c r="U16" s="37"/>
      <c r="V16" s="37"/>
      <c r="W16" s="37"/>
      <c r="X16" s="37"/>
      <c r="Y16" s="37"/>
      <c r="Z16" s="37"/>
      <c r="AA16" s="37"/>
      <c r="AB16" s="37"/>
      <c r="AC16" s="37"/>
      <c r="AD16" s="37"/>
      <c r="AE16" s="37"/>
    </row>
    <row r="17" s="2" customFormat="1" ht="18" customHeight="1">
      <c r="A17" s="37"/>
      <c r="B17" s="43"/>
      <c r="C17" s="37"/>
      <c r="D17" s="37"/>
      <c r="E17" s="132" t="str">
        <f>IF('Rekapitulace stavby'!E11="","",'Rekapitulace stavby'!E11)</f>
        <v xml:space="preserve"> </v>
      </c>
      <c r="F17" s="37"/>
      <c r="G17" s="37"/>
      <c r="H17" s="37"/>
      <c r="I17" s="141" t="s">
        <v>27</v>
      </c>
      <c r="J17" s="132" t="str">
        <f>IF('Rekapitulace stavby'!AN11="","",'Rekapitulace stavby'!AN11)</f>
        <v/>
      </c>
      <c r="K17" s="37"/>
      <c r="L17" s="143"/>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143"/>
      <c r="S18" s="37"/>
      <c r="T18" s="37"/>
      <c r="U18" s="37"/>
      <c r="V18" s="37"/>
      <c r="W18" s="37"/>
      <c r="X18" s="37"/>
      <c r="Y18" s="37"/>
      <c r="Z18" s="37"/>
      <c r="AA18" s="37"/>
      <c r="AB18" s="37"/>
      <c r="AC18" s="37"/>
      <c r="AD18" s="37"/>
      <c r="AE18" s="37"/>
    </row>
    <row r="19" s="2" customFormat="1" ht="12" customHeight="1">
      <c r="A19" s="37"/>
      <c r="B19" s="43"/>
      <c r="C19" s="37"/>
      <c r="D19" s="141" t="s">
        <v>28</v>
      </c>
      <c r="E19" s="37"/>
      <c r="F19" s="37"/>
      <c r="G19" s="37"/>
      <c r="H19" s="37"/>
      <c r="I19" s="141" t="s">
        <v>26</v>
      </c>
      <c r="J19" s="32" t="str">
        <f>'Rekapitulace stavby'!AN13</f>
        <v>Vyplň údaj</v>
      </c>
      <c r="K19" s="37"/>
      <c r="L19" s="143"/>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32"/>
      <c r="G20" s="132"/>
      <c r="H20" s="132"/>
      <c r="I20" s="141" t="s">
        <v>27</v>
      </c>
      <c r="J20" s="32" t="str">
        <f>'Rekapitulace stavby'!AN14</f>
        <v>Vyplň údaj</v>
      </c>
      <c r="K20" s="37"/>
      <c r="L20" s="143"/>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143"/>
      <c r="S21" s="37"/>
      <c r="T21" s="37"/>
      <c r="U21" s="37"/>
      <c r="V21" s="37"/>
      <c r="W21" s="37"/>
      <c r="X21" s="37"/>
      <c r="Y21" s="37"/>
      <c r="Z21" s="37"/>
      <c r="AA21" s="37"/>
      <c r="AB21" s="37"/>
      <c r="AC21" s="37"/>
      <c r="AD21" s="37"/>
      <c r="AE21" s="37"/>
    </row>
    <row r="22" s="2" customFormat="1" ht="12" customHeight="1">
      <c r="A22" s="37"/>
      <c r="B22" s="43"/>
      <c r="C22" s="37"/>
      <c r="D22" s="141" t="s">
        <v>30</v>
      </c>
      <c r="E22" s="37"/>
      <c r="F22" s="37"/>
      <c r="G22" s="37"/>
      <c r="H22" s="37"/>
      <c r="I22" s="141" t="s">
        <v>26</v>
      </c>
      <c r="J22" s="132" t="str">
        <f>IF('Rekapitulace stavby'!AN16="","",'Rekapitulace stavby'!AN16)</f>
        <v/>
      </c>
      <c r="K22" s="37"/>
      <c r="L22" s="143"/>
      <c r="S22" s="37"/>
      <c r="T22" s="37"/>
      <c r="U22" s="37"/>
      <c r="V22" s="37"/>
      <c r="W22" s="37"/>
      <c r="X22" s="37"/>
      <c r="Y22" s="37"/>
      <c r="Z22" s="37"/>
      <c r="AA22" s="37"/>
      <c r="AB22" s="37"/>
      <c r="AC22" s="37"/>
      <c r="AD22" s="37"/>
      <c r="AE22" s="37"/>
    </row>
    <row r="23" s="2" customFormat="1" ht="18" customHeight="1">
      <c r="A23" s="37"/>
      <c r="B23" s="43"/>
      <c r="C23" s="37"/>
      <c r="D23" s="37"/>
      <c r="E23" s="132" t="str">
        <f>IF('Rekapitulace stavby'!E17="","",'Rekapitulace stavby'!E17)</f>
        <v xml:space="preserve"> </v>
      </c>
      <c r="F23" s="37"/>
      <c r="G23" s="37"/>
      <c r="H23" s="37"/>
      <c r="I23" s="141" t="s">
        <v>27</v>
      </c>
      <c r="J23" s="132" t="str">
        <f>IF('Rekapitulace stavby'!AN17="","",'Rekapitulace stavby'!AN17)</f>
        <v/>
      </c>
      <c r="K23" s="37"/>
      <c r="L23" s="143"/>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143"/>
      <c r="S24" s="37"/>
      <c r="T24" s="37"/>
      <c r="U24" s="37"/>
      <c r="V24" s="37"/>
      <c r="W24" s="37"/>
      <c r="X24" s="37"/>
      <c r="Y24" s="37"/>
      <c r="Z24" s="37"/>
      <c r="AA24" s="37"/>
      <c r="AB24" s="37"/>
      <c r="AC24" s="37"/>
      <c r="AD24" s="37"/>
      <c r="AE24" s="37"/>
    </row>
    <row r="25" s="2" customFormat="1" ht="12" customHeight="1">
      <c r="A25" s="37"/>
      <c r="B25" s="43"/>
      <c r="C25" s="37"/>
      <c r="D25" s="141" t="s">
        <v>32</v>
      </c>
      <c r="E25" s="37"/>
      <c r="F25" s="37"/>
      <c r="G25" s="37"/>
      <c r="H25" s="37"/>
      <c r="I25" s="141" t="s">
        <v>26</v>
      </c>
      <c r="J25" s="132" t="str">
        <f>IF('Rekapitulace stavby'!AN19="","",'Rekapitulace stavby'!AN19)</f>
        <v/>
      </c>
      <c r="K25" s="37"/>
      <c r="L25" s="143"/>
      <c r="S25" s="37"/>
      <c r="T25" s="37"/>
      <c r="U25" s="37"/>
      <c r="V25" s="37"/>
      <c r="W25" s="37"/>
      <c r="X25" s="37"/>
      <c r="Y25" s="37"/>
      <c r="Z25" s="37"/>
      <c r="AA25" s="37"/>
      <c r="AB25" s="37"/>
      <c r="AC25" s="37"/>
      <c r="AD25" s="37"/>
      <c r="AE25" s="37"/>
    </row>
    <row r="26" s="2" customFormat="1" ht="18" customHeight="1">
      <c r="A26" s="37"/>
      <c r="B26" s="43"/>
      <c r="C26" s="37"/>
      <c r="D26" s="37"/>
      <c r="E26" s="132" t="str">
        <f>IF('Rekapitulace stavby'!E20="","",'Rekapitulace stavby'!E20)</f>
        <v xml:space="preserve"> </v>
      </c>
      <c r="F26" s="37"/>
      <c r="G26" s="37"/>
      <c r="H26" s="37"/>
      <c r="I26" s="141" t="s">
        <v>27</v>
      </c>
      <c r="J26" s="132" t="str">
        <f>IF('Rekapitulace stavby'!AN20="","",'Rekapitulace stavby'!AN20)</f>
        <v/>
      </c>
      <c r="K26" s="37"/>
      <c r="L26" s="143"/>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143"/>
      <c r="S27" s="37"/>
      <c r="T27" s="37"/>
      <c r="U27" s="37"/>
      <c r="V27" s="37"/>
      <c r="W27" s="37"/>
      <c r="X27" s="37"/>
      <c r="Y27" s="37"/>
      <c r="Z27" s="37"/>
      <c r="AA27" s="37"/>
      <c r="AB27" s="37"/>
      <c r="AC27" s="37"/>
      <c r="AD27" s="37"/>
      <c r="AE27" s="37"/>
    </row>
    <row r="28" s="2" customFormat="1" ht="12" customHeight="1">
      <c r="A28" s="37"/>
      <c r="B28" s="43"/>
      <c r="C28" s="37"/>
      <c r="D28" s="141" t="s">
        <v>33</v>
      </c>
      <c r="E28" s="37"/>
      <c r="F28" s="37"/>
      <c r="G28" s="37"/>
      <c r="H28" s="37"/>
      <c r="I28" s="37"/>
      <c r="J28" s="37"/>
      <c r="K28" s="37"/>
      <c r="L28" s="143"/>
      <c r="S28" s="37"/>
      <c r="T28" s="37"/>
      <c r="U28" s="37"/>
      <c r="V28" s="37"/>
      <c r="W28" s="37"/>
      <c r="X28" s="37"/>
      <c r="Y28" s="37"/>
      <c r="Z28" s="37"/>
      <c r="AA28" s="37"/>
      <c r="AB28" s="37"/>
      <c r="AC28" s="37"/>
      <c r="AD28" s="37"/>
      <c r="AE28" s="37"/>
    </row>
    <row r="29" s="8" customFormat="1" ht="16.5" customHeight="1">
      <c r="A29" s="146"/>
      <c r="B29" s="147"/>
      <c r="C29" s="146"/>
      <c r="D29" s="146"/>
      <c r="E29" s="148" t="s">
        <v>19</v>
      </c>
      <c r="F29" s="148"/>
      <c r="G29" s="148"/>
      <c r="H29" s="148"/>
      <c r="I29" s="146"/>
      <c r="J29" s="146"/>
      <c r="K29" s="146"/>
      <c r="L29" s="149"/>
      <c r="S29" s="146"/>
      <c r="T29" s="146"/>
      <c r="U29" s="146"/>
      <c r="V29" s="146"/>
      <c r="W29" s="146"/>
      <c r="X29" s="146"/>
      <c r="Y29" s="146"/>
      <c r="Z29" s="146"/>
      <c r="AA29" s="146"/>
      <c r="AB29" s="146"/>
      <c r="AC29" s="146"/>
      <c r="AD29" s="146"/>
      <c r="AE29" s="146"/>
    </row>
    <row r="30" s="2" customFormat="1" ht="6.96" customHeight="1">
      <c r="A30" s="37"/>
      <c r="B30" s="43"/>
      <c r="C30" s="37"/>
      <c r="D30" s="37"/>
      <c r="E30" s="37"/>
      <c r="F30" s="37"/>
      <c r="G30" s="37"/>
      <c r="H30" s="37"/>
      <c r="I30" s="37"/>
      <c r="J30" s="37"/>
      <c r="K30" s="37"/>
      <c r="L30" s="143"/>
      <c r="S30" s="37"/>
      <c r="T30" s="37"/>
      <c r="U30" s="37"/>
      <c r="V30" s="37"/>
      <c r="W30" s="37"/>
      <c r="X30" s="37"/>
      <c r="Y30" s="37"/>
      <c r="Z30" s="37"/>
      <c r="AA30" s="37"/>
      <c r="AB30" s="37"/>
      <c r="AC30" s="37"/>
      <c r="AD30" s="37"/>
      <c r="AE30" s="37"/>
    </row>
    <row r="31" s="2" customFormat="1" ht="6.96" customHeight="1">
      <c r="A31" s="37"/>
      <c r="B31" s="43"/>
      <c r="C31" s="37"/>
      <c r="D31" s="150"/>
      <c r="E31" s="150"/>
      <c r="F31" s="150"/>
      <c r="G31" s="150"/>
      <c r="H31" s="150"/>
      <c r="I31" s="150"/>
      <c r="J31" s="150"/>
      <c r="K31" s="150"/>
      <c r="L31" s="143"/>
      <c r="S31" s="37"/>
      <c r="T31" s="37"/>
      <c r="U31" s="37"/>
      <c r="V31" s="37"/>
      <c r="W31" s="37"/>
      <c r="X31" s="37"/>
      <c r="Y31" s="37"/>
      <c r="Z31" s="37"/>
      <c r="AA31" s="37"/>
      <c r="AB31" s="37"/>
      <c r="AC31" s="37"/>
      <c r="AD31" s="37"/>
      <c r="AE31" s="37"/>
    </row>
    <row r="32" s="2" customFormat="1" ht="25.44" customHeight="1">
      <c r="A32" s="37"/>
      <c r="B32" s="43"/>
      <c r="C32" s="37"/>
      <c r="D32" s="151" t="s">
        <v>35</v>
      </c>
      <c r="E32" s="37"/>
      <c r="F32" s="37"/>
      <c r="G32" s="37"/>
      <c r="H32" s="37"/>
      <c r="I32" s="37"/>
      <c r="J32" s="152">
        <f>ROUND(J87, 2)</f>
        <v>0</v>
      </c>
      <c r="K32" s="37"/>
      <c r="L32" s="143"/>
      <c r="S32" s="37"/>
      <c r="T32" s="37"/>
      <c r="U32" s="37"/>
      <c r="V32" s="37"/>
      <c r="W32" s="37"/>
      <c r="X32" s="37"/>
      <c r="Y32" s="37"/>
      <c r="Z32" s="37"/>
      <c r="AA32" s="37"/>
      <c r="AB32" s="37"/>
      <c r="AC32" s="37"/>
      <c r="AD32" s="37"/>
      <c r="AE32" s="37"/>
    </row>
    <row r="33" s="2" customFormat="1" ht="6.96" customHeight="1">
      <c r="A33" s="37"/>
      <c r="B33" s="43"/>
      <c r="C33" s="37"/>
      <c r="D33" s="150"/>
      <c r="E33" s="150"/>
      <c r="F33" s="150"/>
      <c r="G33" s="150"/>
      <c r="H33" s="150"/>
      <c r="I33" s="150"/>
      <c r="J33" s="150"/>
      <c r="K33" s="150"/>
      <c r="L33" s="143"/>
      <c r="S33" s="37"/>
      <c r="T33" s="37"/>
      <c r="U33" s="37"/>
      <c r="V33" s="37"/>
      <c r="W33" s="37"/>
      <c r="X33" s="37"/>
      <c r="Y33" s="37"/>
      <c r="Z33" s="37"/>
      <c r="AA33" s="37"/>
      <c r="AB33" s="37"/>
      <c r="AC33" s="37"/>
      <c r="AD33" s="37"/>
      <c r="AE33" s="37"/>
    </row>
    <row r="34" s="2" customFormat="1" ht="14.4" customHeight="1">
      <c r="A34" s="37"/>
      <c r="B34" s="43"/>
      <c r="C34" s="37"/>
      <c r="D34" s="37"/>
      <c r="E34" s="37"/>
      <c r="F34" s="153" t="s">
        <v>37</v>
      </c>
      <c r="G34" s="37"/>
      <c r="H34" s="37"/>
      <c r="I34" s="153" t="s">
        <v>36</v>
      </c>
      <c r="J34" s="153" t="s">
        <v>38</v>
      </c>
      <c r="K34" s="37"/>
      <c r="L34" s="143"/>
      <c r="S34" s="37"/>
      <c r="T34" s="37"/>
      <c r="U34" s="37"/>
      <c r="V34" s="37"/>
      <c r="W34" s="37"/>
      <c r="X34" s="37"/>
      <c r="Y34" s="37"/>
      <c r="Z34" s="37"/>
      <c r="AA34" s="37"/>
      <c r="AB34" s="37"/>
      <c r="AC34" s="37"/>
      <c r="AD34" s="37"/>
      <c r="AE34" s="37"/>
    </row>
    <row r="35" s="2" customFormat="1" ht="14.4" customHeight="1">
      <c r="A35" s="37"/>
      <c r="B35" s="43"/>
      <c r="C35" s="37"/>
      <c r="D35" s="154" t="s">
        <v>39</v>
      </c>
      <c r="E35" s="141" t="s">
        <v>40</v>
      </c>
      <c r="F35" s="155">
        <f>ROUND((SUM(BE87:BE91)),  2)</f>
        <v>0</v>
      </c>
      <c r="G35" s="37"/>
      <c r="H35" s="37"/>
      <c r="I35" s="156">
        <v>0.20999999999999999</v>
      </c>
      <c r="J35" s="155">
        <f>ROUND(((SUM(BE87:BE91))*I35),  2)</f>
        <v>0</v>
      </c>
      <c r="K35" s="37"/>
      <c r="L35" s="143"/>
      <c r="S35" s="37"/>
      <c r="T35" s="37"/>
      <c r="U35" s="37"/>
      <c r="V35" s="37"/>
      <c r="W35" s="37"/>
      <c r="X35" s="37"/>
      <c r="Y35" s="37"/>
      <c r="Z35" s="37"/>
      <c r="AA35" s="37"/>
      <c r="AB35" s="37"/>
      <c r="AC35" s="37"/>
      <c r="AD35" s="37"/>
      <c r="AE35" s="37"/>
    </row>
    <row r="36" s="2" customFormat="1" ht="14.4" customHeight="1">
      <c r="A36" s="37"/>
      <c r="B36" s="43"/>
      <c r="C36" s="37"/>
      <c r="D36" s="37"/>
      <c r="E36" s="141" t="s">
        <v>41</v>
      </c>
      <c r="F36" s="155">
        <f>ROUND((SUM(BF87:BF91)),  2)</f>
        <v>0</v>
      </c>
      <c r="G36" s="37"/>
      <c r="H36" s="37"/>
      <c r="I36" s="156">
        <v>0.12</v>
      </c>
      <c r="J36" s="155">
        <f>ROUND(((SUM(BF87:BF91))*I36),  2)</f>
        <v>0</v>
      </c>
      <c r="K36" s="37"/>
      <c r="L36" s="143"/>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55">
        <f>ROUND((SUM(BG87:BG91)),  2)</f>
        <v>0</v>
      </c>
      <c r="G37" s="37"/>
      <c r="H37" s="37"/>
      <c r="I37" s="156">
        <v>0.20999999999999999</v>
      </c>
      <c r="J37" s="155">
        <f>0</f>
        <v>0</v>
      </c>
      <c r="K37" s="37"/>
      <c r="L37" s="143"/>
      <c r="S37" s="37"/>
      <c r="T37" s="37"/>
      <c r="U37" s="37"/>
      <c r="V37" s="37"/>
      <c r="W37" s="37"/>
      <c r="X37" s="37"/>
      <c r="Y37" s="37"/>
      <c r="Z37" s="37"/>
      <c r="AA37" s="37"/>
      <c r="AB37" s="37"/>
      <c r="AC37" s="37"/>
      <c r="AD37" s="37"/>
      <c r="AE37" s="37"/>
    </row>
    <row r="38" hidden="1" s="2" customFormat="1" ht="14.4" customHeight="1">
      <c r="A38" s="37"/>
      <c r="B38" s="43"/>
      <c r="C38" s="37"/>
      <c r="D38" s="37"/>
      <c r="E38" s="141" t="s">
        <v>43</v>
      </c>
      <c r="F38" s="155">
        <f>ROUND((SUM(BH87:BH91)),  2)</f>
        <v>0</v>
      </c>
      <c r="G38" s="37"/>
      <c r="H38" s="37"/>
      <c r="I38" s="156">
        <v>0.12</v>
      </c>
      <c r="J38" s="155">
        <f>0</f>
        <v>0</v>
      </c>
      <c r="K38" s="37"/>
      <c r="L38" s="143"/>
      <c r="S38" s="37"/>
      <c r="T38" s="37"/>
      <c r="U38" s="37"/>
      <c r="V38" s="37"/>
      <c r="W38" s="37"/>
      <c r="X38" s="37"/>
      <c r="Y38" s="37"/>
      <c r="Z38" s="37"/>
      <c r="AA38" s="37"/>
      <c r="AB38" s="37"/>
      <c r="AC38" s="37"/>
      <c r="AD38" s="37"/>
      <c r="AE38" s="37"/>
    </row>
    <row r="39" hidden="1" s="2" customFormat="1" ht="14.4" customHeight="1">
      <c r="A39" s="37"/>
      <c r="B39" s="43"/>
      <c r="C39" s="37"/>
      <c r="D39" s="37"/>
      <c r="E39" s="141" t="s">
        <v>44</v>
      </c>
      <c r="F39" s="155">
        <f>ROUND((SUM(BI87:BI91)),  2)</f>
        <v>0</v>
      </c>
      <c r="G39" s="37"/>
      <c r="H39" s="37"/>
      <c r="I39" s="156">
        <v>0</v>
      </c>
      <c r="J39" s="155">
        <f>0</f>
        <v>0</v>
      </c>
      <c r="K39" s="37"/>
      <c r="L39" s="143"/>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143"/>
      <c r="S40" s="37"/>
      <c r="T40" s="37"/>
      <c r="U40" s="37"/>
      <c r="V40" s="37"/>
      <c r="W40" s="37"/>
      <c r="X40" s="37"/>
      <c r="Y40" s="37"/>
      <c r="Z40" s="37"/>
      <c r="AA40" s="37"/>
      <c r="AB40" s="37"/>
      <c r="AC40" s="37"/>
      <c r="AD40" s="37"/>
      <c r="AE40" s="37"/>
    </row>
    <row r="41" s="2" customFormat="1" ht="25.44" customHeight="1">
      <c r="A41" s="37"/>
      <c r="B41" s="43"/>
      <c r="C41" s="157"/>
      <c r="D41" s="158" t="s">
        <v>45</v>
      </c>
      <c r="E41" s="159"/>
      <c r="F41" s="159"/>
      <c r="G41" s="160" t="s">
        <v>46</v>
      </c>
      <c r="H41" s="161" t="s">
        <v>47</v>
      </c>
      <c r="I41" s="159"/>
      <c r="J41" s="162">
        <f>SUM(J32:J39)</f>
        <v>0</v>
      </c>
      <c r="K41" s="163"/>
      <c r="L41" s="143"/>
      <c r="S41" s="37"/>
      <c r="T41" s="37"/>
      <c r="U41" s="37"/>
      <c r="V41" s="37"/>
      <c r="W41" s="37"/>
      <c r="X41" s="37"/>
      <c r="Y41" s="37"/>
      <c r="Z41" s="37"/>
      <c r="AA41" s="37"/>
      <c r="AB41" s="37"/>
      <c r="AC41" s="37"/>
      <c r="AD41" s="37"/>
      <c r="AE41" s="37"/>
    </row>
    <row r="42" s="2" customFormat="1" ht="14.4" customHeight="1">
      <c r="A42" s="37"/>
      <c r="B42" s="164"/>
      <c r="C42" s="165"/>
      <c r="D42" s="165"/>
      <c r="E42" s="165"/>
      <c r="F42" s="165"/>
      <c r="G42" s="165"/>
      <c r="H42" s="165"/>
      <c r="I42" s="165"/>
      <c r="J42" s="165"/>
      <c r="K42" s="165"/>
      <c r="L42" s="143"/>
      <c r="S42" s="37"/>
      <c r="T42" s="37"/>
      <c r="U42" s="37"/>
      <c r="V42" s="37"/>
      <c r="W42" s="37"/>
      <c r="X42" s="37"/>
      <c r="Y42" s="37"/>
      <c r="Z42" s="37"/>
      <c r="AA42" s="37"/>
      <c r="AB42" s="37"/>
      <c r="AC42" s="37"/>
      <c r="AD42" s="37"/>
      <c r="AE42" s="37"/>
    </row>
    <row r="46" s="2" customFormat="1" ht="6.96" customHeight="1">
      <c r="A46" s="37"/>
      <c r="B46" s="166"/>
      <c r="C46" s="167"/>
      <c r="D46" s="167"/>
      <c r="E46" s="167"/>
      <c r="F46" s="167"/>
      <c r="G46" s="167"/>
      <c r="H46" s="167"/>
      <c r="I46" s="167"/>
      <c r="J46" s="167"/>
      <c r="K46" s="167"/>
      <c r="L46" s="143"/>
      <c r="S46" s="37"/>
      <c r="T46" s="37"/>
      <c r="U46" s="37"/>
      <c r="V46" s="37"/>
      <c r="W46" s="37"/>
      <c r="X46" s="37"/>
      <c r="Y46" s="37"/>
      <c r="Z46" s="37"/>
      <c r="AA46" s="37"/>
      <c r="AB46" s="37"/>
      <c r="AC46" s="37"/>
      <c r="AD46" s="37"/>
      <c r="AE46" s="37"/>
    </row>
    <row r="47" s="2" customFormat="1" ht="24.96" customHeight="1">
      <c r="A47" s="37"/>
      <c r="B47" s="38"/>
      <c r="C47" s="22" t="s">
        <v>161</v>
      </c>
      <c r="D47" s="39"/>
      <c r="E47" s="39"/>
      <c r="F47" s="39"/>
      <c r="G47" s="39"/>
      <c r="H47" s="39"/>
      <c r="I47" s="39"/>
      <c r="J47" s="39"/>
      <c r="K47" s="39"/>
      <c r="L47" s="143"/>
      <c r="S47" s="37"/>
      <c r="T47" s="37"/>
      <c r="U47" s="37"/>
      <c r="V47" s="37"/>
      <c r="W47" s="37"/>
      <c r="X47" s="37"/>
      <c r="Y47" s="37"/>
      <c r="Z47" s="37"/>
      <c r="AA47" s="37"/>
      <c r="AB47" s="37"/>
      <c r="AC47" s="37"/>
      <c r="AD47" s="37"/>
      <c r="AE47" s="37"/>
    </row>
    <row r="48" s="2" customFormat="1" ht="6.96" customHeight="1">
      <c r="A48" s="37"/>
      <c r="B48" s="38"/>
      <c r="C48" s="39"/>
      <c r="D48" s="39"/>
      <c r="E48" s="39"/>
      <c r="F48" s="39"/>
      <c r="G48" s="39"/>
      <c r="H48" s="39"/>
      <c r="I48" s="39"/>
      <c r="J48" s="39"/>
      <c r="K48" s="39"/>
      <c r="L48" s="143"/>
      <c r="S48" s="37"/>
      <c r="T48" s="37"/>
      <c r="U48" s="37"/>
      <c r="V48" s="37"/>
      <c r="W48" s="37"/>
      <c r="X48" s="37"/>
      <c r="Y48" s="37"/>
      <c r="Z48" s="37"/>
      <c r="AA48" s="37"/>
      <c r="AB48" s="37"/>
      <c r="AC48" s="37"/>
      <c r="AD48" s="37"/>
      <c r="AE48" s="37"/>
    </row>
    <row r="49" s="2" customFormat="1" ht="12" customHeight="1">
      <c r="A49" s="37"/>
      <c r="B49" s="38"/>
      <c r="C49" s="31" t="s">
        <v>16</v>
      </c>
      <c r="D49" s="39"/>
      <c r="E49" s="39"/>
      <c r="F49" s="39"/>
      <c r="G49" s="39"/>
      <c r="H49" s="39"/>
      <c r="I49" s="39"/>
      <c r="J49" s="39"/>
      <c r="K49" s="39"/>
      <c r="L49" s="143"/>
      <c r="S49" s="37"/>
      <c r="T49" s="37"/>
      <c r="U49" s="37"/>
      <c r="V49" s="37"/>
      <c r="W49" s="37"/>
      <c r="X49" s="37"/>
      <c r="Y49" s="37"/>
      <c r="Z49" s="37"/>
      <c r="AA49" s="37"/>
      <c r="AB49" s="37"/>
      <c r="AC49" s="37"/>
      <c r="AD49" s="37"/>
      <c r="AE49" s="37"/>
    </row>
    <row r="50" s="2" customFormat="1" ht="16.5" customHeight="1">
      <c r="A50" s="37"/>
      <c r="B50" s="38"/>
      <c r="C50" s="39"/>
      <c r="D50" s="39"/>
      <c r="E50" s="168" t="str">
        <f>E7</f>
        <v>objekt Koleje Jarov- Blok F</v>
      </c>
      <c r="F50" s="31"/>
      <c r="G50" s="31"/>
      <c r="H50" s="31"/>
      <c r="I50" s="39"/>
      <c r="J50" s="39"/>
      <c r="K50" s="39"/>
      <c r="L50" s="143"/>
      <c r="S50" s="37"/>
      <c r="T50" s="37"/>
      <c r="U50" s="37"/>
      <c r="V50" s="37"/>
      <c r="W50" s="37"/>
      <c r="X50" s="37"/>
      <c r="Y50" s="37"/>
      <c r="Z50" s="37"/>
      <c r="AA50" s="37"/>
      <c r="AB50" s="37"/>
      <c r="AC50" s="37"/>
      <c r="AD50" s="37"/>
      <c r="AE50" s="37"/>
    </row>
    <row r="51" s="1" customFormat="1" ht="12" customHeight="1">
      <c r="B51" s="20"/>
      <c r="C51" s="31" t="s">
        <v>157</v>
      </c>
      <c r="D51" s="21"/>
      <c r="E51" s="21"/>
      <c r="F51" s="21"/>
      <c r="G51" s="21"/>
      <c r="H51" s="21"/>
      <c r="I51" s="21"/>
      <c r="J51" s="21"/>
      <c r="K51" s="21"/>
      <c r="L51" s="19"/>
    </row>
    <row r="52" s="2" customFormat="1" ht="16.5" customHeight="1">
      <c r="A52" s="37"/>
      <c r="B52" s="38"/>
      <c r="C52" s="39"/>
      <c r="D52" s="39"/>
      <c r="E52" s="168" t="s">
        <v>354</v>
      </c>
      <c r="F52" s="39"/>
      <c r="G52" s="39"/>
      <c r="H52" s="39"/>
      <c r="I52" s="39"/>
      <c r="J52" s="39"/>
      <c r="K52" s="39"/>
      <c r="L52" s="143"/>
      <c r="S52" s="37"/>
      <c r="T52" s="37"/>
      <c r="U52" s="37"/>
      <c r="V52" s="37"/>
      <c r="W52" s="37"/>
      <c r="X52" s="37"/>
      <c r="Y52" s="37"/>
      <c r="Z52" s="37"/>
      <c r="AA52" s="37"/>
      <c r="AB52" s="37"/>
      <c r="AC52" s="37"/>
      <c r="AD52" s="37"/>
      <c r="AE52" s="37"/>
    </row>
    <row r="53" s="2" customFormat="1" ht="12" customHeight="1">
      <c r="A53" s="37"/>
      <c r="B53" s="38"/>
      <c r="C53" s="31" t="s">
        <v>159</v>
      </c>
      <c r="D53" s="39"/>
      <c r="E53" s="39"/>
      <c r="F53" s="39"/>
      <c r="G53" s="39"/>
      <c r="H53" s="39"/>
      <c r="I53" s="39"/>
      <c r="J53" s="39"/>
      <c r="K53" s="39"/>
      <c r="L53" s="143"/>
      <c r="S53" s="37"/>
      <c r="T53" s="37"/>
      <c r="U53" s="37"/>
      <c r="V53" s="37"/>
      <c r="W53" s="37"/>
      <c r="X53" s="37"/>
      <c r="Y53" s="37"/>
      <c r="Z53" s="37"/>
      <c r="AA53" s="37"/>
      <c r="AB53" s="37"/>
      <c r="AC53" s="37"/>
      <c r="AD53" s="37"/>
      <c r="AE53" s="37"/>
    </row>
    <row r="54" s="2" customFormat="1" ht="16.5" customHeight="1">
      <c r="A54" s="37"/>
      <c r="B54" s="38"/>
      <c r="C54" s="39"/>
      <c r="D54" s="39"/>
      <c r="E54" s="68" t="str">
        <f>E11</f>
        <v>6 (1) - Vyčištění budov_01</v>
      </c>
      <c r="F54" s="39"/>
      <c r="G54" s="39"/>
      <c r="H54" s="39"/>
      <c r="I54" s="39"/>
      <c r="J54" s="39"/>
      <c r="K54" s="39"/>
      <c r="L54" s="143"/>
      <c r="S54" s="37"/>
      <c r="T54" s="37"/>
      <c r="U54" s="37"/>
      <c r="V54" s="37"/>
      <c r="W54" s="37"/>
      <c r="X54" s="37"/>
      <c r="Y54" s="37"/>
      <c r="Z54" s="37"/>
      <c r="AA54" s="37"/>
      <c r="AB54" s="37"/>
      <c r="AC54" s="37"/>
      <c r="AD54" s="37"/>
      <c r="AE54" s="37"/>
    </row>
    <row r="55" s="2" customFormat="1" ht="6.96" customHeight="1">
      <c r="A55" s="37"/>
      <c r="B55" s="38"/>
      <c r="C55" s="39"/>
      <c r="D55" s="39"/>
      <c r="E55" s="39"/>
      <c r="F55" s="39"/>
      <c r="G55" s="39"/>
      <c r="H55" s="39"/>
      <c r="I55" s="39"/>
      <c r="J55" s="39"/>
      <c r="K55" s="39"/>
      <c r="L55" s="143"/>
      <c r="S55" s="37"/>
      <c r="T55" s="37"/>
      <c r="U55" s="37"/>
      <c r="V55" s="37"/>
      <c r="W55" s="37"/>
      <c r="X55" s="37"/>
      <c r="Y55" s="37"/>
      <c r="Z55" s="37"/>
      <c r="AA55" s="37"/>
      <c r="AB55" s="37"/>
      <c r="AC55" s="37"/>
      <c r="AD55" s="37"/>
      <c r="AE55" s="37"/>
    </row>
    <row r="56" s="2" customFormat="1" ht="12" customHeight="1">
      <c r="A56" s="37"/>
      <c r="B56" s="38"/>
      <c r="C56" s="31" t="s">
        <v>21</v>
      </c>
      <c r="D56" s="39"/>
      <c r="E56" s="39"/>
      <c r="F56" s="26" t="str">
        <f>F14</f>
        <v xml:space="preserve"> </v>
      </c>
      <c r="G56" s="39"/>
      <c r="H56" s="39"/>
      <c r="I56" s="31" t="s">
        <v>23</v>
      </c>
      <c r="J56" s="71" t="str">
        <f>IF(J14="","",J14)</f>
        <v>10. 2. 2025</v>
      </c>
      <c r="K56" s="39"/>
      <c r="L56" s="143"/>
      <c r="S56" s="37"/>
      <c r="T56" s="37"/>
      <c r="U56" s="37"/>
      <c r="V56" s="37"/>
      <c r="W56" s="37"/>
      <c r="X56" s="37"/>
      <c r="Y56" s="37"/>
      <c r="Z56" s="37"/>
      <c r="AA56" s="37"/>
      <c r="AB56" s="37"/>
      <c r="AC56" s="37"/>
      <c r="AD56" s="37"/>
      <c r="AE56" s="37"/>
    </row>
    <row r="57" s="2" customFormat="1" ht="6.96" customHeight="1">
      <c r="A57" s="37"/>
      <c r="B57" s="38"/>
      <c r="C57" s="39"/>
      <c r="D57" s="39"/>
      <c r="E57" s="39"/>
      <c r="F57" s="39"/>
      <c r="G57" s="39"/>
      <c r="H57" s="39"/>
      <c r="I57" s="39"/>
      <c r="J57" s="39"/>
      <c r="K57" s="39"/>
      <c r="L57" s="143"/>
      <c r="S57" s="37"/>
      <c r="T57" s="37"/>
      <c r="U57" s="37"/>
      <c r="V57" s="37"/>
      <c r="W57" s="37"/>
      <c r="X57" s="37"/>
      <c r="Y57" s="37"/>
      <c r="Z57" s="37"/>
      <c r="AA57" s="37"/>
      <c r="AB57" s="37"/>
      <c r="AC57" s="37"/>
      <c r="AD57" s="37"/>
      <c r="AE57" s="37"/>
    </row>
    <row r="58" s="2" customFormat="1" ht="15.15" customHeight="1">
      <c r="A58" s="37"/>
      <c r="B58" s="38"/>
      <c r="C58" s="31" t="s">
        <v>25</v>
      </c>
      <c r="D58" s="39"/>
      <c r="E58" s="39"/>
      <c r="F58" s="26" t="str">
        <f>E17</f>
        <v xml:space="preserve"> </v>
      </c>
      <c r="G58" s="39"/>
      <c r="H58" s="39"/>
      <c r="I58" s="31" t="s">
        <v>30</v>
      </c>
      <c r="J58" s="35" t="str">
        <f>E23</f>
        <v xml:space="preserve"> </v>
      </c>
      <c r="K58" s="39"/>
      <c r="L58" s="143"/>
      <c r="S58" s="37"/>
      <c r="T58" s="37"/>
      <c r="U58" s="37"/>
      <c r="V58" s="37"/>
      <c r="W58" s="37"/>
      <c r="X58" s="37"/>
      <c r="Y58" s="37"/>
      <c r="Z58" s="37"/>
      <c r="AA58" s="37"/>
      <c r="AB58" s="37"/>
      <c r="AC58" s="37"/>
      <c r="AD58" s="37"/>
      <c r="AE58" s="37"/>
    </row>
    <row r="59" s="2" customFormat="1" ht="15.15" customHeight="1">
      <c r="A59" s="37"/>
      <c r="B59" s="38"/>
      <c r="C59" s="31" t="s">
        <v>28</v>
      </c>
      <c r="D59" s="39"/>
      <c r="E59" s="39"/>
      <c r="F59" s="26" t="str">
        <f>IF(E20="","",E20)</f>
        <v>Vyplň údaj</v>
      </c>
      <c r="G59" s="39"/>
      <c r="H59" s="39"/>
      <c r="I59" s="31" t="s">
        <v>32</v>
      </c>
      <c r="J59" s="35" t="str">
        <f>E26</f>
        <v xml:space="preserve"> </v>
      </c>
      <c r="K59" s="39"/>
      <c r="L59" s="143"/>
      <c r="S59" s="37"/>
      <c r="T59" s="37"/>
      <c r="U59" s="37"/>
      <c r="V59" s="37"/>
      <c r="W59" s="37"/>
      <c r="X59" s="37"/>
      <c r="Y59" s="37"/>
      <c r="Z59" s="37"/>
      <c r="AA59" s="37"/>
      <c r="AB59" s="37"/>
      <c r="AC59" s="37"/>
      <c r="AD59" s="37"/>
      <c r="AE59" s="37"/>
    </row>
    <row r="60" s="2" customFormat="1" ht="10.32" customHeight="1">
      <c r="A60" s="37"/>
      <c r="B60" s="38"/>
      <c r="C60" s="39"/>
      <c r="D60" s="39"/>
      <c r="E60" s="39"/>
      <c r="F60" s="39"/>
      <c r="G60" s="39"/>
      <c r="H60" s="39"/>
      <c r="I60" s="39"/>
      <c r="J60" s="39"/>
      <c r="K60" s="39"/>
      <c r="L60" s="143"/>
      <c r="S60" s="37"/>
      <c r="T60" s="37"/>
      <c r="U60" s="37"/>
      <c r="V60" s="37"/>
      <c r="W60" s="37"/>
      <c r="X60" s="37"/>
      <c r="Y60" s="37"/>
      <c r="Z60" s="37"/>
      <c r="AA60" s="37"/>
      <c r="AB60" s="37"/>
      <c r="AC60" s="37"/>
      <c r="AD60" s="37"/>
      <c r="AE60" s="37"/>
    </row>
    <row r="61" s="2" customFormat="1" ht="29.28" customHeight="1">
      <c r="A61" s="37"/>
      <c r="B61" s="38"/>
      <c r="C61" s="169" t="s">
        <v>162</v>
      </c>
      <c r="D61" s="170"/>
      <c r="E61" s="170"/>
      <c r="F61" s="170"/>
      <c r="G61" s="170"/>
      <c r="H61" s="170"/>
      <c r="I61" s="170"/>
      <c r="J61" s="171" t="s">
        <v>163</v>
      </c>
      <c r="K61" s="170"/>
      <c r="L61" s="143"/>
      <c r="S61" s="37"/>
      <c r="T61" s="37"/>
      <c r="U61" s="37"/>
      <c r="V61" s="37"/>
      <c r="W61" s="37"/>
      <c r="X61" s="37"/>
      <c r="Y61" s="37"/>
      <c r="Z61" s="37"/>
      <c r="AA61" s="37"/>
      <c r="AB61" s="37"/>
      <c r="AC61" s="37"/>
      <c r="AD61" s="37"/>
      <c r="AE61" s="37"/>
    </row>
    <row r="62" s="2" customFormat="1" ht="10.32" customHeight="1">
      <c r="A62" s="37"/>
      <c r="B62" s="38"/>
      <c r="C62" s="39"/>
      <c r="D62" s="39"/>
      <c r="E62" s="39"/>
      <c r="F62" s="39"/>
      <c r="G62" s="39"/>
      <c r="H62" s="39"/>
      <c r="I62" s="39"/>
      <c r="J62" s="39"/>
      <c r="K62" s="39"/>
      <c r="L62" s="143"/>
      <c r="S62" s="37"/>
      <c r="T62" s="37"/>
      <c r="U62" s="37"/>
      <c r="V62" s="37"/>
      <c r="W62" s="37"/>
      <c r="X62" s="37"/>
      <c r="Y62" s="37"/>
      <c r="Z62" s="37"/>
      <c r="AA62" s="37"/>
      <c r="AB62" s="37"/>
      <c r="AC62" s="37"/>
      <c r="AD62" s="37"/>
      <c r="AE62" s="37"/>
    </row>
    <row r="63" s="2" customFormat="1" ht="22.8" customHeight="1">
      <c r="A63" s="37"/>
      <c r="B63" s="38"/>
      <c r="C63" s="172" t="s">
        <v>67</v>
      </c>
      <c r="D63" s="39"/>
      <c r="E63" s="39"/>
      <c r="F63" s="39"/>
      <c r="G63" s="39"/>
      <c r="H63" s="39"/>
      <c r="I63" s="39"/>
      <c r="J63" s="101">
        <f>J87</f>
        <v>0</v>
      </c>
      <c r="K63" s="39"/>
      <c r="L63" s="143"/>
      <c r="S63" s="37"/>
      <c r="T63" s="37"/>
      <c r="U63" s="37"/>
      <c r="V63" s="37"/>
      <c r="W63" s="37"/>
      <c r="X63" s="37"/>
      <c r="Y63" s="37"/>
      <c r="Z63" s="37"/>
      <c r="AA63" s="37"/>
      <c r="AB63" s="37"/>
      <c r="AC63" s="37"/>
      <c r="AD63" s="37"/>
      <c r="AE63" s="37"/>
      <c r="AU63" s="16" t="s">
        <v>164</v>
      </c>
    </row>
    <row r="64" s="9" customFormat="1" ht="24.96" customHeight="1">
      <c r="A64" s="9"/>
      <c r="B64" s="173"/>
      <c r="C64" s="174"/>
      <c r="D64" s="175" t="s">
        <v>165</v>
      </c>
      <c r="E64" s="176"/>
      <c r="F64" s="176"/>
      <c r="G64" s="176"/>
      <c r="H64" s="176"/>
      <c r="I64" s="176"/>
      <c r="J64" s="177">
        <f>J88</f>
        <v>0</v>
      </c>
      <c r="K64" s="174"/>
      <c r="L64" s="178"/>
      <c r="S64" s="9"/>
      <c r="T64" s="9"/>
      <c r="U64" s="9"/>
      <c r="V64" s="9"/>
      <c r="W64" s="9"/>
      <c r="X64" s="9"/>
      <c r="Y64" s="9"/>
      <c r="Z64" s="9"/>
      <c r="AA64" s="9"/>
      <c r="AB64" s="9"/>
      <c r="AC64" s="9"/>
      <c r="AD64" s="9"/>
      <c r="AE64" s="9"/>
    </row>
    <row r="65" s="10" customFormat="1" ht="19.92" customHeight="1">
      <c r="A65" s="10"/>
      <c r="B65" s="179"/>
      <c r="C65" s="124"/>
      <c r="D65" s="180" t="s">
        <v>166</v>
      </c>
      <c r="E65" s="181"/>
      <c r="F65" s="181"/>
      <c r="G65" s="181"/>
      <c r="H65" s="181"/>
      <c r="I65" s="181"/>
      <c r="J65" s="182">
        <f>J89</f>
        <v>0</v>
      </c>
      <c r="K65" s="124"/>
      <c r="L65" s="183"/>
      <c r="S65" s="10"/>
      <c r="T65" s="10"/>
      <c r="U65" s="10"/>
      <c r="V65" s="10"/>
      <c r="W65" s="10"/>
      <c r="X65" s="10"/>
      <c r="Y65" s="10"/>
      <c r="Z65" s="10"/>
      <c r="AA65" s="10"/>
      <c r="AB65" s="10"/>
      <c r="AC65" s="10"/>
      <c r="AD65" s="10"/>
      <c r="AE65" s="10"/>
    </row>
    <row r="66" s="2" customFormat="1" ht="21.84" customHeight="1">
      <c r="A66" s="37"/>
      <c r="B66" s="38"/>
      <c r="C66" s="39"/>
      <c r="D66" s="39"/>
      <c r="E66" s="39"/>
      <c r="F66" s="39"/>
      <c r="G66" s="39"/>
      <c r="H66" s="39"/>
      <c r="I66" s="39"/>
      <c r="J66" s="39"/>
      <c r="K66" s="39"/>
      <c r="L66" s="143"/>
      <c r="S66" s="37"/>
      <c r="T66" s="37"/>
      <c r="U66" s="37"/>
      <c r="V66" s="37"/>
      <c r="W66" s="37"/>
      <c r="X66" s="37"/>
      <c r="Y66" s="37"/>
      <c r="Z66" s="37"/>
      <c r="AA66" s="37"/>
      <c r="AB66" s="37"/>
      <c r="AC66" s="37"/>
      <c r="AD66" s="37"/>
      <c r="AE66" s="37"/>
    </row>
    <row r="67" s="2" customFormat="1" ht="6.96" customHeight="1">
      <c r="A67" s="37"/>
      <c r="B67" s="58"/>
      <c r="C67" s="59"/>
      <c r="D67" s="59"/>
      <c r="E67" s="59"/>
      <c r="F67" s="59"/>
      <c r="G67" s="59"/>
      <c r="H67" s="59"/>
      <c r="I67" s="59"/>
      <c r="J67" s="59"/>
      <c r="K67" s="59"/>
      <c r="L67" s="143"/>
      <c r="S67" s="37"/>
      <c r="T67" s="37"/>
      <c r="U67" s="37"/>
      <c r="V67" s="37"/>
      <c r="W67" s="37"/>
      <c r="X67" s="37"/>
      <c r="Y67" s="37"/>
      <c r="Z67" s="37"/>
      <c r="AA67" s="37"/>
      <c r="AB67" s="37"/>
      <c r="AC67" s="37"/>
      <c r="AD67" s="37"/>
      <c r="AE67" s="37"/>
    </row>
    <row r="71" s="2" customFormat="1" ht="6.96" customHeight="1">
      <c r="A71" s="37"/>
      <c r="B71" s="60"/>
      <c r="C71" s="61"/>
      <c r="D71" s="61"/>
      <c r="E71" s="61"/>
      <c r="F71" s="61"/>
      <c r="G71" s="61"/>
      <c r="H71" s="61"/>
      <c r="I71" s="61"/>
      <c r="J71" s="61"/>
      <c r="K71" s="61"/>
      <c r="L71" s="143"/>
      <c r="S71" s="37"/>
      <c r="T71" s="37"/>
      <c r="U71" s="37"/>
      <c r="V71" s="37"/>
      <c r="W71" s="37"/>
      <c r="X71" s="37"/>
      <c r="Y71" s="37"/>
      <c r="Z71" s="37"/>
      <c r="AA71" s="37"/>
      <c r="AB71" s="37"/>
      <c r="AC71" s="37"/>
      <c r="AD71" s="37"/>
      <c r="AE71" s="37"/>
    </row>
    <row r="72" s="2" customFormat="1" ht="24.96" customHeight="1">
      <c r="A72" s="37"/>
      <c r="B72" s="38"/>
      <c r="C72" s="22" t="s">
        <v>170</v>
      </c>
      <c r="D72" s="39"/>
      <c r="E72" s="39"/>
      <c r="F72" s="39"/>
      <c r="G72" s="39"/>
      <c r="H72" s="39"/>
      <c r="I72" s="39"/>
      <c r="J72" s="39"/>
      <c r="K72" s="39"/>
      <c r="L72" s="143"/>
      <c r="S72" s="37"/>
      <c r="T72" s="37"/>
      <c r="U72" s="37"/>
      <c r="V72" s="37"/>
      <c r="W72" s="37"/>
      <c r="X72" s="37"/>
      <c r="Y72" s="37"/>
      <c r="Z72" s="37"/>
      <c r="AA72" s="37"/>
      <c r="AB72" s="37"/>
      <c r="AC72" s="37"/>
      <c r="AD72" s="37"/>
      <c r="AE72" s="37"/>
    </row>
    <row r="73" s="2" customFormat="1" ht="6.96" customHeight="1">
      <c r="A73" s="37"/>
      <c r="B73" s="38"/>
      <c r="C73" s="39"/>
      <c r="D73" s="39"/>
      <c r="E73" s="39"/>
      <c r="F73" s="39"/>
      <c r="G73" s="39"/>
      <c r="H73" s="39"/>
      <c r="I73" s="39"/>
      <c r="J73" s="39"/>
      <c r="K73" s="39"/>
      <c r="L73" s="143"/>
      <c r="S73" s="37"/>
      <c r="T73" s="37"/>
      <c r="U73" s="37"/>
      <c r="V73" s="37"/>
      <c r="W73" s="37"/>
      <c r="X73" s="37"/>
      <c r="Y73" s="37"/>
      <c r="Z73" s="37"/>
      <c r="AA73" s="37"/>
      <c r="AB73" s="37"/>
      <c r="AC73" s="37"/>
      <c r="AD73" s="37"/>
      <c r="AE73" s="37"/>
    </row>
    <row r="74" s="2" customFormat="1" ht="12" customHeight="1">
      <c r="A74" s="37"/>
      <c r="B74" s="38"/>
      <c r="C74" s="31" t="s">
        <v>16</v>
      </c>
      <c r="D74" s="39"/>
      <c r="E74" s="39"/>
      <c r="F74" s="39"/>
      <c r="G74" s="39"/>
      <c r="H74" s="39"/>
      <c r="I74" s="39"/>
      <c r="J74" s="39"/>
      <c r="K74" s="39"/>
      <c r="L74" s="143"/>
      <c r="S74" s="37"/>
      <c r="T74" s="37"/>
      <c r="U74" s="37"/>
      <c r="V74" s="37"/>
      <c r="W74" s="37"/>
      <c r="X74" s="37"/>
      <c r="Y74" s="37"/>
      <c r="Z74" s="37"/>
      <c r="AA74" s="37"/>
      <c r="AB74" s="37"/>
      <c r="AC74" s="37"/>
      <c r="AD74" s="37"/>
      <c r="AE74" s="37"/>
    </row>
    <row r="75" s="2" customFormat="1" ht="16.5" customHeight="1">
      <c r="A75" s="37"/>
      <c r="B75" s="38"/>
      <c r="C75" s="39"/>
      <c r="D75" s="39"/>
      <c r="E75" s="168" t="str">
        <f>E7</f>
        <v>objekt Koleje Jarov- Blok F</v>
      </c>
      <c r="F75" s="31"/>
      <c r="G75" s="31"/>
      <c r="H75" s="31"/>
      <c r="I75" s="39"/>
      <c r="J75" s="39"/>
      <c r="K75" s="39"/>
      <c r="L75" s="143"/>
      <c r="S75" s="37"/>
      <c r="T75" s="37"/>
      <c r="U75" s="37"/>
      <c r="V75" s="37"/>
      <c r="W75" s="37"/>
      <c r="X75" s="37"/>
      <c r="Y75" s="37"/>
      <c r="Z75" s="37"/>
      <c r="AA75" s="37"/>
      <c r="AB75" s="37"/>
      <c r="AC75" s="37"/>
      <c r="AD75" s="37"/>
      <c r="AE75" s="37"/>
    </row>
    <row r="76" s="1" customFormat="1" ht="12" customHeight="1">
      <c r="B76" s="20"/>
      <c r="C76" s="31" t="s">
        <v>157</v>
      </c>
      <c r="D76" s="21"/>
      <c r="E76" s="21"/>
      <c r="F76" s="21"/>
      <c r="G76" s="21"/>
      <c r="H76" s="21"/>
      <c r="I76" s="21"/>
      <c r="J76" s="21"/>
      <c r="K76" s="21"/>
      <c r="L76" s="19"/>
    </row>
    <row r="77" s="2" customFormat="1" ht="16.5" customHeight="1">
      <c r="A77" s="37"/>
      <c r="B77" s="38"/>
      <c r="C77" s="39"/>
      <c r="D77" s="39"/>
      <c r="E77" s="168" t="s">
        <v>354</v>
      </c>
      <c r="F77" s="39"/>
      <c r="G77" s="39"/>
      <c r="H77" s="39"/>
      <c r="I77" s="39"/>
      <c r="J77" s="39"/>
      <c r="K77" s="39"/>
      <c r="L77" s="143"/>
      <c r="S77" s="37"/>
      <c r="T77" s="37"/>
      <c r="U77" s="37"/>
      <c r="V77" s="37"/>
      <c r="W77" s="37"/>
      <c r="X77" s="37"/>
      <c r="Y77" s="37"/>
      <c r="Z77" s="37"/>
      <c r="AA77" s="37"/>
      <c r="AB77" s="37"/>
      <c r="AC77" s="37"/>
      <c r="AD77" s="37"/>
      <c r="AE77" s="37"/>
    </row>
    <row r="78" s="2" customFormat="1" ht="12" customHeight="1">
      <c r="A78" s="37"/>
      <c r="B78" s="38"/>
      <c r="C78" s="31" t="s">
        <v>159</v>
      </c>
      <c r="D78" s="39"/>
      <c r="E78" s="39"/>
      <c r="F78" s="39"/>
      <c r="G78" s="39"/>
      <c r="H78" s="39"/>
      <c r="I78" s="39"/>
      <c r="J78" s="39"/>
      <c r="K78" s="39"/>
      <c r="L78" s="143"/>
      <c r="S78" s="37"/>
      <c r="T78" s="37"/>
      <c r="U78" s="37"/>
      <c r="V78" s="37"/>
      <c r="W78" s="37"/>
      <c r="X78" s="37"/>
      <c r="Y78" s="37"/>
      <c r="Z78" s="37"/>
      <c r="AA78" s="37"/>
      <c r="AB78" s="37"/>
      <c r="AC78" s="37"/>
      <c r="AD78" s="37"/>
      <c r="AE78" s="37"/>
    </row>
    <row r="79" s="2" customFormat="1" ht="16.5" customHeight="1">
      <c r="A79" s="37"/>
      <c r="B79" s="38"/>
      <c r="C79" s="39"/>
      <c r="D79" s="39"/>
      <c r="E79" s="68" t="str">
        <f>E11</f>
        <v>6 (1) - Vyčištění budov_01</v>
      </c>
      <c r="F79" s="39"/>
      <c r="G79" s="39"/>
      <c r="H79" s="39"/>
      <c r="I79" s="39"/>
      <c r="J79" s="39"/>
      <c r="K79" s="39"/>
      <c r="L79" s="143"/>
      <c r="S79" s="37"/>
      <c r="T79" s="37"/>
      <c r="U79" s="37"/>
      <c r="V79" s="37"/>
      <c r="W79" s="37"/>
      <c r="X79" s="37"/>
      <c r="Y79" s="37"/>
      <c r="Z79" s="37"/>
      <c r="AA79" s="37"/>
      <c r="AB79" s="37"/>
      <c r="AC79" s="37"/>
      <c r="AD79" s="37"/>
      <c r="AE79" s="37"/>
    </row>
    <row r="80" s="2" customFormat="1" ht="6.96" customHeight="1">
      <c r="A80" s="37"/>
      <c r="B80" s="38"/>
      <c r="C80" s="39"/>
      <c r="D80" s="39"/>
      <c r="E80" s="39"/>
      <c r="F80" s="39"/>
      <c r="G80" s="39"/>
      <c r="H80" s="39"/>
      <c r="I80" s="39"/>
      <c r="J80" s="39"/>
      <c r="K80" s="39"/>
      <c r="L80" s="143"/>
      <c r="S80" s="37"/>
      <c r="T80" s="37"/>
      <c r="U80" s="37"/>
      <c r="V80" s="37"/>
      <c r="W80" s="37"/>
      <c r="X80" s="37"/>
      <c r="Y80" s="37"/>
      <c r="Z80" s="37"/>
      <c r="AA80" s="37"/>
      <c r="AB80" s="37"/>
      <c r="AC80" s="37"/>
      <c r="AD80" s="37"/>
      <c r="AE80" s="37"/>
    </row>
    <row r="81" s="2" customFormat="1" ht="12" customHeight="1">
      <c r="A81" s="37"/>
      <c r="B81" s="38"/>
      <c r="C81" s="31" t="s">
        <v>21</v>
      </c>
      <c r="D81" s="39"/>
      <c r="E81" s="39"/>
      <c r="F81" s="26" t="str">
        <f>F14</f>
        <v xml:space="preserve"> </v>
      </c>
      <c r="G81" s="39"/>
      <c r="H81" s="39"/>
      <c r="I81" s="31" t="s">
        <v>23</v>
      </c>
      <c r="J81" s="71" t="str">
        <f>IF(J14="","",J14)</f>
        <v>10. 2. 2025</v>
      </c>
      <c r="K81" s="39"/>
      <c r="L81" s="143"/>
      <c r="S81" s="37"/>
      <c r="T81" s="37"/>
      <c r="U81" s="37"/>
      <c r="V81" s="37"/>
      <c r="W81" s="37"/>
      <c r="X81" s="37"/>
      <c r="Y81" s="37"/>
      <c r="Z81" s="37"/>
      <c r="AA81" s="37"/>
      <c r="AB81" s="37"/>
      <c r="AC81" s="37"/>
      <c r="AD81" s="37"/>
      <c r="AE81" s="37"/>
    </row>
    <row r="82" s="2" customFormat="1" ht="6.96" customHeight="1">
      <c r="A82" s="37"/>
      <c r="B82" s="38"/>
      <c r="C82" s="39"/>
      <c r="D82" s="39"/>
      <c r="E82" s="39"/>
      <c r="F82" s="39"/>
      <c r="G82" s="39"/>
      <c r="H82" s="39"/>
      <c r="I82" s="39"/>
      <c r="J82" s="39"/>
      <c r="K82" s="39"/>
      <c r="L82" s="143"/>
      <c r="S82" s="37"/>
      <c r="T82" s="37"/>
      <c r="U82" s="37"/>
      <c r="V82" s="37"/>
      <c r="W82" s="37"/>
      <c r="X82" s="37"/>
      <c r="Y82" s="37"/>
      <c r="Z82" s="37"/>
      <c r="AA82" s="37"/>
      <c r="AB82" s="37"/>
      <c r="AC82" s="37"/>
      <c r="AD82" s="37"/>
      <c r="AE82" s="37"/>
    </row>
    <row r="83" s="2" customFormat="1" ht="15.15" customHeight="1">
      <c r="A83" s="37"/>
      <c r="B83" s="38"/>
      <c r="C83" s="31" t="s">
        <v>25</v>
      </c>
      <c r="D83" s="39"/>
      <c r="E83" s="39"/>
      <c r="F83" s="26" t="str">
        <f>E17</f>
        <v xml:space="preserve"> </v>
      </c>
      <c r="G83" s="39"/>
      <c r="H83" s="39"/>
      <c r="I83" s="31" t="s">
        <v>30</v>
      </c>
      <c r="J83" s="35" t="str">
        <f>E23</f>
        <v xml:space="preserve"> </v>
      </c>
      <c r="K83" s="39"/>
      <c r="L83" s="143"/>
      <c r="S83" s="37"/>
      <c r="T83" s="37"/>
      <c r="U83" s="37"/>
      <c r="V83" s="37"/>
      <c r="W83" s="37"/>
      <c r="X83" s="37"/>
      <c r="Y83" s="37"/>
      <c r="Z83" s="37"/>
      <c r="AA83" s="37"/>
      <c r="AB83" s="37"/>
      <c r="AC83" s="37"/>
      <c r="AD83" s="37"/>
      <c r="AE83" s="37"/>
    </row>
    <row r="84" s="2" customFormat="1" ht="15.15" customHeight="1">
      <c r="A84" s="37"/>
      <c r="B84" s="38"/>
      <c r="C84" s="31" t="s">
        <v>28</v>
      </c>
      <c r="D84" s="39"/>
      <c r="E84" s="39"/>
      <c r="F84" s="26" t="str">
        <f>IF(E20="","",E20)</f>
        <v>Vyplň údaj</v>
      </c>
      <c r="G84" s="39"/>
      <c r="H84" s="39"/>
      <c r="I84" s="31" t="s">
        <v>32</v>
      </c>
      <c r="J84" s="35" t="str">
        <f>E26</f>
        <v xml:space="preserve"> </v>
      </c>
      <c r="K84" s="39"/>
      <c r="L84" s="143"/>
      <c r="S84" s="37"/>
      <c r="T84" s="37"/>
      <c r="U84" s="37"/>
      <c r="V84" s="37"/>
      <c r="W84" s="37"/>
      <c r="X84" s="37"/>
      <c r="Y84" s="37"/>
      <c r="Z84" s="37"/>
      <c r="AA84" s="37"/>
      <c r="AB84" s="37"/>
      <c r="AC84" s="37"/>
      <c r="AD84" s="37"/>
      <c r="AE84" s="37"/>
    </row>
    <row r="85" s="2" customFormat="1" ht="10.32" customHeight="1">
      <c r="A85" s="37"/>
      <c r="B85" s="38"/>
      <c r="C85" s="39"/>
      <c r="D85" s="39"/>
      <c r="E85" s="39"/>
      <c r="F85" s="39"/>
      <c r="G85" s="39"/>
      <c r="H85" s="39"/>
      <c r="I85" s="39"/>
      <c r="J85" s="39"/>
      <c r="K85" s="39"/>
      <c r="L85" s="143"/>
      <c r="S85" s="37"/>
      <c r="T85" s="37"/>
      <c r="U85" s="37"/>
      <c r="V85" s="37"/>
      <c r="W85" s="37"/>
      <c r="X85" s="37"/>
      <c r="Y85" s="37"/>
      <c r="Z85" s="37"/>
      <c r="AA85" s="37"/>
      <c r="AB85" s="37"/>
      <c r="AC85" s="37"/>
      <c r="AD85" s="37"/>
      <c r="AE85" s="37"/>
    </row>
    <row r="86" s="11" customFormat="1" ht="29.28" customHeight="1">
      <c r="A86" s="184"/>
      <c r="B86" s="185"/>
      <c r="C86" s="186" t="s">
        <v>171</v>
      </c>
      <c r="D86" s="187" t="s">
        <v>54</v>
      </c>
      <c r="E86" s="187" t="s">
        <v>50</v>
      </c>
      <c r="F86" s="187" t="s">
        <v>51</v>
      </c>
      <c r="G86" s="187" t="s">
        <v>172</v>
      </c>
      <c r="H86" s="187" t="s">
        <v>173</v>
      </c>
      <c r="I86" s="187" t="s">
        <v>174</v>
      </c>
      <c r="J86" s="187" t="s">
        <v>163</v>
      </c>
      <c r="K86" s="188" t="s">
        <v>175</v>
      </c>
      <c r="L86" s="189"/>
      <c r="M86" s="91" t="s">
        <v>19</v>
      </c>
      <c r="N86" s="92" t="s">
        <v>39</v>
      </c>
      <c r="O86" s="92" t="s">
        <v>176</v>
      </c>
      <c r="P86" s="92" t="s">
        <v>177</v>
      </c>
      <c r="Q86" s="92" t="s">
        <v>178</v>
      </c>
      <c r="R86" s="92" t="s">
        <v>179</v>
      </c>
      <c r="S86" s="92" t="s">
        <v>180</v>
      </c>
      <c r="T86" s="93" t="s">
        <v>181</v>
      </c>
      <c r="U86" s="184"/>
      <c r="V86" s="184"/>
      <c r="W86" s="184"/>
      <c r="X86" s="184"/>
      <c r="Y86" s="184"/>
      <c r="Z86" s="184"/>
      <c r="AA86" s="184"/>
      <c r="AB86" s="184"/>
      <c r="AC86" s="184"/>
      <c r="AD86" s="184"/>
      <c r="AE86" s="184"/>
    </row>
    <row r="87" s="2" customFormat="1" ht="22.8" customHeight="1">
      <c r="A87" s="37"/>
      <c r="B87" s="38"/>
      <c r="C87" s="98" t="s">
        <v>182</v>
      </c>
      <c r="D87" s="39"/>
      <c r="E87" s="39"/>
      <c r="F87" s="39"/>
      <c r="G87" s="39"/>
      <c r="H87" s="39"/>
      <c r="I87" s="39"/>
      <c r="J87" s="190">
        <f>BK87</f>
        <v>0</v>
      </c>
      <c r="K87" s="39"/>
      <c r="L87" s="43"/>
      <c r="M87" s="94"/>
      <c r="N87" s="191"/>
      <c r="O87" s="95"/>
      <c r="P87" s="192">
        <f>P88</f>
        <v>0</v>
      </c>
      <c r="Q87" s="95"/>
      <c r="R87" s="192">
        <f>R88</f>
        <v>0.19608</v>
      </c>
      <c r="S87" s="95"/>
      <c r="T87" s="193">
        <f>T88</f>
        <v>0</v>
      </c>
      <c r="U87" s="37"/>
      <c r="V87" s="37"/>
      <c r="W87" s="37"/>
      <c r="X87" s="37"/>
      <c r="Y87" s="37"/>
      <c r="Z87" s="37"/>
      <c r="AA87" s="37"/>
      <c r="AB87" s="37"/>
      <c r="AC87" s="37"/>
      <c r="AD87" s="37"/>
      <c r="AE87" s="37"/>
      <c r="AT87" s="16" t="s">
        <v>68</v>
      </c>
      <c r="AU87" s="16" t="s">
        <v>164</v>
      </c>
      <c r="BK87" s="194">
        <f>BK88</f>
        <v>0</v>
      </c>
    </row>
    <row r="88" s="12" customFormat="1" ht="25.92" customHeight="1">
      <c r="A88" s="12"/>
      <c r="B88" s="195"/>
      <c r="C88" s="196"/>
      <c r="D88" s="197" t="s">
        <v>68</v>
      </c>
      <c r="E88" s="198" t="s">
        <v>183</v>
      </c>
      <c r="F88" s="198" t="s">
        <v>184</v>
      </c>
      <c r="G88" s="196"/>
      <c r="H88" s="196"/>
      <c r="I88" s="199"/>
      <c r="J88" s="200">
        <f>BK88</f>
        <v>0</v>
      </c>
      <c r="K88" s="196"/>
      <c r="L88" s="201"/>
      <c r="M88" s="202"/>
      <c r="N88" s="203"/>
      <c r="O88" s="203"/>
      <c r="P88" s="204">
        <f>P89</f>
        <v>0</v>
      </c>
      <c r="Q88" s="203"/>
      <c r="R88" s="204">
        <f>R89</f>
        <v>0.19608</v>
      </c>
      <c r="S88" s="203"/>
      <c r="T88" s="205">
        <f>T89</f>
        <v>0</v>
      </c>
      <c r="U88" s="12"/>
      <c r="V88" s="12"/>
      <c r="W88" s="12"/>
      <c r="X88" s="12"/>
      <c r="Y88" s="12"/>
      <c r="Z88" s="12"/>
      <c r="AA88" s="12"/>
      <c r="AB88" s="12"/>
      <c r="AC88" s="12"/>
      <c r="AD88" s="12"/>
      <c r="AE88" s="12"/>
      <c r="AR88" s="206" t="s">
        <v>76</v>
      </c>
      <c r="AT88" s="207" t="s">
        <v>68</v>
      </c>
      <c r="AU88" s="207" t="s">
        <v>69</v>
      </c>
      <c r="AY88" s="206" t="s">
        <v>185</v>
      </c>
      <c r="BK88" s="208">
        <f>BK89</f>
        <v>0</v>
      </c>
    </row>
    <row r="89" s="12" customFormat="1" ht="22.8" customHeight="1">
      <c r="A89" s="12"/>
      <c r="B89" s="195"/>
      <c r="C89" s="196"/>
      <c r="D89" s="197" t="s">
        <v>68</v>
      </c>
      <c r="E89" s="209" t="s">
        <v>186</v>
      </c>
      <c r="F89" s="209" t="s">
        <v>187</v>
      </c>
      <c r="G89" s="196"/>
      <c r="H89" s="196"/>
      <c r="I89" s="199"/>
      <c r="J89" s="210">
        <f>BK89</f>
        <v>0</v>
      </c>
      <c r="K89" s="196"/>
      <c r="L89" s="201"/>
      <c r="M89" s="202"/>
      <c r="N89" s="203"/>
      <c r="O89" s="203"/>
      <c r="P89" s="204">
        <f>SUM(P90:P91)</f>
        <v>0</v>
      </c>
      <c r="Q89" s="203"/>
      <c r="R89" s="204">
        <f>SUM(R90:R91)</f>
        <v>0.19608</v>
      </c>
      <c r="S89" s="203"/>
      <c r="T89" s="205">
        <f>SUM(T90:T91)</f>
        <v>0</v>
      </c>
      <c r="U89" s="12"/>
      <c r="V89" s="12"/>
      <c r="W89" s="12"/>
      <c r="X89" s="12"/>
      <c r="Y89" s="12"/>
      <c r="Z89" s="12"/>
      <c r="AA89" s="12"/>
      <c r="AB89" s="12"/>
      <c r="AC89" s="12"/>
      <c r="AD89" s="12"/>
      <c r="AE89" s="12"/>
      <c r="AR89" s="206" t="s">
        <v>76</v>
      </c>
      <c r="AT89" s="207" t="s">
        <v>68</v>
      </c>
      <c r="AU89" s="207" t="s">
        <v>76</v>
      </c>
      <c r="AY89" s="206" t="s">
        <v>185</v>
      </c>
      <c r="BK89" s="208">
        <f>SUM(BK90:BK91)</f>
        <v>0</v>
      </c>
    </row>
    <row r="90" s="2" customFormat="1" ht="37.8" customHeight="1">
      <c r="A90" s="37"/>
      <c r="B90" s="38"/>
      <c r="C90" s="211" t="s">
        <v>76</v>
      </c>
      <c r="D90" s="211" t="s">
        <v>188</v>
      </c>
      <c r="E90" s="212" t="s">
        <v>351</v>
      </c>
      <c r="F90" s="213" t="s">
        <v>352</v>
      </c>
      <c r="G90" s="214" t="s">
        <v>191</v>
      </c>
      <c r="H90" s="215">
        <v>4902</v>
      </c>
      <c r="I90" s="216"/>
      <c r="J90" s="217">
        <f>ROUND(I90*H90,2)</f>
        <v>0</v>
      </c>
      <c r="K90" s="213" t="s">
        <v>192</v>
      </c>
      <c r="L90" s="43"/>
      <c r="M90" s="218" t="s">
        <v>19</v>
      </c>
      <c r="N90" s="219" t="s">
        <v>40</v>
      </c>
      <c r="O90" s="83"/>
      <c r="P90" s="220">
        <f>O90*H90</f>
        <v>0</v>
      </c>
      <c r="Q90" s="220">
        <v>4.0000000000000003E-05</v>
      </c>
      <c r="R90" s="220">
        <f>Q90*H90</f>
        <v>0.19608</v>
      </c>
      <c r="S90" s="220">
        <v>0</v>
      </c>
      <c r="T90" s="221">
        <f>S90*H90</f>
        <v>0</v>
      </c>
      <c r="U90" s="37"/>
      <c r="V90" s="37"/>
      <c r="W90" s="37"/>
      <c r="X90" s="37"/>
      <c r="Y90" s="37"/>
      <c r="Z90" s="37"/>
      <c r="AA90" s="37"/>
      <c r="AB90" s="37"/>
      <c r="AC90" s="37"/>
      <c r="AD90" s="37"/>
      <c r="AE90" s="37"/>
      <c r="AR90" s="222" t="s">
        <v>99</v>
      </c>
      <c r="AT90" s="222" t="s">
        <v>188</v>
      </c>
      <c r="AU90" s="222" t="s">
        <v>78</v>
      </c>
      <c r="AY90" s="16" t="s">
        <v>185</v>
      </c>
      <c r="BE90" s="223">
        <f>IF(N90="základní",J90,0)</f>
        <v>0</v>
      </c>
      <c r="BF90" s="223">
        <f>IF(N90="snížená",J90,0)</f>
        <v>0</v>
      </c>
      <c r="BG90" s="223">
        <f>IF(N90="zákl. přenesená",J90,0)</f>
        <v>0</v>
      </c>
      <c r="BH90" s="223">
        <f>IF(N90="sníž. přenesená",J90,0)</f>
        <v>0</v>
      </c>
      <c r="BI90" s="223">
        <f>IF(N90="nulová",J90,0)</f>
        <v>0</v>
      </c>
      <c r="BJ90" s="16" t="s">
        <v>76</v>
      </c>
      <c r="BK90" s="223">
        <f>ROUND(I90*H90,2)</f>
        <v>0</v>
      </c>
      <c r="BL90" s="16" t="s">
        <v>99</v>
      </c>
      <c r="BM90" s="222" t="s">
        <v>78</v>
      </c>
    </row>
    <row r="91" s="2" customFormat="1">
      <c r="A91" s="37"/>
      <c r="B91" s="38"/>
      <c r="C91" s="39"/>
      <c r="D91" s="224" t="s">
        <v>193</v>
      </c>
      <c r="E91" s="39"/>
      <c r="F91" s="225" t="s">
        <v>353</v>
      </c>
      <c r="G91" s="39"/>
      <c r="H91" s="39"/>
      <c r="I91" s="226"/>
      <c r="J91" s="39"/>
      <c r="K91" s="39"/>
      <c r="L91" s="43"/>
      <c r="M91" s="239"/>
      <c r="N91" s="240"/>
      <c r="O91" s="241"/>
      <c r="P91" s="241"/>
      <c r="Q91" s="241"/>
      <c r="R91" s="241"/>
      <c r="S91" s="241"/>
      <c r="T91" s="242"/>
      <c r="U91" s="37"/>
      <c r="V91" s="37"/>
      <c r="W91" s="37"/>
      <c r="X91" s="37"/>
      <c r="Y91" s="37"/>
      <c r="Z91" s="37"/>
      <c r="AA91" s="37"/>
      <c r="AB91" s="37"/>
      <c r="AC91" s="37"/>
      <c r="AD91" s="37"/>
      <c r="AE91" s="37"/>
      <c r="AT91" s="16" t="s">
        <v>193</v>
      </c>
      <c r="AU91" s="16" t="s">
        <v>78</v>
      </c>
    </row>
    <row r="92" s="2" customFormat="1" ht="6.96" customHeight="1">
      <c r="A92" s="37"/>
      <c r="B92" s="58"/>
      <c r="C92" s="59"/>
      <c r="D92" s="59"/>
      <c r="E92" s="59"/>
      <c r="F92" s="59"/>
      <c r="G92" s="59"/>
      <c r="H92" s="59"/>
      <c r="I92" s="59"/>
      <c r="J92" s="59"/>
      <c r="K92" s="59"/>
      <c r="L92" s="43"/>
      <c r="M92" s="37"/>
      <c r="O92" s="37"/>
      <c r="P92" s="37"/>
      <c r="Q92" s="37"/>
      <c r="R92" s="37"/>
      <c r="S92" s="37"/>
      <c r="T92" s="37"/>
      <c r="U92" s="37"/>
      <c r="V92" s="37"/>
      <c r="W92" s="37"/>
      <c r="X92" s="37"/>
      <c r="Y92" s="37"/>
      <c r="Z92" s="37"/>
      <c r="AA92" s="37"/>
      <c r="AB92" s="37"/>
      <c r="AC92" s="37"/>
      <c r="AD92" s="37"/>
      <c r="AE92" s="37"/>
    </row>
  </sheetData>
  <sheetProtection sheet="1" autoFilter="0" formatColumns="0" formatRows="0" objects="1" scenarios="1" spinCount="100000" saltValue="yczi2iSJCd2SW0aD8ffiMHB0mnjMuHzZBOiuWZ7VSTg6denjRaKqqFYJg6GTuCCAmODk8q3hhJP6mV0WtrUvXw==" hashValue="zzS2Hnv1oVSgqhBlRo68QWTA5PykMAReh2/fI8idfVowSvn+TL9wR11qGoj8nk75dhL03Ko8ObnZwJyh1MGNvw==" algorithmName="SHA-512" password="CC35"/>
  <autoFilter ref="C86:K91"/>
  <mergeCells count="12">
    <mergeCell ref="E7:H7"/>
    <mergeCell ref="E9:H9"/>
    <mergeCell ref="E11:H11"/>
    <mergeCell ref="E20:H20"/>
    <mergeCell ref="E29:H29"/>
    <mergeCell ref="E50:H50"/>
    <mergeCell ref="E52:H52"/>
    <mergeCell ref="E54:H54"/>
    <mergeCell ref="E75:H75"/>
    <mergeCell ref="E77:H77"/>
    <mergeCell ref="E79:H79"/>
    <mergeCell ref="L2:V2"/>
  </mergeCells>
  <hyperlinks>
    <hyperlink ref="F91" r:id="rId1" display="https://podminky.urs.cz/item/CS_URS_2024_02/952901111"/>
  </hyperlinks>
  <pageMargins left="0.39375" right="0.39375" top="0.39375" bottom="0.39375" header="0" footer="0"/>
  <pageSetup paperSize="9" orientation="portrait" blackAndWhite="1" fitToHeight="100"/>
  <headerFooter>
    <oddFooter>&amp;CStrana &amp;P z &amp;N</oddFooter>
  </headerFooter>
  <drawing r:id="rId2"/>
</worksheet>
</file>

<file path=docProps/core.xml><?xml version="1.0" encoding="utf-8"?>
<cp:coreProperties xmlns:dc="http://purl.org/dc/elements/1.1/" xmlns:dcterms="http://purl.org/dc/terms/" xmlns:xsi="http://www.w3.org/2001/XMLSchema-instance" xmlns:cp="http://schemas.openxmlformats.org/package/2006/metadata/core-properties">
  <dc:creator>Filip Šrail</dc:creator>
  <cp:lastModifiedBy>Filip Šrail</cp:lastModifiedBy>
  <dcterms:created xsi:type="dcterms:W3CDTF">2025-09-26T12:47:30Z</dcterms:created>
  <dcterms:modified xsi:type="dcterms:W3CDTF">2025-09-26T12:47:51Z</dcterms:modified>
</cp:coreProperties>
</file>