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3 VŠE\2022-VSE007 Objekt G\OBJEKT G\VŘ 06_2025\"/>
    </mc:Choice>
  </mc:AlternateContent>
  <bookViews>
    <workbookView xWindow="0" yWindow="0" windowWidth="0" windowHeight="0"/>
  </bookViews>
  <sheets>
    <sheet name="Rekapitulace stavby" sheetId="1" r:id="rId1"/>
    <sheet name="Objekt1 - Budova G" sheetId="2" r:id="rId2"/>
    <sheet name="Objekt2 - Servis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'Objekt1 - Budova G'!$C$90:$K$154</definedName>
    <definedName name="_xlnm.Print_Area" localSheetId="1">'Objekt1 - Budova G'!$C$4:$J$41,'Objekt1 - Budova G'!$C$47:$J$70,'Objekt1 - Budova G'!$C$76:$K$154</definedName>
    <definedName name="_xlnm.Print_Titles" localSheetId="1">'Objekt1 - Budova G'!$90:$90</definedName>
    <definedName name="_xlnm._FilterDatabase" localSheetId="2" hidden="1">'Objekt2 - Servis'!$C$86:$K$93</definedName>
    <definedName name="_xlnm.Print_Area" localSheetId="2">'Objekt2 - Servis'!$C$4:$J$41,'Objekt2 - Servis'!$C$47:$J$66,'Objekt2 - Servis'!$C$72:$K$93</definedName>
    <definedName name="_xlnm.Print_Titles" localSheetId="2">'Objekt2 - Servis'!$86:$86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75"/>
  <c i="2" r="J39"/>
  <c r="J38"/>
  <c i="1" r="AY56"/>
  <c i="2" r="J37"/>
  <c i="1" r="AX56"/>
  <c i="2"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85"/>
  <c r="E7"/>
  <c r="E79"/>
  <c i="1" r="L50"/>
  <c r="AM50"/>
  <c r="AM49"/>
  <c r="L49"/>
  <c r="AM47"/>
  <c r="L47"/>
  <c r="L45"/>
  <c r="L44"/>
  <c i="2" r="J136"/>
  <c r="BK137"/>
  <c r="BK97"/>
  <c r="BK144"/>
  <c r="BK119"/>
  <c r="BK143"/>
  <c r="BK93"/>
  <c r="BK152"/>
  <c r="BK139"/>
  <c r="J144"/>
  <c r="BK123"/>
  <c r="J99"/>
  <c r="BK146"/>
  <c r="BK121"/>
  <c r="J103"/>
  <c r="J148"/>
  <c r="BK141"/>
  <c r="J123"/>
  <c r="J105"/>
  <c i="3" r="BK93"/>
  <c i="2" r="J154"/>
  <c r="J141"/>
  <c r="BK134"/>
  <c r="J126"/>
  <c r="BK116"/>
  <c r="J101"/>
  <c r="J149"/>
  <c r="J139"/>
  <c r="BK128"/>
  <c r="BK107"/>
  <c r="BK98"/>
  <c i="3" r="J90"/>
  <c i="2" r="BK154"/>
  <c r="J109"/>
  <c r="BK99"/>
  <c r="J118"/>
  <c r="J152"/>
  <c r="BK125"/>
  <c r="BK102"/>
  <c r="J135"/>
  <c r="J104"/>
  <c i="3" r="BK90"/>
  <c i="2" r="BK105"/>
  <c r="BK117"/>
  <c r="BK149"/>
  <c r="J127"/>
  <c r="BK118"/>
  <c r="J107"/>
  <c r="J97"/>
  <c r="J130"/>
  <c r="J116"/>
  <c r="J102"/>
  <c i="1" r="AS55"/>
  <c i="2" r="BK104"/>
  <c r="J98"/>
  <c r="J146"/>
  <c r="BK124"/>
  <c r="BK112"/>
  <c r="BK101"/>
  <c i="3" r="J89"/>
  <c i="2" r="J142"/>
  <c r="J117"/>
  <c r="BK133"/>
  <c r="BK109"/>
  <c r="BK145"/>
  <c r="J112"/>
  <c r="J93"/>
  <c r="BK129"/>
  <c r="J133"/>
  <c r="BK115"/>
  <c r="J140"/>
  <c r="J108"/>
  <c i="3" r="J93"/>
  <c i="2" r="BK140"/>
  <c r="J134"/>
  <c r="J95"/>
  <c r="BK147"/>
  <c r="J121"/>
  <c r="BK150"/>
  <c r="J115"/>
  <c i="3" r="F39"/>
  <c i="2" r="BK113"/>
  <c r="J132"/>
  <c i="3" r="J91"/>
  <c i="2" r="J143"/>
  <c r="J100"/>
  <c r="BK132"/>
  <c r="J145"/>
  <c r="J111"/>
  <c i="3" r="BK89"/>
  <c i="2" r="J131"/>
  <c r="J94"/>
  <c r="J119"/>
  <c r="BK148"/>
  <c i="3" r="F37"/>
  <c i="2" r="J125"/>
  <c r="BK151"/>
  <c r="J114"/>
  <c r="BK126"/>
  <c r="BK100"/>
  <c r="J150"/>
  <c r="J128"/>
  <c r="BK108"/>
  <c r="BK131"/>
  <c r="BK94"/>
  <c r="J124"/>
  <c r="BK127"/>
  <c r="J120"/>
  <c r="BK120"/>
  <c r="BK96"/>
  <c r="BK95"/>
  <c r="J129"/>
  <c r="J151"/>
  <c r="BK114"/>
  <c i="3" r="BK91"/>
  <c i="2" r="J137"/>
  <c r="J113"/>
  <c r="BK136"/>
  <c r="BK103"/>
  <c r="BK135"/>
  <c r="BK142"/>
  <c r="BK130"/>
  <c r="J96"/>
  <c r="J147"/>
  <c r="BK111"/>
  <c l="1" r="R106"/>
  <c r="P92"/>
  <c r="T92"/>
  <c r="BK106"/>
  <c r="J106"/>
  <c r="J65"/>
  <c r="T106"/>
  <c r="P110"/>
  <c r="T110"/>
  <c r="P122"/>
  <c r="BK138"/>
  <c r="J138"/>
  <c r="J68"/>
  <c r="R138"/>
  <c r="BK92"/>
  <c r="R92"/>
  <c r="P106"/>
  <c r="BK110"/>
  <c r="J110"/>
  <c r="J66"/>
  <c r="R110"/>
  <c r="BK122"/>
  <c r="J122"/>
  <c r="J67"/>
  <c r="R122"/>
  <c r="T122"/>
  <c r="P138"/>
  <c r="T138"/>
  <c i="3" r="BK88"/>
  <c r="J88"/>
  <c r="J64"/>
  <c r="P88"/>
  <c r="P87"/>
  <c i="1" r="AU57"/>
  <c i="3" r="R88"/>
  <c r="R87"/>
  <c r="T88"/>
  <c r="T87"/>
  <c i="2" r="BK153"/>
  <c r="J153"/>
  <c r="J69"/>
  <c i="3" r="BK92"/>
  <c r="J92"/>
  <c r="J65"/>
  <c r="J56"/>
  <c r="J58"/>
  <c r="F83"/>
  <c i="2" r="J92"/>
  <c r="J64"/>
  <c i="3" r="BE89"/>
  <c r="BE93"/>
  <c r="E50"/>
  <c r="F59"/>
  <c r="J59"/>
  <c r="BE91"/>
  <c r="BE90"/>
  <c i="1" r="BB57"/>
  <c r="BD57"/>
  <c i="2" r="F58"/>
  <c r="J58"/>
  <c r="J59"/>
  <c r="F88"/>
  <c r="BE93"/>
  <c r="BE96"/>
  <c r="BE97"/>
  <c r="BE98"/>
  <c r="BE100"/>
  <c r="BE105"/>
  <c r="BE109"/>
  <c r="BE111"/>
  <c r="BE113"/>
  <c r="BE121"/>
  <c r="BE123"/>
  <c r="BE125"/>
  <c r="BE126"/>
  <c r="BE130"/>
  <c r="BE132"/>
  <c r="BE135"/>
  <c r="BE136"/>
  <c r="BE140"/>
  <c r="BE142"/>
  <c r="BE145"/>
  <c r="BE146"/>
  <c r="BE148"/>
  <c r="BE149"/>
  <c r="BE150"/>
  <c r="E50"/>
  <c r="J56"/>
  <c r="BE94"/>
  <c r="BE95"/>
  <c r="BE99"/>
  <c r="BE101"/>
  <c r="BE102"/>
  <c r="BE103"/>
  <c r="BE104"/>
  <c r="BE107"/>
  <c r="BE108"/>
  <c r="BE112"/>
  <c r="BE114"/>
  <c r="BE115"/>
  <c r="BE116"/>
  <c r="BE117"/>
  <c r="BE118"/>
  <c r="BE119"/>
  <c r="BE120"/>
  <c r="BE124"/>
  <c r="BE127"/>
  <c r="BE128"/>
  <c r="BE129"/>
  <c r="BE131"/>
  <c r="BE133"/>
  <c r="BE134"/>
  <c r="BE137"/>
  <c r="BE139"/>
  <c r="BE141"/>
  <c r="BE143"/>
  <c r="BE144"/>
  <c r="BE147"/>
  <c r="BE151"/>
  <c r="BE152"/>
  <c r="BE154"/>
  <c r="F38"/>
  <c i="1" r="BC56"/>
  <c i="3" r="F36"/>
  <c i="1" r="BA57"/>
  <c i="3" r="J36"/>
  <c i="1" r="AW57"/>
  <c i="2" r="F39"/>
  <c i="1" r="BD56"/>
  <c r="BD55"/>
  <c r="BD54"/>
  <c r="W33"/>
  <c i="3" r="F38"/>
  <c i="1" r="BC57"/>
  <c r="AS54"/>
  <c i="2" r="J36"/>
  <c i="1" r="AW56"/>
  <c i="2" r="F36"/>
  <c i="1" r="BA56"/>
  <c i="2" r="F37"/>
  <c i="1" r="BB56"/>
  <c r="BB55"/>
  <c r="AX55"/>
  <c i="2" l="1" r="R91"/>
  <c r="BK91"/>
  <c r="J91"/>
  <c r="T91"/>
  <c r="P91"/>
  <c i="1" r="AU56"/>
  <c i="3" r="BK87"/>
  <c r="J87"/>
  <c r="J63"/>
  <c i="2" r="J32"/>
  <c i="1" r="AG56"/>
  <c r="BC55"/>
  <c r="AY55"/>
  <c r="AU55"/>
  <c r="AU54"/>
  <c i="2" r="J35"/>
  <c i="1" r="AV56"/>
  <c r="AT56"/>
  <c r="AN56"/>
  <c i="2" r="F35"/>
  <c i="1" r="AZ56"/>
  <c r="BB54"/>
  <c r="W31"/>
  <c i="3" r="J35"/>
  <c i="1" r="AV57"/>
  <c r="AT57"/>
  <c r="BA55"/>
  <c r="AW55"/>
  <c i="3" r="F35"/>
  <c i="1" r="AZ57"/>
  <c i="2" l="1" r="J63"/>
  <c r="J41"/>
  <c i="1" r="AX54"/>
  <c r="BC54"/>
  <c r="W32"/>
  <c i="3" r="J32"/>
  <c i="1" r="AG57"/>
  <c r="AG55"/>
  <c r="AG54"/>
  <c r="AK26"/>
  <c r="BA54"/>
  <c r="W30"/>
  <c r="AZ55"/>
  <c r="AV55"/>
  <c r="AT55"/>
  <c r="AN55"/>
  <c i="3" l="1" r="J41"/>
  <c i="1" r="AN57"/>
  <c r="AZ54"/>
  <c r="W29"/>
  <c r="AY54"/>
  <c r="AW54"/>
  <c r="AK30"/>
  <c l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<sst xmlns="http://schemas.openxmlformats.org/spreadsheetml/2006/main">
  <si>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</si>
  <si>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</si>
  <si>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</si>
  <si>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</si>
  <si>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</si>
  <si>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{efea7fdf-aec2-4c07-95ff-a0b316a3e327}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</si>
  <si>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</si>
  <si>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</si>
  <si>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</si>
  <si>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</si>
  <si>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</si>
  <si>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</si>
  <si>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</si>
  <si>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</si>
  <si>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2022-VSE007b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</si>
  <si>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</si>
  <si>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</si>
  <si>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objekt Koleje Jarov- Blok G Přístupový systém</t>
  </si>
  <si>
    <t>KSO:</t>
  </si>
  <si>
    <t/>
  </si>
  <si>
    <t>CC-CZ:</t>
  </si>
  <si>
    <t>Místo:</t>
  </si>
  <si>
    <t xml:space="preserve"> </t>
  </si>
  <si>
    <t>Datum:</t>
  </si>
  <si>
    <t>10. 2. 2025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</si>
  <si>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</si>
  <si>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</si>
  <si>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</si>
  <si>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</si>
  <si>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</si>
  <si>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</si>
  <si>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</si>
  <si>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</si>
  <si>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</si>
  <si>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</si>
  <si>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</si>
  <si>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</si>
  <si>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</si>
  <si>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</si>
  <si>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</si>
  <si>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</si>
  <si>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</si>
  <si>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</si>
  <si>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</si>
  <si>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</si>
  <si>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</si>
  <si>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</si>
  <si>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</si>
  <si>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</si>
  <si>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</si>
  <si>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</si>
  <si>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</si>
  <si>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</si>
  <si>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</si>
  <si>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</si>
  <si>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</si>
  <si>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</si>
  <si>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</si>
  <si>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</si>
  <si>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</si>
  <si>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</si>
  <si>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</si>
  <si>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</si>
  <si>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</si>
  <si>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</si>
  <si>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</si>
  <si>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</si>
  <si>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</si>
  <si>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</si>
  <si>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</si>
  <si>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</si>
  <si>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</si>
  <si>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</si>
  <si>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02</t>
  </si>
  <si>
    <t>Přístupový systém</t>
  </si>
  <si>
    <t>STA</t>
  </si>
  <si>
    <t>1</t>
  </si>
  <si>
    <t>{e3c29ad2-9d21-4508-91ac-736bfed7560f}</t>
  </si>
  <si>
    <t>2</t>
  </si>
  <si>
    <t>/</t>
  </si>
  <si>
    <t>Objekt1</t>
  </si>
  <si>
    <t>Budova G</t>
  </si>
  <si>
    <t>Soupis</t>
  </si>
  <si>
    <t>{99faeb88-24ef-41c8-9445-49019b7e58b4}</t>
  </si>
  <si>
    <t>Objekt2</t>
  </si>
  <si>
    <t>Servis</t>
  </si>
  <si>
    <t>{e62687e5-a651-48be-9ce9-03d425ec36a4}</t>
  </si>
  <si>
    <t>KRYCÍ LIST SOUPISU PRACÍ</t>
  </si>
  <si>
    <t>Objekt:</t>
  </si>
  <si>
    <t>02 - Přístupový systém</t>
  </si>
  <si>
    <t>Soupis:</t>
  </si>
  <si>
    <t>Objekt1 - Budova G</t>
  </si>
  <si>
    <t>REKAPITULACE ČLENĚNÍ SOUPISU PRACÍ</t>
  </si>
  <si>
    <t>Kód dílu - Popis</t>
  </si>
  <si>
    <t>Cena celkem [CZK]</t>
  </si>
  <si>
    <t>-1</t>
  </si>
  <si>
    <t>D1 - Systémové komponenty - společný hw</t>
  </si>
  <si>
    <t>D2 - Systémové komponenty - dveře</t>
  </si>
  <si>
    <t xml:space="preserve">D3 - Systémové komponenty - dveře elektromechanický zámek </t>
  </si>
  <si>
    <t>D4 - UPS</t>
  </si>
  <si>
    <t>D5 - Montáž ostatní</t>
  </si>
  <si>
    <t>D6 -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</si>
  <si>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</si>
  <si>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</si>
  <si>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</si>
  <si>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</si>
  <si>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</si>
  <si>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</si>
  <si>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</si>
  <si>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</si>
  <si>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</si>
  <si>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</si>
  <si>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</si>
  <si>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</si>
  <si>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</si>
  <si>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</si>
  <si>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Systémové komponenty - společný hw</t>
  </si>
  <si>
    <t>ROZPOCET</t>
  </si>
  <si>
    <t>K</t>
  </si>
  <si>
    <t>Pol1</t>
  </si>
  <si>
    <t>Licence systémy - 1AP</t>
  </si>
  <si>
    <t>ks</t>
  </si>
  <si>
    <t>4</t>
  </si>
  <si>
    <t>Pol8</t>
  </si>
  <si>
    <t>Navýšení roční ceny Servisní a systémové podpory</t>
  </si>
  <si>
    <t>Pol9</t>
  </si>
  <si>
    <t>Server pro lokální komunikační server</t>
  </si>
  <si>
    <t>6</t>
  </si>
  <si>
    <t>Pol10</t>
  </si>
  <si>
    <t>Switch 48p PoE</t>
  </si>
  <si>
    <t>8</t>
  </si>
  <si>
    <t>Pol11</t>
  </si>
  <si>
    <t>Switch 24p PoE</t>
  </si>
  <si>
    <t>10</t>
  </si>
  <si>
    <t>Pol12</t>
  </si>
  <si>
    <t>Switch 24p</t>
  </si>
  <si>
    <t>Pol13</t>
  </si>
  <si>
    <t>Rozvaděč nástěn. 12U/60x60, šedý, dveře sklo nedělený</t>
  </si>
  <si>
    <t>14</t>
  </si>
  <si>
    <t>Pol14</t>
  </si>
  <si>
    <t>Rozvaděč stojanový 42U/600x1000</t>
  </si>
  <si>
    <t>16</t>
  </si>
  <si>
    <t>Pol15</t>
  </si>
  <si>
    <t>19“ rozvodný panel 1U, 7x zásuvka dle ČSN, max. 16A, kabel 3 x 1,5 mm, délka 2m</t>
  </si>
  <si>
    <t>18</t>
  </si>
  <si>
    <t>Pol16</t>
  </si>
  <si>
    <t>PATCH PANEL 24XRJ45 C5E UTP 1U</t>
  </si>
  <si>
    <t>20</t>
  </si>
  <si>
    <t>Pol17</t>
  </si>
  <si>
    <t>Vyvazovací panel 19''</t>
  </si>
  <si>
    <t>22</t>
  </si>
  <si>
    <t>Pol18</t>
  </si>
  <si>
    <t>Zásuvka dvojnásobná 230V komplet</t>
  </si>
  <si>
    <t>24</t>
  </si>
  <si>
    <t>Pol19</t>
  </si>
  <si>
    <t>Patch kabel 1m</t>
  </si>
  <si>
    <t>26</t>
  </si>
  <si>
    <t>D2</t>
  </si>
  <si>
    <t>Systémové komponenty - dveře</t>
  </si>
  <si>
    <t>Pol20</t>
  </si>
  <si>
    <t>bezkontaktní snímač 13,56 MHz (MIFARE, DESFire) PoE</t>
  </si>
  <si>
    <t>28</t>
  </si>
  <si>
    <t>Pol21</t>
  </si>
  <si>
    <t>kryt snímače, šedý (grey)</t>
  </si>
  <si>
    <t>30</t>
  </si>
  <si>
    <t>Pol22</t>
  </si>
  <si>
    <t>Bluethoth modul pro otevírání mobilním telefonem pro snímač ER-310</t>
  </si>
  <si>
    <t>32</t>
  </si>
  <si>
    <t>D3</t>
  </si>
  <si>
    <t xml:space="preserve">Systémové komponenty - dveře elektromechanický zámek </t>
  </si>
  <si>
    <t>Pol23</t>
  </si>
  <si>
    <t>Elektromechanický zadlabací zámek s funkcí samozamykání bez akustické signalizace</t>
  </si>
  <si>
    <t>34</t>
  </si>
  <si>
    <t>Pol24</t>
  </si>
  <si>
    <t>Kabel 6 metrů s konektorem</t>
  </si>
  <si>
    <t>36</t>
  </si>
  <si>
    <t>Pol25</t>
  </si>
  <si>
    <t>Kabelová průchodka</t>
  </si>
  <si>
    <t>38</t>
  </si>
  <si>
    <t>Pol26</t>
  </si>
  <si>
    <t>protiplech - rohový</t>
  </si>
  <si>
    <t>40</t>
  </si>
  <si>
    <t>Pol27</t>
  </si>
  <si>
    <t>Dělený čtyřhran</t>
  </si>
  <si>
    <t>42</t>
  </si>
  <si>
    <t>Pol28</t>
  </si>
  <si>
    <t>Bezpečnostní kování BT3</t>
  </si>
  <si>
    <t>44</t>
  </si>
  <si>
    <t>Pol29</t>
  </si>
  <si>
    <t>Uprava dveří pro elektromechanický zámek</t>
  </si>
  <si>
    <t>46</t>
  </si>
  <si>
    <t>Pol30</t>
  </si>
  <si>
    <t>Bezpečnostní vložka BT3 pro generální klíč</t>
  </si>
  <si>
    <t>48</t>
  </si>
  <si>
    <t>Pol31</t>
  </si>
  <si>
    <t>Klíč - 10ks generální + 2ks každá buňka</t>
  </si>
  <si>
    <t>50</t>
  </si>
  <si>
    <t>Pol32</t>
  </si>
  <si>
    <t>Protipožární dveře ve specifikaci El-30-DP3-C2 (se samozavíračem)</t>
  </si>
  <si>
    <t>52</t>
  </si>
  <si>
    <t>Pol33</t>
  </si>
  <si>
    <t>Likvidace starých dveří</t>
  </si>
  <si>
    <t>54</t>
  </si>
  <si>
    <t>D4</t>
  </si>
  <si>
    <t>UPS</t>
  </si>
  <si>
    <t>Pol34</t>
  </si>
  <si>
    <t>Centrální UPS doba provozu systému 6h zátež 3kW</t>
  </si>
  <si>
    <t>56</t>
  </si>
  <si>
    <t>Pol35</t>
  </si>
  <si>
    <t>Rozvaděč RS.UPS.G materiál + montáž</t>
  </si>
  <si>
    <t>58</t>
  </si>
  <si>
    <t>Pol36</t>
  </si>
  <si>
    <t>Úprava + doplnění rozvaděče RS1</t>
  </si>
  <si>
    <t>60</t>
  </si>
  <si>
    <t>Pol37</t>
  </si>
  <si>
    <t>Kabel CYKY-J 5x10</t>
  </si>
  <si>
    <t>m</t>
  </si>
  <si>
    <t>62</t>
  </si>
  <si>
    <t>Pol38</t>
  </si>
  <si>
    <t>Gumový kabel H07RN-F 5x4</t>
  </si>
  <si>
    <t>64</t>
  </si>
  <si>
    <t>Pol39</t>
  </si>
  <si>
    <t>Instalační kabel Cat.5E UTP LSOH 300MHz Euroclass Dca-s1,d1,a1</t>
  </si>
  <si>
    <t>66</t>
  </si>
  <si>
    <t>Pol40</t>
  </si>
  <si>
    <t>Kabel CYKY-J 3x2,5</t>
  </si>
  <si>
    <t>68</t>
  </si>
  <si>
    <t>Pol41</t>
  </si>
  <si>
    <t>Sadrokartonový kastlík - nastavení stávajícího, malování</t>
  </si>
  <si>
    <t>70</t>
  </si>
  <si>
    <t>Pol42</t>
  </si>
  <si>
    <t>Spona kabelová na 10 vedení</t>
  </si>
  <si>
    <t>72</t>
  </si>
  <si>
    <t>Pol43</t>
  </si>
  <si>
    <t>DRŽÁK SVAZKOVÝ 2031 M 30 FS PLECH PÁS POZINK</t>
  </si>
  <si>
    <t>74</t>
  </si>
  <si>
    <t>Pol44</t>
  </si>
  <si>
    <t>Ohebná instalační trubka 25mm</t>
  </si>
  <si>
    <t>76</t>
  </si>
  <si>
    <t>Pol45</t>
  </si>
  <si>
    <t>Vytvoření drážky pro instalační trubky + zapravení</t>
  </si>
  <si>
    <t>78</t>
  </si>
  <si>
    <t>Pol46</t>
  </si>
  <si>
    <t>Montážní otvory + finální zapravení</t>
  </si>
  <si>
    <t>80</t>
  </si>
  <si>
    <t>Pol47</t>
  </si>
  <si>
    <t>Spotřební materiál (příchytky,hmoždinky,vruty,kabelové štítky) 3% z dodávky kabelů a kabelových tras</t>
  </si>
  <si>
    <t>sada</t>
  </si>
  <si>
    <t>82</t>
  </si>
  <si>
    <t>Pol48</t>
  </si>
  <si>
    <t>Oživení a konfigurace systému</t>
  </si>
  <si>
    <t>clk</t>
  </si>
  <si>
    <t>84</t>
  </si>
  <si>
    <t>D5</t>
  </si>
  <si>
    <t>Montáž ostatní</t>
  </si>
  <si>
    <t>Pol49</t>
  </si>
  <si>
    <t>Bourací a stavební přípomoce</t>
  </si>
  <si>
    <t>hod</t>
  </si>
  <si>
    <t>86</t>
  </si>
  <si>
    <t>Pol50</t>
  </si>
  <si>
    <t>Úklidové práce</t>
  </si>
  <si>
    <t>88</t>
  </si>
  <si>
    <t>Pol51</t>
  </si>
  <si>
    <t>Průraz panelového zdiva do tl. 300 mm</t>
  </si>
  <si>
    <t>90</t>
  </si>
  <si>
    <t>Pol52</t>
  </si>
  <si>
    <t>Průraz panelového zdiva do tl. 200 mm</t>
  </si>
  <si>
    <t>92</t>
  </si>
  <si>
    <t>Pol53</t>
  </si>
  <si>
    <t>Protipožární ucpávky</t>
  </si>
  <si>
    <t>kpl</t>
  </si>
  <si>
    <t>94</t>
  </si>
  <si>
    <t>Pol54</t>
  </si>
  <si>
    <t>Hodinová zúčtovací sazba montér slaboproudých zařízení odborný</t>
  </si>
  <si>
    <t>96</t>
  </si>
  <si>
    <t>Pol55</t>
  </si>
  <si>
    <t>Revize elektro</t>
  </si>
  <si>
    <t>98</t>
  </si>
  <si>
    <t>Pol56</t>
  </si>
  <si>
    <t>Školení obsluhy</t>
  </si>
  <si>
    <t>klp</t>
  </si>
  <si>
    <t>100</t>
  </si>
  <si>
    <t>Pol57</t>
  </si>
  <si>
    <t>Měření metalických kabelů</t>
  </si>
  <si>
    <t>102</t>
  </si>
  <si>
    <t>Pol58</t>
  </si>
  <si>
    <t>Korodinační činnost</t>
  </si>
  <si>
    <t>104</t>
  </si>
  <si>
    <t>Pol59</t>
  </si>
  <si>
    <t>Dokumentace skutečného provedení</t>
  </si>
  <si>
    <t>106</t>
  </si>
  <si>
    <t>Pol60</t>
  </si>
  <si>
    <t>Pomocný materiál</t>
  </si>
  <si>
    <t>108</t>
  </si>
  <si>
    <t>Pol61</t>
  </si>
  <si>
    <t>Odvoz a likvidace odpadu</t>
  </si>
  <si>
    <t>110</t>
  </si>
  <si>
    <t>Pol62</t>
  </si>
  <si>
    <t>Přesun materiálu a ostratní VRN</t>
  </si>
  <si>
    <t>112</t>
  </si>
  <si>
    <t>D6</t>
  </si>
  <si>
    <t>Vedlejší rozpočtové náklady</t>
  </si>
  <si>
    <t>Pol63</t>
  </si>
  <si>
    <t>Doprava Praha</t>
  </si>
  <si>
    <t>114</t>
  </si>
  <si>
    <t>Objekt2 - Servis</t>
  </si>
  <si>
    <t xml:space="preserve">D1 - </t>
  </si>
  <si>
    <t>D2 - Vedlejší rozpočtové náklady</t>
  </si>
  <si>
    <t>Pol64</t>
  </si>
  <si>
    <t>Kontrola systému a Upgrade FW,udržba zámků - záruční servis</t>
  </si>
  <si>
    <t>Pol65</t>
  </si>
  <si>
    <t>Kontrola systému a Upgrade FW,udržba zámků - pozáruční servis</t>
  </si>
  <si>
    <t>Pol66</t>
  </si>
  <si>
    <t>Garance technika - servisní zásah do 12 hodin včetně víkendů a svátků</t>
  </si>
  <si>
    <t>Pol67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</si>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</sst>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2022-VSE007b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objekt Koleje Jarov- Blok G Přístupový systém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10. 2. 2025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30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49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28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32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50</v>
      </c>
      <c r="D52" s="85"/>
      <c r="E52" s="85"/>
      <c r="F52" s="85"/>
      <c r="G52" s="85"/>
      <c r="H52" s="86"/>
      <c r="I52" s="87" t="s">
        <v>51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52</v>
      </c>
      <c r="AH52" s="85"/>
      <c r="AI52" s="85"/>
      <c r="AJ52" s="85"/>
      <c r="AK52" s="85"/>
      <c r="AL52" s="85"/>
      <c r="AM52" s="85"/>
      <c r="AN52" s="87" t="s">
        <v>53</v>
      </c>
      <c r="AO52" s="85"/>
      <c r="AP52" s="85"/>
      <c r="AQ52" s="89" t="s">
        <v>54</v>
      </c>
      <c r="AR52" s="42"/>
      <c r="AS52" s="90" t="s">
        <v>55</v>
      </c>
      <c r="AT52" s="91" t="s">
        <v>56</v>
      </c>
      <c r="AU52" s="91" t="s">
        <v>57</v>
      </c>
      <c r="AV52" s="91" t="s">
        <v>58</v>
      </c>
      <c r="AW52" s="91" t="s">
        <v>59</v>
      </c>
      <c r="AX52" s="91" t="s">
        <v>60</v>
      </c>
      <c r="AY52" s="91" t="s">
        <v>61</v>
      </c>
      <c r="AZ52" s="91" t="s">
        <v>62</v>
      </c>
      <c r="BA52" s="91" t="s">
        <v>63</v>
      </c>
      <c r="BB52" s="91" t="s">
        <v>64</v>
      </c>
      <c r="BC52" s="91" t="s">
        <v>65</v>
      </c>
      <c r="BD52" s="92" t="s">
        <v>66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67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68</v>
      </c>
      <c r="BT54" s="107" t="s">
        <v>69</v>
      </c>
      <c r="BU54" s="108" t="s">
        <v>70</v>
      </c>
      <c r="BV54" s="107" t="s">
        <v>71</v>
      </c>
      <c r="BW54" s="107" t="s">
        <v>5</v>
      </c>
      <c r="BX54" s="107" t="s">
        <v>72</v>
      </c>
      <c r="CL54" s="107" t="s">
        <v>19</v>
      </c>
    </row>
    <row r="55" s="7" customFormat="1" ht="16.5" customHeight="1">
      <c r="A55" s="7"/>
      <c r="B55" s="109"/>
      <c r="C55" s="110"/>
      <c r="D55" s="111" t="s">
        <v>73</v>
      </c>
      <c r="E55" s="111"/>
      <c r="F55" s="111"/>
      <c r="G55" s="111"/>
      <c r="H55" s="111"/>
      <c r="I55" s="112"/>
      <c r="J55" s="111" t="s">
        <v>74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ROUND(SUM(AG56:AG57),2)</f>
        <v>0</v>
      </c>
      <c r="AH55" s="112"/>
      <c r="AI55" s="112"/>
      <c r="AJ55" s="112"/>
      <c r="AK55" s="112"/>
      <c r="AL55" s="112"/>
      <c r="AM55" s="112"/>
      <c r="AN55" s="114">
        <f>SUM(AG55,AT55)</f>
        <v>0</v>
      </c>
      <c r="AO55" s="112"/>
      <c r="AP55" s="112"/>
      <c r="AQ55" s="115" t="s">
        <v>75</v>
      </c>
      <c r="AR55" s="116"/>
      <c r="AS55" s="117">
        <f>ROUND(SUM(AS56:AS57),2)</f>
        <v>0</v>
      </c>
      <c r="AT55" s="118">
        <f>ROUND(SUM(AV55:AW55),2)</f>
        <v>0</v>
      </c>
      <c r="AU55" s="119">
        <f>ROUND(SUM(AU56:AU57),5)</f>
        <v>0</v>
      </c>
      <c r="AV55" s="118">
        <f>ROUND(AZ55*L29,2)</f>
        <v>0</v>
      </c>
      <c r="AW55" s="118">
        <f>ROUND(BA55*L30,2)</f>
        <v>0</v>
      </c>
      <c r="AX55" s="118">
        <f>ROUND(BB55*L29,2)</f>
        <v>0</v>
      </c>
      <c r="AY55" s="118">
        <f>ROUND(BC55*L30,2)</f>
        <v>0</v>
      </c>
      <c r="AZ55" s="118">
        <f>ROUND(SUM(AZ56:AZ57),2)</f>
        <v>0</v>
      </c>
      <c r="BA55" s="118">
        <f>ROUND(SUM(BA56:BA57),2)</f>
        <v>0</v>
      </c>
      <c r="BB55" s="118">
        <f>ROUND(SUM(BB56:BB57),2)</f>
        <v>0</v>
      </c>
      <c r="BC55" s="118">
        <f>ROUND(SUM(BC56:BC57),2)</f>
        <v>0</v>
      </c>
      <c r="BD55" s="120">
        <f>ROUND(SUM(BD56:BD57),2)</f>
        <v>0</v>
      </c>
      <c r="BE55" s="7"/>
      <c r="BS55" s="121" t="s">
        <v>68</v>
      </c>
      <c r="BT55" s="121" t="s">
        <v>76</v>
      </c>
      <c r="BU55" s="121" t="s">
        <v>70</v>
      </c>
      <c r="BV55" s="121" t="s">
        <v>71</v>
      </c>
      <c r="BW55" s="121" t="s">
        <v>77</v>
      </c>
      <c r="BX55" s="121" t="s">
        <v>5</v>
      </c>
      <c r="CL55" s="121" t="s">
        <v>19</v>
      </c>
      <c r="CM55" s="121" t="s">
        <v>78</v>
      </c>
    </row>
    <row r="56" s="4" customFormat="1" ht="16.5" customHeight="1">
      <c r="A56" s="122" t="s">
        <v>79</v>
      </c>
      <c r="B56" s="61"/>
      <c r="C56" s="123"/>
      <c r="D56" s="123"/>
      <c r="E56" s="124" t="s">
        <v>80</v>
      </c>
      <c r="F56" s="124"/>
      <c r="G56" s="124"/>
      <c r="H56" s="124"/>
      <c r="I56" s="124"/>
      <c r="J56" s="123"/>
      <c r="K56" s="124" t="s">
        <v>81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'Objekt1 - Budova G'!J32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82</v>
      </c>
      <c r="AR56" s="63"/>
      <c r="AS56" s="127">
        <v>0</v>
      </c>
      <c r="AT56" s="128">
        <f>ROUND(SUM(AV56:AW56),2)</f>
        <v>0</v>
      </c>
      <c r="AU56" s="129">
        <f>'Objekt1 - Budova G'!P91</f>
        <v>0</v>
      </c>
      <c r="AV56" s="128">
        <f>'Objekt1 - Budova G'!J35</f>
        <v>0</v>
      </c>
      <c r="AW56" s="128">
        <f>'Objekt1 - Budova G'!J36</f>
        <v>0</v>
      </c>
      <c r="AX56" s="128">
        <f>'Objekt1 - Budova G'!J37</f>
        <v>0</v>
      </c>
      <c r="AY56" s="128">
        <f>'Objekt1 - Budova G'!J38</f>
        <v>0</v>
      </c>
      <c r="AZ56" s="128">
        <f>'Objekt1 - Budova G'!F35</f>
        <v>0</v>
      </c>
      <c r="BA56" s="128">
        <f>'Objekt1 - Budova G'!F36</f>
        <v>0</v>
      </c>
      <c r="BB56" s="128">
        <f>'Objekt1 - Budova G'!F37</f>
        <v>0</v>
      </c>
      <c r="BC56" s="128">
        <f>'Objekt1 - Budova G'!F38</f>
        <v>0</v>
      </c>
      <c r="BD56" s="130">
        <f>'Objekt1 - Budova G'!F39</f>
        <v>0</v>
      </c>
      <c r="BE56" s="4"/>
      <c r="BT56" s="131" t="s">
        <v>78</v>
      </c>
      <c r="BV56" s="131" t="s">
        <v>71</v>
      </c>
      <c r="BW56" s="131" t="s">
        <v>83</v>
      </c>
      <c r="BX56" s="131" t="s">
        <v>77</v>
      </c>
      <c r="CL56" s="131" t="s">
        <v>19</v>
      </c>
    </row>
    <row r="57" s="4" customFormat="1" ht="16.5" customHeight="1">
      <c r="A57" s="122" t="s">
        <v>79</v>
      </c>
      <c r="B57" s="61"/>
      <c r="C57" s="123"/>
      <c r="D57" s="123"/>
      <c r="E57" s="124" t="s">
        <v>84</v>
      </c>
      <c r="F57" s="124"/>
      <c r="G57" s="124"/>
      <c r="H57" s="124"/>
      <c r="I57" s="124"/>
      <c r="J57" s="123"/>
      <c r="K57" s="124" t="s">
        <v>85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5">
        <f>'Objekt2 - Servis'!J32</f>
        <v>0</v>
      </c>
      <c r="AH57" s="123"/>
      <c r="AI57" s="123"/>
      <c r="AJ57" s="123"/>
      <c r="AK57" s="123"/>
      <c r="AL57" s="123"/>
      <c r="AM57" s="123"/>
      <c r="AN57" s="125">
        <f>SUM(AG57,AT57)</f>
        <v>0</v>
      </c>
      <c r="AO57" s="123"/>
      <c r="AP57" s="123"/>
      <c r="AQ57" s="126" t="s">
        <v>82</v>
      </c>
      <c r="AR57" s="63"/>
      <c r="AS57" s="132">
        <v>0</v>
      </c>
      <c r="AT57" s="133">
        <f>ROUND(SUM(AV57:AW57),2)</f>
        <v>0</v>
      </c>
      <c r="AU57" s="134">
        <f>'Objekt2 - Servis'!P87</f>
        <v>0</v>
      </c>
      <c r="AV57" s="133">
        <f>'Objekt2 - Servis'!J35</f>
        <v>0</v>
      </c>
      <c r="AW57" s="133">
        <f>'Objekt2 - Servis'!J36</f>
        <v>0</v>
      </c>
      <c r="AX57" s="133">
        <f>'Objekt2 - Servis'!J37</f>
        <v>0</v>
      </c>
      <c r="AY57" s="133">
        <f>'Objekt2 - Servis'!J38</f>
        <v>0</v>
      </c>
      <c r="AZ57" s="133">
        <f>'Objekt2 - Servis'!F35</f>
        <v>0</v>
      </c>
      <c r="BA57" s="133">
        <f>'Objekt2 - Servis'!F36</f>
        <v>0</v>
      </c>
      <c r="BB57" s="133">
        <f>'Objekt2 - Servis'!F37</f>
        <v>0</v>
      </c>
      <c r="BC57" s="133">
        <f>'Objekt2 - Servis'!F38</f>
        <v>0</v>
      </c>
      <c r="BD57" s="135">
        <f>'Objekt2 - Servis'!F39</f>
        <v>0</v>
      </c>
      <c r="BE57" s="4"/>
      <c r="BT57" s="131" t="s">
        <v>78</v>
      </c>
      <c r="BV57" s="131" t="s">
        <v>71</v>
      </c>
      <c r="BW57" s="131" t="s">
        <v>86</v>
      </c>
      <c r="BX57" s="131" t="s">
        <v>77</v>
      </c>
      <c r="CL57" s="131" t="s">
        <v>19</v>
      </c>
    </row>
    <row r="58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="2" customFormat="1" ht="6.96" customHeight="1">
      <c r="A59" s="3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sheet="1" formatColumns="0" formatRows="0" objects="1" scenarios="1" spinCount="100000" saltValue="kdvNUTTlf3UUBPreW5qwpDsQhYsHrKdvWczUk5/7ATdTBOuslWrUb0McL/uMWvKzC8b5Yjy3eLb1xG5ilvEH9g==" hashValue="pDuDmFuhNB/glyloa33Dy41GzI/TD9cVcSE3XNeG8/OPh+k5WinaLppCz6Ej8RSUY/SRCZuMGVMepec12C2+N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Objekt1 - Budova G'!C2" display="/"/>
    <hyperlink ref="A57" location="'Objekt2 - Servis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78</v>
      </c>
    </row>
    <row r="4" s="1" customFormat="1" ht="24.96" customHeight="1">
      <c r="B4" s="18"/>
      <c r="D4" s="138" t="s">
        <v>87</v>
      </c>
      <c r="L4" s="18"/>
      <c r="M4" s="13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0" t="s">
        <v>16</v>
      </c>
      <c r="L6" s="18"/>
    </row>
    <row r="7" s="1" customFormat="1" ht="16.5" customHeight="1">
      <c r="B7" s="18"/>
      <c r="E7" s="141" t="str">
        <f>'Rekapitulace stavby'!K6</f>
        <v>objekt Koleje Jarov- Blok G Přístupový systém</v>
      </c>
      <c r="F7" s="140"/>
      <c r="G7" s="140"/>
      <c r="H7" s="140"/>
      <c r="L7" s="18"/>
    </row>
    <row r="8" s="1" customFormat="1" ht="12" customHeight="1">
      <c r="B8" s="18"/>
      <c r="D8" s="140" t="s">
        <v>88</v>
      </c>
      <c r="L8" s="18"/>
    </row>
    <row r="9" s="2" customFormat="1" ht="16.5" customHeight="1">
      <c r="A9" s="36"/>
      <c r="B9" s="42"/>
      <c r="C9" s="36"/>
      <c r="D9" s="36"/>
      <c r="E9" s="141" t="s">
        <v>89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0" t="s">
        <v>90</v>
      </c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43" t="s">
        <v>91</v>
      </c>
      <c r="F11" s="36"/>
      <c r="G11" s="36"/>
      <c r="H11" s="36"/>
      <c r="I11" s="36"/>
      <c r="J11" s="36"/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0" t="s">
        <v>18</v>
      </c>
      <c r="E13" s="36"/>
      <c r="F13" s="131" t="s">
        <v>19</v>
      </c>
      <c r="G13" s="36"/>
      <c r="H13" s="36"/>
      <c r="I13" s="140" t="s">
        <v>20</v>
      </c>
      <c r="J13" s="131" t="s">
        <v>19</v>
      </c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21</v>
      </c>
      <c r="E14" s="36"/>
      <c r="F14" s="131" t="s">
        <v>22</v>
      </c>
      <c r="G14" s="36"/>
      <c r="H14" s="36"/>
      <c r="I14" s="140" t="s">
        <v>23</v>
      </c>
      <c r="J14" s="144" t="str">
        <f>'Rekapitulace stavby'!AN8</f>
        <v>10. 2. 2025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0" t="s">
        <v>25</v>
      </c>
      <c r="E16" s="36"/>
      <c r="F16" s="36"/>
      <c r="G16" s="36"/>
      <c r="H16" s="36"/>
      <c r="I16" s="140" t="s">
        <v>26</v>
      </c>
      <c r="J16" s="131" t="str">
        <f>IF('Rekapitulace stavby'!AN10="","",'Rekapitulace stavby'!AN10)</f>
        <v/>
      </c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1" t="str">
        <f>IF('Rekapitulace stavby'!E11="","",'Rekapitulace stavby'!E11)</f>
        <v xml:space="preserve"> </v>
      </c>
      <c r="F17" s="36"/>
      <c r="G17" s="36"/>
      <c r="H17" s="36"/>
      <c r="I17" s="140" t="s">
        <v>27</v>
      </c>
      <c r="J17" s="131" t="str">
        <f>IF('Rekapitulace stavby'!AN11="","",'Rekapitulace stavby'!AN11)</f>
        <v/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0" t="s">
        <v>28</v>
      </c>
      <c r="E19" s="36"/>
      <c r="F19" s="36"/>
      <c r="G19" s="36"/>
      <c r="H19" s="36"/>
      <c r="I19" s="140" t="s">
        <v>26</v>
      </c>
      <c r="J19" s="31" t="str">
        <f>'Rekapitulace stavby'!AN13</f>
        <v>Vyplň údaj</v>
      </c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40" t="s">
        <v>27</v>
      </c>
      <c r="J20" s="31" t="str">
        <f>'Rekapitulace stavby'!AN14</f>
        <v>Vyplň údaj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0" t="s">
        <v>30</v>
      </c>
      <c r="E22" s="36"/>
      <c r="F22" s="36"/>
      <c r="G22" s="36"/>
      <c r="H22" s="36"/>
      <c r="I22" s="140" t="s">
        <v>26</v>
      </c>
      <c r="J22" s="131" t="str">
        <f>IF('Rekapitulace stavby'!AN16="","",'Rekapitulace stavby'!AN16)</f>
        <v/>
      </c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1" t="str">
        <f>IF('Rekapitulace stavby'!E17="","",'Rekapitulace stavby'!E17)</f>
        <v xml:space="preserve"> </v>
      </c>
      <c r="F23" s="36"/>
      <c r="G23" s="36"/>
      <c r="H23" s="36"/>
      <c r="I23" s="140" t="s">
        <v>27</v>
      </c>
      <c r="J23" s="131" t="str">
        <f>IF('Rekapitulace stavby'!AN17="","",'Rekapitulace stavby'!AN17)</f>
        <v/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0" t="s">
        <v>32</v>
      </c>
      <c r="E25" s="36"/>
      <c r="F25" s="36"/>
      <c r="G25" s="36"/>
      <c r="H25" s="36"/>
      <c r="I25" s="140" t="s">
        <v>26</v>
      </c>
      <c r="J25" s="131" t="str">
        <f>IF('Rekapitulace stavby'!AN19="","",'Rekapitulace stavby'!AN19)</f>
        <v/>
      </c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1" t="str">
        <f>IF('Rekapitulace stavby'!E20="","",'Rekapitulace stavby'!E20)</f>
        <v xml:space="preserve"> </v>
      </c>
      <c r="F26" s="36"/>
      <c r="G26" s="36"/>
      <c r="H26" s="36"/>
      <c r="I26" s="140" t="s">
        <v>27</v>
      </c>
      <c r="J26" s="131" t="str">
        <f>IF('Rekapitulace stavby'!AN20="","",'Rekapitulace stavby'!AN20)</f>
        <v/>
      </c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4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0" t="s">
        <v>33</v>
      </c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45"/>
      <c r="B29" s="146"/>
      <c r="C29" s="145"/>
      <c r="D29" s="145"/>
      <c r="E29" s="147" t="s">
        <v>19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0" t="s">
        <v>35</v>
      </c>
      <c r="E32" s="36"/>
      <c r="F32" s="36"/>
      <c r="G32" s="36"/>
      <c r="H32" s="36"/>
      <c r="I32" s="36"/>
      <c r="J32" s="151">
        <f>ROUND(J91, 2)</f>
        <v>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9"/>
      <c r="E33" s="149"/>
      <c r="F33" s="149"/>
      <c r="G33" s="149"/>
      <c r="H33" s="149"/>
      <c r="I33" s="149"/>
      <c r="J33" s="149"/>
      <c r="K33" s="149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2" t="s">
        <v>37</v>
      </c>
      <c r="G34" s="36"/>
      <c r="H34" s="36"/>
      <c r="I34" s="152" t="s">
        <v>36</v>
      </c>
      <c r="J34" s="152" t="s">
        <v>38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3" t="s">
        <v>39</v>
      </c>
      <c r="E35" s="140" t="s">
        <v>40</v>
      </c>
      <c r="F35" s="154">
        <f>ROUND((SUM(BE91:BE154)),  2)</f>
        <v>0</v>
      </c>
      <c r="G35" s="36"/>
      <c r="H35" s="36"/>
      <c r="I35" s="155">
        <v>0.20999999999999999</v>
      </c>
      <c r="J35" s="154">
        <f>ROUND(((SUM(BE91:BE154))*I35),  2)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0" t="s">
        <v>41</v>
      </c>
      <c r="F36" s="154">
        <f>ROUND((SUM(BF91:BF154)),  2)</f>
        <v>0</v>
      </c>
      <c r="G36" s="36"/>
      <c r="H36" s="36"/>
      <c r="I36" s="155">
        <v>0.12</v>
      </c>
      <c r="J36" s="154">
        <f>ROUND(((SUM(BF91:BF154))*I36),  2)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42</v>
      </c>
      <c r="F37" s="154">
        <f>ROUND((SUM(BG91:BG154)),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0" t="s">
        <v>43</v>
      </c>
      <c r="F38" s="154">
        <f>ROUND((SUM(BH91:BH154)),  2)</f>
        <v>0</v>
      </c>
      <c r="G38" s="36"/>
      <c r="H38" s="36"/>
      <c r="I38" s="155">
        <v>0.12</v>
      </c>
      <c r="J38" s="154">
        <f>0</f>
        <v>0</v>
      </c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0" t="s">
        <v>44</v>
      </c>
      <c r="F39" s="154">
        <f>ROUND((SUM(BI91:BI154)),  2)</f>
        <v>0</v>
      </c>
      <c r="G39" s="36"/>
      <c r="H39" s="36"/>
      <c r="I39" s="155">
        <v>0</v>
      </c>
      <c r="J39" s="154">
        <f>0</f>
        <v>0</v>
      </c>
      <c r="K39" s="36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6"/>
      <c r="D41" s="157" t="s">
        <v>45</v>
      </c>
      <c r="E41" s="158"/>
      <c r="F41" s="158"/>
      <c r="G41" s="159" t="s">
        <v>46</v>
      </c>
      <c r="H41" s="160" t="s">
        <v>47</v>
      </c>
      <c r="I41" s="158"/>
      <c r="J41" s="161">
        <f>SUM(J32:J39)</f>
        <v>0</v>
      </c>
      <c r="K41" s="162"/>
      <c r="L41" s="14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92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67" t="str">
        <f>E7</f>
        <v>objekt Koleje Jarov- Blok G Přístupový systém</v>
      </c>
      <c r="F50" s="30"/>
      <c r="G50" s="30"/>
      <c r="H50" s="30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1" customFormat="1" ht="12" customHeight="1">
      <c r="B51" s="19"/>
      <c r="C51" s="30" t="s">
        <v>88</v>
      </c>
      <c r="D51" s="20"/>
      <c r="E51" s="20"/>
      <c r="F51" s="20"/>
      <c r="G51" s="20"/>
      <c r="H51" s="20"/>
      <c r="I51" s="20"/>
      <c r="J51" s="20"/>
      <c r="K51" s="20"/>
      <c r="L51" s="18"/>
    </row>
    <row r="52" s="2" customFormat="1" ht="16.5" customHeight="1">
      <c r="A52" s="36"/>
      <c r="B52" s="37"/>
      <c r="C52" s="38"/>
      <c r="D52" s="38"/>
      <c r="E52" s="167" t="s">
        <v>89</v>
      </c>
      <c r="F52" s="38"/>
      <c r="G52" s="38"/>
      <c r="H52" s="38"/>
      <c r="I52" s="38"/>
      <c r="J52" s="38"/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90</v>
      </c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67" t="str">
        <f>E11</f>
        <v>Objekt1 - Budova G</v>
      </c>
      <c r="F54" s="38"/>
      <c r="G54" s="38"/>
      <c r="H54" s="38"/>
      <c r="I54" s="38"/>
      <c r="J54" s="38"/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2" customHeight="1">
      <c r="A56" s="36"/>
      <c r="B56" s="37"/>
      <c r="C56" s="30" t="s">
        <v>21</v>
      </c>
      <c r="D56" s="38"/>
      <c r="E56" s="38"/>
      <c r="F56" s="25" t="str">
        <f>F14</f>
        <v xml:space="preserve"> </v>
      </c>
      <c r="G56" s="38"/>
      <c r="H56" s="38"/>
      <c r="I56" s="30" t="s">
        <v>23</v>
      </c>
      <c r="J56" s="70" t="str">
        <f>IF(J14="","",J14)</f>
        <v>10. 2. 2025</v>
      </c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 xml:space="preserve"> </v>
      </c>
      <c r="G58" s="38"/>
      <c r="H58" s="38"/>
      <c r="I58" s="30" t="s">
        <v>30</v>
      </c>
      <c r="J58" s="34" t="str">
        <f>E23</f>
        <v xml:space="preserve"> </v>
      </c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5.15" customHeight="1">
      <c r="A59" s="36"/>
      <c r="B59" s="37"/>
      <c r="C59" s="30" t="s">
        <v>28</v>
      </c>
      <c r="D59" s="38"/>
      <c r="E59" s="38"/>
      <c r="F59" s="25" t="str">
        <f>IF(E20="","",E20)</f>
        <v>Vyplň údaj</v>
      </c>
      <c r="G59" s="38"/>
      <c r="H59" s="38"/>
      <c r="I59" s="30" t="s">
        <v>32</v>
      </c>
      <c r="J59" s="34" t="str">
        <f>E26</f>
        <v xml:space="preserve"> 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9.28" customHeight="1">
      <c r="A61" s="36"/>
      <c r="B61" s="37"/>
      <c r="C61" s="168" t="s">
        <v>93</v>
      </c>
      <c r="D61" s="169"/>
      <c r="E61" s="169"/>
      <c r="F61" s="169"/>
      <c r="G61" s="169"/>
      <c r="H61" s="169"/>
      <c r="I61" s="169"/>
      <c r="J61" s="170" t="s">
        <v>94</v>
      </c>
      <c r="K61" s="169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2.8" customHeight="1">
      <c r="A63" s="36"/>
      <c r="B63" s="37"/>
      <c r="C63" s="171" t="s">
        <v>67</v>
      </c>
      <c r="D63" s="38"/>
      <c r="E63" s="38"/>
      <c r="F63" s="38"/>
      <c r="G63" s="38"/>
      <c r="H63" s="38"/>
      <c r="I63" s="38"/>
      <c r="J63" s="100">
        <f>J91</f>
        <v>0</v>
      </c>
      <c r="K63" s="3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95</v>
      </c>
    </row>
    <row r="64" s="9" customFormat="1" ht="24.96" customHeight="1">
      <c r="A64" s="9"/>
      <c r="B64" s="172"/>
      <c r="C64" s="173"/>
      <c r="D64" s="174" t="s">
        <v>96</v>
      </c>
      <c r="E64" s="175"/>
      <c r="F64" s="175"/>
      <c r="G64" s="175"/>
      <c r="H64" s="175"/>
      <c r="I64" s="175"/>
      <c r="J64" s="176">
        <f>J92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2"/>
      <c r="C65" s="173"/>
      <c r="D65" s="174" t="s">
        <v>97</v>
      </c>
      <c r="E65" s="175"/>
      <c r="F65" s="175"/>
      <c r="G65" s="175"/>
      <c r="H65" s="175"/>
      <c r="I65" s="175"/>
      <c r="J65" s="176">
        <f>J106</f>
        <v>0</v>
      </c>
      <c r="K65" s="173"/>
      <c r="L65" s="17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2"/>
      <c r="C66" s="173"/>
      <c r="D66" s="174" t="s">
        <v>98</v>
      </c>
      <c r="E66" s="175"/>
      <c r="F66" s="175"/>
      <c r="G66" s="175"/>
      <c r="H66" s="175"/>
      <c r="I66" s="175"/>
      <c r="J66" s="176">
        <f>J110</f>
        <v>0</v>
      </c>
      <c r="K66" s="173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2"/>
      <c r="C67" s="173"/>
      <c r="D67" s="174" t="s">
        <v>99</v>
      </c>
      <c r="E67" s="175"/>
      <c r="F67" s="175"/>
      <c r="G67" s="175"/>
      <c r="H67" s="175"/>
      <c r="I67" s="175"/>
      <c r="J67" s="176">
        <f>J122</f>
        <v>0</v>
      </c>
      <c r="K67" s="173"/>
      <c r="L67" s="177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2"/>
      <c r="C68" s="173"/>
      <c r="D68" s="174" t="s">
        <v>100</v>
      </c>
      <c r="E68" s="175"/>
      <c r="F68" s="175"/>
      <c r="G68" s="175"/>
      <c r="H68" s="175"/>
      <c r="I68" s="175"/>
      <c r="J68" s="176">
        <f>J138</f>
        <v>0</v>
      </c>
      <c r="K68" s="173"/>
      <c r="L68" s="17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2"/>
      <c r="C69" s="173"/>
      <c r="D69" s="174" t="s">
        <v>101</v>
      </c>
      <c r="E69" s="175"/>
      <c r="F69" s="175"/>
      <c r="G69" s="175"/>
      <c r="H69" s="175"/>
      <c r="I69" s="175"/>
      <c r="J69" s="176">
        <f>J153</f>
        <v>0</v>
      </c>
      <c r="K69" s="173"/>
      <c r="L69" s="177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4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4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="2" customFormat="1" ht="6.96" customHeight="1">
      <c r="A75" s="36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4.96" customHeight="1">
      <c r="A76" s="36"/>
      <c r="B76" s="37"/>
      <c r="C76" s="21" t="s">
        <v>102</v>
      </c>
      <c r="D76" s="38"/>
      <c r="E76" s="38"/>
      <c r="F76" s="38"/>
      <c r="G76" s="38"/>
      <c r="H76" s="38"/>
      <c r="I76" s="38"/>
      <c r="J76" s="38"/>
      <c r="K76" s="38"/>
      <c r="L76" s="14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4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8"/>
      <c r="D79" s="38"/>
      <c r="E79" s="167" t="str">
        <f>E7</f>
        <v>objekt Koleje Jarov- Blok G Přístupový systém</v>
      </c>
      <c r="F79" s="30"/>
      <c r="G79" s="30"/>
      <c r="H79" s="30"/>
      <c r="I79" s="38"/>
      <c r="J79" s="38"/>
      <c r="K79" s="38"/>
      <c r="L79" s="14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" customFormat="1" ht="12" customHeight="1">
      <c r="B80" s="19"/>
      <c r="C80" s="30" t="s">
        <v>88</v>
      </c>
      <c r="D80" s="20"/>
      <c r="E80" s="20"/>
      <c r="F80" s="20"/>
      <c r="G80" s="20"/>
      <c r="H80" s="20"/>
      <c r="I80" s="20"/>
      <c r="J80" s="20"/>
      <c r="K80" s="20"/>
      <c r="L80" s="18"/>
    </row>
    <row r="81" s="2" customFormat="1" ht="16.5" customHeight="1">
      <c r="A81" s="36"/>
      <c r="B81" s="37"/>
      <c r="C81" s="38"/>
      <c r="D81" s="38"/>
      <c r="E81" s="167" t="s">
        <v>89</v>
      </c>
      <c r="F81" s="38"/>
      <c r="G81" s="38"/>
      <c r="H81" s="38"/>
      <c r="I81" s="38"/>
      <c r="J81" s="38"/>
      <c r="K81" s="38"/>
      <c r="L81" s="14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90</v>
      </c>
      <c r="D82" s="38"/>
      <c r="E82" s="38"/>
      <c r="F82" s="38"/>
      <c r="G82" s="38"/>
      <c r="H82" s="38"/>
      <c r="I82" s="38"/>
      <c r="J82" s="38"/>
      <c r="K82" s="38"/>
      <c r="L82" s="14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7" t="str">
        <f>E11</f>
        <v>Objekt1 - Budova G</v>
      </c>
      <c r="F83" s="38"/>
      <c r="G83" s="38"/>
      <c r="H83" s="38"/>
      <c r="I83" s="38"/>
      <c r="J83" s="38"/>
      <c r="K83" s="38"/>
      <c r="L83" s="14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4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0" t="s">
        <v>21</v>
      </c>
      <c r="D85" s="38"/>
      <c r="E85" s="38"/>
      <c r="F85" s="25" t="str">
        <f>F14</f>
        <v xml:space="preserve"> </v>
      </c>
      <c r="G85" s="38"/>
      <c r="H85" s="38"/>
      <c r="I85" s="30" t="s">
        <v>23</v>
      </c>
      <c r="J85" s="70" t="str">
        <f>IF(J14="","",J14)</f>
        <v>10. 2. 2025</v>
      </c>
      <c r="K85" s="38"/>
      <c r="L85" s="14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4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0" t="s">
        <v>25</v>
      </c>
      <c r="D87" s="38"/>
      <c r="E87" s="38"/>
      <c r="F87" s="25" t="str">
        <f>E17</f>
        <v xml:space="preserve"> </v>
      </c>
      <c r="G87" s="38"/>
      <c r="H87" s="38"/>
      <c r="I87" s="30" t="s">
        <v>30</v>
      </c>
      <c r="J87" s="34" t="str">
        <f>E23</f>
        <v xml:space="preserve"> </v>
      </c>
      <c r="K87" s="38"/>
      <c r="L87" s="14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0" t="s">
        <v>28</v>
      </c>
      <c r="D88" s="38"/>
      <c r="E88" s="38"/>
      <c r="F88" s="25" t="str">
        <f>IF(E20="","",E20)</f>
        <v>Vyplň údaj</v>
      </c>
      <c r="G88" s="38"/>
      <c r="H88" s="38"/>
      <c r="I88" s="30" t="s">
        <v>32</v>
      </c>
      <c r="J88" s="34" t="str">
        <f>E26</f>
        <v xml:space="preserve"> </v>
      </c>
      <c r="K88" s="38"/>
      <c r="L88" s="14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4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0" customFormat="1" ht="29.28" customHeight="1">
      <c r="A90" s="178"/>
      <c r="B90" s="179"/>
      <c r="C90" s="180" t="s">
        <v>103</v>
      </c>
      <c r="D90" s="181" t="s">
        <v>54</v>
      </c>
      <c r="E90" s="181" t="s">
        <v>50</v>
      </c>
      <c r="F90" s="181" t="s">
        <v>51</v>
      </c>
      <c r="G90" s="181" t="s">
        <v>104</v>
      </c>
      <c r="H90" s="181" t="s">
        <v>105</v>
      </c>
      <c r="I90" s="181" t="s">
        <v>106</v>
      </c>
      <c r="J90" s="181" t="s">
        <v>94</v>
      </c>
      <c r="K90" s="182" t="s">
        <v>107</v>
      </c>
      <c r="L90" s="183"/>
      <c r="M90" s="90" t="s">
        <v>19</v>
      </c>
      <c r="N90" s="91" t="s">
        <v>39</v>
      </c>
      <c r="O90" s="91" t="s">
        <v>108</v>
      </c>
      <c r="P90" s="91" t="s">
        <v>109</v>
      </c>
      <c r="Q90" s="91" t="s">
        <v>110</v>
      </c>
      <c r="R90" s="91" t="s">
        <v>111</v>
      </c>
      <c r="S90" s="91" t="s">
        <v>112</v>
      </c>
      <c r="T90" s="92" t="s">
        <v>113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6"/>
      <c r="B91" s="37"/>
      <c r="C91" s="97" t="s">
        <v>114</v>
      </c>
      <c r="D91" s="38"/>
      <c r="E91" s="38"/>
      <c r="F91" s="38"/>
      <c r="G91" s="38"/>
      <c r="H91" s="38"/>
      <c r="I91" s="38"/>
      <c r="J91" s="184">
        <f>BK91</f>
        <v>0</v>
      </c>
      <c r="K91" s="38"/>
      <c r="L91" s="42"/>
      <c r="M91" s="93"/>
      <c r="N91" s="185"/>
      <c r="O91" s="94"/>
      <c r="P91" s="186">
        <f>P92+P106+P110+P122+P138+P153</f>
        <v>0</v>
      </c>
      <c r="Q91" s="94"/>
      <c r="R91" s="186">
        <f>R92+R106+R110+R122+R138+R153</f>
        <v>0</v>
      </c>
      <c r="S91" s="94"/>
      <c r="T91" s="187">
        <f>T92+T106+T110+T122+T138+T153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68</v>
      </c>
      <c r="AU91" s="15" t="s">
        <v>95</v>
      </c>
      <c r="BK91" s="188">
        <f>BK92+BK106+BK110+BK122+BK138+BK153</f>
        <v>0</v>
      </c>
    </row>
    <row r="92" s="11" customFormat="1" ht="25.92" customHeight="1">
      <c r="A92" s="11"/>
      <c r="B92" s="189"/>
      <c r="C92" s="190"/>
      <c r="D92" s="191" t="s">
        <v>68</v>
      </c>
      <c r="E92" s="192" t="s">
        <v>115</v>
      </c>
      <c r="F92" s="192" t="s">
        <v>116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SUM(P93:P105)</f>
        <v>0</v>
      </c>
      <c r="Q92" s="197"/>
      <c r="R92" s="198">
        <f>SUM(R93:R105)</f>
        <v>0</v>
      </c>
      <c r="S92" s="197"/>
      <c r="T92" s="199">
        <f>SUM(T93:T105)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0" t="s">
        <v>76</v>
      </c>
      <c r="AT92" s="201" t="s">
        <v>68</v>
      </c>
      <c r="AU92" s="201" t="s">
        <v>69</v>
      </c>
      <c r="AY92" s="200" t="s">
        <v>117</v>
      </c>
      <c r="BK92" s="202">
        <f>SUM(BK93:BK105)</f>
        <v>0</v>
      </c>
    </row>
    <row r="93" s="2" customFormat="1" ht="16.5" customHeight="1">
      <c r="A93" s="36"/>
      <c r="B93" s="37"/>
      <c r="C93" s="203" t="s">
        <v>69</v>
      </c>
      <c r="D93" s="203" t="s">
        <v>118</v>
      </c>
      <c r="E93" s="204" t="s">
        <v>119</v>
      </c>
      <c r="F93" s="205" t="s">
        <v>120</v>
      </c>
      <c r="G93" s="206" t="s">
        <v>121</v>
      </c>
      <c r="H93" s="207">
        <v>489</v>
      </c>
      <c r="I93" s="208"/>
      <c r="J93" s="209">
        <f>ROUND(I93*H93,2)</f>
        <v>0</v>
      </c>
      <c r="K93" s="205" t="s">
        <v>19</v>
      </c>
      <c r="L93" s="42"/>
      <c r="M93" s="210" t="s">
        <v>19</v>
      </c>
      <c r="N93" s="211" t="s">
        <v>40</v>
      </c>
      <c r="O93" s="8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4" t="s">
        <v>122</v>
      </c>
      <c r="AT93" s="214" t="s">
        <v>118</v>
      </c>
      <c r="AU93" s="214" t="s">
        <v>76</v>
      </c>
      <c r="AY93" s="15" t="s">
        <v>117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76</v>
      </c>
      <c r="BK93" s="215">
        <f>ROUND(I93*H93,2)</f>
        <v>0</v>
      </c>
      <c r="BL93" s="15" t="s">
        <v>122</v>
      </c>
      <c r="BM93" s="214" t="s">
        <v>78</v>
      </c>
    </row>
    <row r="94" s="2" customFormat="1" ht="21.75" customHeight="1">
      <c r="A94" s="36"/>
      <c r="B94" s="37"/>
      <c r="C94" s="203" t="s">
        <v>69</v>
      </c>
      <c r="D94" s="203" t="s">
        <v>118</v>
      </c>
      <c r="E94" s="204" t="s">
        <v>123</v>
      </c>
      <c r="F94" s="205" t="s">
        <v>124</v>
      </c>
      <c r="G94" s="206" t="s">
        <v>121</v>
      </c>
      <c r="H94" s="207">
        <v>1</v>
      </c>
      <c r="I94" s="208"/>
      <c r="J94" s="209">
        <f>ROUND(I94*H94,2)</f>
        <v>0</v>
      </c>
      <c r="K94" s="205" t="s">
        <v>19</v>
      </c>
      <c r="L94" s="42"/>
      <c r="M94" s="210" t="s">
        <v>19</v>
      </c>
      <c r="N94" s="211" t="s">
        <v>40</v>
      </c>
      <c r="O94" s="8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4" t="s">
        <v>122</v>
      </c>
      <c r="AT94" s="214" t="s">
        <v>118</v>
      </c>
      <c r="AU94" s="214" t="s">
        <v>76</v>
      </c>
      <c r="AY94" s="15" t="s">
        <v>117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76</v>
      </c>
      <c r="BK94" s="215">
        <f>ROUND(I94*H94,2)</f>
        <v>0</v>
      </c>
      <c r="BL94" s="15" t="s">
        <v>122</v>
      </c>
      <c r="BM94" s="214" t="s">
        <v>122</v>
      </c>
    </row>
    <row r="95" s="2" customFormat="1" ht="16.5" customHeight="1">
      <c r="A95" s="36"/>
      <c r="B95" s="37"/>
      <c r="C95" s="203" t="s">
        <v>69</v>
      </c>
      <c r="D95" s="203" t="s">
        <v>118</v>
      </c>
      <c r="E95" s="204" t="s">
        <v>125</v>
      </c>
      <c r="F95" s="205" t="s">
        <v>126</v>
      </c>
      <c r="G95" s="206" t="s">
        <v>121</v>
      </c>
      <c r="H95" s="207">
        <v>1</v>
      </c>
      <c r="I95" s="208"/>
      <c r="J95" s="209">
        <f>ROUND(I95*H95,2)</f>
        <v>0</v>
      </c>
      <c r="K95" s="205" t="s">
        <v>19</v>
      </c>
      <c r="L95" s="42"/>
      <c r="M95" s="210" t="s">
        <v>19</v>
      </c>
      <c r="N95" s="211" t="s">
        <v>40</v>
      </c>
      <c r="O95" s="8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4" t="s">
        <v>122</v>
      </c>
      <c r="AT95" s="214" t="s">
        <v>118</v>
      </c>
      <c r="AU95" s="214" t="s">
        <v>76</v>
      </c>
      <c r="AY95" s="15" t="s">
        <v>117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5" t="s">
        <v>76</v>
      </c>
      <c r="BK95" s="215">
        <f>ROUND(I95*H95,2)</f>
        <v>0</v>
      </c>
      <c r="BL95" s="15" t="s">
        <v>122</v>
      </c>
      <c r="BM95" s="214" t="s">
        <v>127</v>
      </c>
    </row>
    <row r="96" s="2" customFormat="1" ht="16.5" customHeight="1">
      <c r="A96" s="36"/>
      <c r="B96" s="37"/>
      <c r="C96" s="203" t="s">
        <v>69</v>
      </c>
      <c r="D96" s="203" t="s">
        <v>118</v>
      </c>
      <c r="E96" s="204" t="s">
        <v>128</v>
      </c>
      <c r="F96" s="205" t="s">
        <v>129</v>
      </c>
      <c r="G96" s="206" t="s">
        <v>121</v>
      </c>
      <c r="H96" s="207">
        <v>11</v>
      </c>
      <c r="I96" s="208"/>
      <c r="J96" s="209">
        <f>ROUND(I96*H96,2)</f>
        <v>0</v>
      </c>
      <c r="K96" s="205" t="s">
        <v>19</v>
      </c>
      <c r="L96" s="42"/>
      <c r="M96" s="210" t="s">
        <v>19</v>
      </c>
      <c r="N96" s="211" t="s">
        <v>40</v>
      </c>
      <c r="O96" s="8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4" t="s">
        <v>122</v>
      </c>
      <c r="AT96" s="214" t="s">
        <v>118</v>
      </c>
      <c r="AU96" s="214" t="s">
        <v>76</v>
      </c>
      <c r="AY96" s="15" t="s">
        <v>117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76</v>
      </c>
      <c r="BK96" s="215">
        <f>ROUND(I96*H96,2)</f>
        <v>0</v>
      </c>
      <c r="BL96" s="15" t="s">
        <v>122</v>
      </c>
      <c r="BM96" s="214" t="s">
        <v>130</v>
      </c>
    </row>
    <row r="97" s="2" customFormat="1" ht="16.5" customHeight="1">
      <c r="A97" s="36"/>
      <c r="B97" s="37"/>
      <c r="C97" s="203" t="s">
        <v>69</v>
      </c>
      <c r="D97" s="203" t="s">
        <v>118</v>
      </c>
      <c r="E97" s="204" t="s">
        <v>131</v>
      </c>
      <c r="F97" s="205" t="s">
        <v>132</v>
      </c>
      <c r="G97" s="206" t="s">
        <v>121</v>
      </c>
      <c r="H97" s="207">
        <v>1</v>
      </c>
      <c r="I97" s="208"/>
      <c r="J97" s="209">
        <f>ROUND(I97*H97,2)</f>
        <v>0</v>
      </c>
      <c r="K97" s="205" t="s">
        <v>19</v>
      </c>
      <c r="L97" s="42"/>
      <c r="M97" s="210" t="s">
        <v>19</v>
      </c>
      <c r="N97" s="211" t="s">
        <v>40</v>
      </c>
      <c r="O97" s="8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14" t="s">
        <v>122</v>
      </c>
      <c r="AT97" s="214" t="s">
        <v>118</v>
      </c>
      <c r="AU97" s="214" t="s">
        <v>76</v>
      </c>
      <c r="AY97" s="15" t="s">
        <v>117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76</v>
      </c>
      <c r="BK97" s="215">
        <f>ROUND(I97*H97,2)</f>
        <v>0</v>
      </c>
      <c r="BL97" s="15" t="s">
        <v>122</v>
      </c>
      <c r="BM97" s="214" t="s">
        <v>133</v>
      </c>
    </row>
    <row r="98" s="2" customFormat="1" ht="16.5" customHeight="1">
      <c r="A98" s="36"/>
      <c r="B98" s="37"/>
      <c r="C98" s="203" t="s">
        <v>69</v>
      </c>
      <c r="D98" s="203" t="s">
        <v>118</v>
      </c>
      <c r="E98" s="204" t="s">
        <v>134</v>
      </c>
      <c r="F98" s="205" t="s">
        <v>135</v>
      </c>
      <c r="G98" s="206" t="s">
        <v>121</v>
      </c>
      <c r="H98" s="207">
        <v>1</v>
      </c>
      <c r="I98" s="208"/>
      <c r="J98" s="209">
        <f>ROUND(I98*H98,2)</f>
        <v>0</v>
      </c>
      <c r="K98" s="205" t="s">
        <v>19</v>
      </c>
      <c r="L98" s="42"/>
      <c r="M98" s="210" t="s">
        <v>19</v>
      </c>
      <c r="N98" s="211" t="s">
        <v>40</v>
      </c>
      <c r="O98" s="8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4" t="s">
        <v>122</v>
      </c>
      <c r="AT98" s="214" t="s">
        <v>118</v>
      </c>
      <c r="AU98" s="214" t="s">
        <v>76</v>
      </c>
      <c r="AY98" s="15" t="s">
        <v>117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76</v>
      </c>
      <c r="BK98" s="215">
        <f>ROUND(I98*H98,2)</f>
        <v>0</v>
      </c>
      <c r="BL98" s="15" t="s">
        <v>122</v>
      </c>
      <c r="BM98" s="214" t="s">
        <v>8</v>
      </c>
    </row>
    <row r="99" s="2" customFormat="1" ht="24.15" customHeight="1">
      <c r="A99" s="36"/>
      <c r="B99" s="37"/>
      <c r="C99" s="203" t="s">
        <v>69</v>
      </c>
      <c r="D99" s="203" t="s">
        <v>118</v>
      </c>
      <c r="E99" s="204" t="s">
        <v>136</v>
      </c>
      <c r="F99" s="205" t="s">
        <v>137</v>
      </c>
      <c r="G99" s="206" t="s">
        <v>121</v>
      </c>
      <c r="H99" s="207">
        <v>10</v>
      </c>
      <c r="I99" s="208"/>
      <c r="J99" s="209">
        <f>ROUND(I99*H99,2)</f>
        <v>0</v>
      </c>
      <c r="K99" s="205" t="s">
        <v>19</v>
      </c>
      <c r="L99" s="42"/>
      <c r="M99" s="210" t="s">
        <v>19</v>
      </c>
      <c r="N99" s="211" t="s">
        <v>40</v>
      </c>
      <c r="O99" s="8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4" t="s">
        <v>122</v>
      </c>
      <c r="AT99" s="214" t="s">
        <v>118</v>
      </c>
      <c r="AU99" s="214" t="s">
        <v>76</v>
      </c>
      <c r="AY99" s="15" t="s">
        <v>117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5" t="s">
        <v>76</v>
      </c>
      <c r="BK99" s="215">
        <f>ROUND(I99*H99,2)</f>
        <v>0</v>
      </c>
      <c r="BL99" s="15" t="s">
        <v>122</v>
      </c>
      <c r="BM99" s="214" t="s">
        <v>138</v>
      </c>
    </row>
    <row r="100" s="2" customFormat="1" ht="16.5" customHeight="1">
      <c r="A100" s="36"/>
      <c r="B100" s="37"/>
      <c r="C100" s="203" t="s">
        <v>69</v>
      </c>
      <c r="D100" s="203" t="s">
        <v>118</v>
      </c>
      <c r="E100" s="204" t="s">
        <v>139</v>
      </c>
      <c r="F100" s="205" t="s">
        <v>140</v>
      </c>
      <c r="G100" s="206" t="s">
        <v>121</v>
      </c>
      <c r="H100" s="207">
        <v>1</v>
      </c>
      <c r="I100" s="208"/>
      <c r="J100" s="209">
        <f>ROUND(I100*H100,2)</f>
        <v>0</v>
      </c>
      <c r="K100" s="205" t="s">
        <v>19</v>
      </c>
      <c r="L100" s="42"/>
      <c r="M100" s="210" t="s">
        <v>19</v>
      </c>
      <c r="N100" s="211" t="s">
        <v>40</v>
      </c>
      <c r="O100" s="8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4" t="s">
        <v>122</v>
      </c>
      <c r="AT100" s="214" t="s">
        <v>118</v>
      </c>
      <c r="AU100" s="214" t="s">
        <v>76</v>
      </c>
      <c r="AY100" s="15" t="s">
        <v>117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76</v>
      </c>
      <c r="BK100" s="215">
        <f>ROUND(I100*H100,2)</f>
        <v>0</v>
      </c>
      <c r="BL100" s="15" t="s">
        <v>122</v>
      </c>
      <c r="BM100" s="214" t="s">
        <v>141</v>
      </c>
    </row>
    <row r="101" s="2" customFormat="1" ht="24.15" customHeight="1">
      <c r="A101" s="36"/>
      <c r="B101" s="37"/>
      <c r="C101" s="203" t="s">
        <v>69</v>
      </c>
      <c r="D101" s="203" t="s">
        <v>118</v>
      </c>
      <c r="E101" s="204" t="s">
        <v>142</v>
      </c>
      <c r="F101" s="205" t="s">
        <v>143</v>
      </c>
      <c r="G101" s="206" t="s">
        <v>121</v>
      </c>
      <c r="H101" s="207">
        <v>11</v>
      </c>
      <c r="I101" s="208"/>
      <c r="J101" s="209">
        <f>ROUND(I101*H101,2)</f>
        <v>0</v>
      </c>
      <c r="K101" s="205" t="s">
        <v>19</v>
      </c>
      <c r="L101" s="42"/>
      <c r="M101" s="210" t="s">
        <v>19</v>
      </c>
      <c r="N101" s="211" t="s">
        <v>40</v>
      </c>
      <c r="O101" s="8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4" t="s">
        <v>122</v>
      </c>
      <c r="AT101" s="214" t="s">
        <v>118</v>
      </c>
      <c r="AU101" s="214" t="s">
        <v>76</v>
      </c>
      <c r="AY101" s="15" t="s">
        <v>117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5" t="s">
        <v>76</v>
      </c>
      <c r="BK101" s="215">
        <f>ROUND(I101*H101,2)</f>
        <v>0</v>
      </c>
      <c r="BL101" s="15" t="s">
        <v>122</v>
      </c>
      <c r="BM101" s="214" t="s">
        <v>144</v>
      </c>
    </row>
    <row r="102" s="2" customFormat="1" ht="16.5" customHeight="1">
      <c r="A102" s="36"/>
      <c r="B102" s="37"/>
      <c r="C102" s="203" t="s">
        <v>69</v>
      </c>
      <c r="D102" s="203" t="s">
        <v>118</v>
      </c>
      <c r="E102" s="204" t="s">
        <v>145</v>
      </c>
      <c r="F102" s="205" t="s">
        <v>146</v>
      </c>
      <c r="G102" s="206" t="s">
        <v>121</v>
      </c>
      <c r="H102" s="207">
        <v>24</v>
      </c>
      <c r="I102" s="208"/>
      <c r="J102" s="209">
        <f>ROUND(I102*H102,2)</f>
        <v>0</v>
      </c>
      <c r="K102" s="205" t="s">
        <v>19</v>
      </c>
      <c r="L102" s="42"/>
      <c r="M102" s="210" t="s">
        <v>19</v>
      </c>
      <c r="N102" s="211" t="s">
        <v>40</v>
      </c>
      <c r="O102" s="8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4" t="s">
        <v>122</v>
      </c>
      <c r="AT102" s="214" t="s">
        <v>118</v>
      </c>
      <c r="AU102" s="214" t="s">
        <v>76</v>
      </c>
      <c r="AY102" s="15" t="s">
        <v>117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76</v>
      </c>
      <c r="BK102" s="215">
        <f>ROUND(I102*H102,2)</f>
        <v>0</v>
      </c>
      <c r="BL102" s="15" t="s">
        <v>122</v>
      </c>
      <c r="BM102" s="214" t="s">
        <v>147</v>
      </c>
    </row>
    <row r="103" s="2" customFormat="1" ht="16.5" customHeight="1">
      <c r="A103" s="36"/>
      <c r="B103" s="37"/>
      <c r="C103" s="203" t="s">
        <v>69</v>
      </c>
      <c r="D103" s="203" t="s">
        <v>118</v>
      </c>
      <c r="E103" s="204" t="s">
        <v>148</v>
      </c>
      <c r="F103" s="205" t="s">
        <v>149</v>
      </c>
      <c r="G103" s="206" t="s">
        <v>121</v>
      </c>
      <c r="H103" s="207">
        <v>24</v>
      </c>
      <c r="I103" s="208"/>
      <c r="J103" s="209">
        <f>ROUND(I103*H103,2)</f>
        <v>0</v>
      </c>
      <c r="K103" s="205" t="s">
        <v>19</v>
      </c>
      <c r="L103" s="42"/>
      <c r="M103" s="210" t="s">
        <v>19</v>
      </c>
      <c r="N103" s="211" t="s">
        <v>40</v>
      </c>
      <c r="O103" s="8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122</v>
      </c>
      <c r="AT103" s="214" t="s">
        <v>118</v>
      </c>
      <c r="AU103" s="214" t="s">
        <v>76</v>
      </c>
      <c r="AY103" s="15" t="s">
        <v>117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76</v>
      </c>
      <c r="BK103" s="215">
        <f>ROUND(I103*H103,2)</f>
        <v>0</v>
      </c>
      <c r="BL103" s="15" t="s">
        <v>122</v>
      </c>
      <c r="BM103" s="214" t="s">
        <v>150</v>
      </c>
    </row>
    <row r="104" s="2" customFormat="1" ht="16.5" customHeight="1">
      <c r="A104" s="36"/>
      <c r="B104" s="37"/>
      <c r="C104" s="203" t="s">
        <v>69</v>
      </c>
      <c r="D104" s="203" t="s">
        <v>118</v>
      </c>
      <c r="E104" s="204" t="s">
        <v>151</v>
      </c>
      <c r="F104" s="205" t="s">
        <v>152</v>
      </c>
      <c r="G104" s="206" t="s">
        <v>121</v>
      </c>
      <c r="H104" s="207">
        <v>11</v>
      </c>
      <c r="I104" s="208"/>
      <c r="J104" s="209">
        <f>ROUND(I104*H104,2)</f>
        <v>0</v>
      </c>
      <c r="K104" s="205" t="s">
        <v>19</v>
      </c>
      <c r="L104" s="42"/>
      <c r="M104" s="210" t="s">
        <v>19</v>
      </c>
      <c r="N104" s="211" t="s">
        <v>40</v>
      </c>
      <c r="O104" s="8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4" t="s">
        <v>122</v>
      </c>
      <c r="AT104" s="214" t="s">
        <v>118</v>
      </c>
      <c r="AU104" s="214" t="s">
        <v>76</v>
      </c>
      <c r="AY104" s="15" t="s">
        <v>117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76</v>
      </c>
      <c r="BK104" s="215">
        <f>ROUND(I104*H104,2)</f>
        <v>0</v>
      </c>
      <c r="BL104" s="15" t="s">
        <v>122</v>
      </c>
      <c r="BM104" s="214" t="s">
        <v>153</v>
      </c>
    </row>
    <row r="105" s="2" customFormat="1" ht="16.5" customHeight="1">
      <c r="A105" s="36"/>
      <c r="B105" s="37"/>
      <c r="C105" s="203" t="s">
        <v>69</v>
      </c>
      <c r="D105" s="203" t="s">
        <v>118</v>
      </c>
      <c r="E105" s="204" t="s">
        <v>154</v>
      </c>
      <c r="F105" s="205" t="s">
        <v>155</v>
      </c>
      <c r="G105" s="206" t="s">
        <v>121</v>
      </c>
      <c r="H105" s="207">
        <v>501</v>
      </c>
      <c r="I105" s="208"/>
      <c r="J105" s="209">
        <f>ROUND(I105*H105,2)</f>
        <v>0</v>
      </c>
      <c r="K105" s="205" t="s">
        <v>19</v>
      </c>
      <c r="L105" s="42"/>
      <c r="M105" s="210" t="s">
        <v>19</v>
      </c>
      <c r="N105" s="211" t="s">
        <v>40</v>
      </c>
      <c r="O105" s="8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4" t="s">
        <v>122</v>
      </c>
      <c r="AT105" s="214" t="s">
        <v>118</v>
      </c>
      <c r="AU105" s="214" t="s">
        <v>76</v>
      </c>
      <c r="AY105" s="15" t="s">
        <v>117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5" t="s">
        <v>76</v>
      </c>
      <c r="BK105" s="215">
        <f>ROUND(I105*H105,2)</f>
        <v>0</v>
      </c>
      <c r="BL105" s="15" t="s">
        <v>122</v>
      </c>
      <c r="BM105" s="214" t="s">
        <v>156</v>
      </c>
    </row>
    <row r="106" s="11" customFormat="1" ht="25.92" customHeight="1">
      <c r="A106" s="11"/>
      <c r="B106" s="189"/>
      <c r="C106" s="190"/>
      <c r="D106" s="191" t="s">
        <v>68</v>
      </c>
      <c r="E106" s="192" t="s">
        <v>157</v>
      </c>
      <c r="F106" s="192" t="s">
        <v>158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SUM(P107:P109)</f>
        <v>0</v>
      </c>
      <c r="Q106" s="197"/>
      <c r="R106" s="198">
        <f>SUM(R107:R109)</f>
        <v>0</v>
      </c>
      <c r="S106" s="197"/>
      <c r="T106" s="199">
        <f>SUM(T107:T109)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0" t="s">
        <v>76</v>
      </c>
      <c r="AT106" s="201" t="s">
        <v>68</v>
      </c>
      <c r="AU106" s="201" t="s">
        <v>69</v>
      </c>
      <c r="AY106" s="200" t="s">
        <v>117</v>
      </c>
      <c r="BK106" s="202">
        <f>SUM(BK107:BK109)</f>
        <v>0</v>
      </c>
    </row>
    <row r="107" s="2" customFormat="1" ht="24.15" customHeight="1">
      <c r="A107" s="36"/>
      <c r="B107" s="37"/>
      <c r="C107" s="203" t="s">
        <v>69</v>
      </c>
      <c r="D107" s="203" t="s">
        <v>118</v>
      </c>
      <c r="E107" s="204" t="s">
        <v>159</v>
      </c>
      <c r="F107" s="205" t="s">
        <v>160</v>
      </c>
      <c r="G107" s="206" t="s">
        <v>121</v>
      </c>
      <c r="H107" s="207">
        <v>489</v>
      </c>
      <c r="I107" s="208"/>
      <c r="J107" s="209">
        <f>ROUND(I107*H107,2)</f>
        <v>0</v>
      </c>
      <c r="K107" s="205" t="s">
        <v>19</v>
      </c>
      <c r="L107" s="42"/>
      <c r="M107" s="210" t="s">
        <v>19</v>
      </c>
      <c r="N107" s="211" t="s">
        <v>40</v>
      </c>
      <c r="O107" s="8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4" t="s">
        <v>122</v>
      </c>
      <c r="AT107" s="214" t="s">
        <v>118</v>
      </c>
      <c r="AU107" s="214" t="s">
        <v>76</v>
      </c>
      <c r="AY107" s="15" t="s">
        <v>117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5" t="s">
        <v>76</v>
      </c>
      <c r="BK107" s="215">
        <f>ROUND(I107*H107,2)</f>
        <v>0</v>
      </c>
      <c r="BL107" s="15" t="s">
        <v>122</v>
      </c>
      <c r="BM107" s="214" t="s">
        <v>161</v>
      </c>
    </row>
    <row r="108" s="2" customFormat="1" ht="16.5" customHeight="1">
      <c r="A108" s="36"/>
      <c r="B108" s="37"/>
      <c r="C108" s="203" t="s">
        <v>69</v>
      </c>
      <c r="D108" s="203" t="s">
        <v>118</v>
      </c>
      <c r="E108" s="204" t="s">
        <v>162</v>
      </c>
      <c r="F108" s="205" t="s">
        <v>163</v>
      </c>
      <c r="G108" s="206" t="s">
        <v>121</v>
      </c>
      <c r="H108" s="207">
        <v>489</v>
      </c>
      <c r="I108" s="208"/>
      <c r="J108" s="209">
        <f>ROUND(I108*H108,2)</f>
        <v>0</v>
      </c>
      <c r="K108" s="205" t="s">
        <v>19</v>
      </c>
      <c r="L108" s="42"/>
      <c r="M108" s="210" t="s">
        <v>19</v>
      </c>
      <c r="N108" s="211" t="s">
        <v>40</v>
      </c>
      <c r="O108" s="8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4" t="s">
        <v>122</v>
      </c>
      <c r="AT108" s="214" t="s">
        <v>118</v>
      </c>
      <c r="AU108" s="214" t="s">
        <v>76</v>
      </c>
      <c r="AY108" s="15" t="s">
        <v>117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76</v>
      </c>
      <c r="BK108" s="215">
        <f>ROUND(I108*H108,2)</f>
        <v>0</v>
      </c>
      <c r="BL108" s="15" t="s">
        <v>122</v>
      </c>
      <c r="BM108" s="214" t="s">
        <v>164</v>
      </c>
    </row>
    <row r="109" s="2" customFormat="1" ht="24.15" customHeight="1">
      <c r="A109" s="36"/>
      <c r="B109" s="37"/>
      <c r="C109" s="203" t="s">
        <v>69</v>
      </c>
      <c r="D109" s="203" t="s">
        <v>118</v>
      </c>
      <c r="E109" s="204" t="s">
        <v>165</v>
      </c>
      <c r="F109" s="205" t="s">
        <v>166</v>
      </c>
      <c r="G109" s="206" t="s">
        <v>121</v>
      </c>
      <c r="H109" s="207">
        <v>489</v>
      </c>
      <c r="I109" s="208"/>
      <c r="J109" s="209">
        <f>ROUND(I109*H109,2)</f>
        <v>0</v>
      </c>
      <c r="K109" s="205" t="s">
        <v>19</v>
      </c>
      <c r="L109" s="42"/>
      <c r="M109" s="210" t="s">
        <v>19</v>
      </c>
      <c r="N109" s="211" t="s">
        <v>40</v>
      </c>
      <c r="O109" s="8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4" t="s">
        <v>122</v>
      </c>
      <c r="AT109" s="214" t="s">
        <v>118</v>
      </c>
      <c r="AU109" s="214" t="s">
        <v>76</v>
      </c>
      <c r="AY109" s="15" t="s">
        <v>117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76</v>
      </c>
      <c r="BK109" s="215">
        <f>ROUND(I109*H109,2)</f>
        <v>0</v>
      </c>
      <c r="BL109" s="15" t="s">
        <v>122</v>
      </c>
      <c r="BM109" s="214" t="s">
        <v>167</v>
      </c>
    </row>
    <row r="110" s="11" customFormat="1" ht="25.92" customHeight="1">
      <c r="A110" s="11"/>
      <c r="B110" s="189"/>
      <c r="C110" s="190"/>
      <c r="D110" s="191" t="s">
        <v>68</v>
      </c>
      <c r="E110" s="192" t="s">
        <v>168</v>
      </c>
      <c r="F110" s="192" t="s">
        <v>169</v>
      </c>
      <c r="G110" s="190"/>
      <c r="H110" s="190"/>
      <c r="I110" s="193"/>
      <c r="J110" s="194">
        <f>BK110</f>
        <v>0</v>
      </c>
      <c r="K110" s="190"/>
      <c r="L110" s="195"/>
      <c r="M110" s="196"/>
      <c r="N110" s="197"/>
      <c r="O110" s="197"/>
      <c r="P110" s="198">
        <f>SUM(P111:P121)</f>
        <v>0</v>
      </c>
      <c r="Q110" s="197"/>
      <c r="R110" s="198">
        <f>SUM(R111:R121)</f>
        <v>0</v>
      </c>
      <c r="S110" s="197"/>
      <c r="T110" s="199">
        <f>SUM(T111:T121)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200" t="s">
        <v>76</v>
      </c>
      <c r="AT110" s="201" t="s">
        <v>68</v>
      </c>
      <c r="AU110" s="201" t="s">
        <v>69</v>
      </c>
      <c r="AY110" s="200" t="s">
        <v>117</v>
      </c>
      <c r="BK110" s="202">
        <f>SUM(BK111:BK121)</f>
        <v>0</v>
      </c>
    </row>
    <row r="111" s="2" customFormat="1" ht="24.15" customHeight="1">
      <c r="A111" s="36"/>
      <c r="B111" s="37"/>
      <c r="C111" s="203" t="s">
        <v>69</v>
      </c>
      <c r="D111" s="203" t="s">
        <v>118</v>
      </c>
      <c r="E111" s="204" t="s">
        <v>170</v>
      </c>
      <c r="F111" s="205" t="s">
        <v>171</v>
      </c>
      <c r="G111" s="206" t="s">
        <v>121</v>
      </c>
      <c r="H111" s="207">
        <v>487</v>
      </c>
      <c r="I111" s="208"/>
      <c r="J111" s="209">
        <f>ROUND(I111*H111,2)</f>
        <v>0</v>
      </c>
      <c r="K111" s="205" t="s">
        <v>19</v>
      </c>
      <c r="L111" s="42"/>
      <c r="M111" s="210" t="s">
        <v>19</v>
      </c>
      <c r="N111" s="211" t="s">
        <v>40</v>
      </c>
      <c r="O111" s="8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4" t="s">
        <v>122</v>
      </c>
      <c r="AT111" s="214" t="s">
        <v>118</v>
      </c>
      <c r="AU111" s="214" t="s">
        <v>76</v>
      </c>
      <c r="AY111" s="15" t="s">
        <v>117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76</v>
      </c>
      <c r="BK111" s="215">
        <f>ROUND(I111*H111,2)</f>
        <v>0</v>
      </c>
      <c r="BL111" s="15" t="s">
        <v>122</v>
      </c>
      <c r="BM111" s="214" t="s">
        <v>172</v>
      </c>
    </row>
    <row r="112" s="2" customFormat="1" ht="16.5" customHeight="1">
      <c r="A112" s="36"/>
      <c r="B112" s="37"/>
      <c r="C112" s="203" t="s">
        <v>69</v>
      </c>
      <c r="D112" s="203" t="s">
        <v>118</v>
      </c>
      <c r="E112" s="204" t="s">
        <v>173</v>
      </c>
      <c r="F112" s="205" t="s">
        <v>174</v>
      </c>
      <c r="G112" s="206" t="s">
        <v>121</v>
      </c>
      <c r="H112" s="207">
        <v>487</v>
      </c>
      <c r="I112" s="208"/>
      <c r="J112" s="209">
        <f>ROUND(I112*H112,2)</f>
        <v>0</v>
      </c>
      <c r="K112" s="205" t="s">
        <v>19</v>
      </c>
      <c r="L112" s="42"/>
      <c r="M112" s="210" t="s">
        <v>19</v>
      </c>
      <c r="N112" s="211" t="s">
        <v>40</v>
      </c>
      <c r="O112" s="8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4" t="s">
        <v>122</v>
      </c>
      <c r="AT112" s="214" t="s">
        <v>118</v>
      </c>
      <c r="AU112" s="214" t="s">
        <v>76</v>
      </c>
      <c r="AY112" s="15" t="s">
        <v>117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5" t="s">
        <v>76</v>
      </c>
      <c r="BK112" s="215">
        <f>ROUND(I112*H112,2)</f>
        <v>0</v>
      </c>
      <c r="BL112" s="15" t="s">
        <v>122</v>
      </c>
      <c r="BM112" s="214" t="s">
        <v>175</v>
      </c>
    </row>
    <row r="113" s="2" customFormat="1" ht="16.5" customHeight="1">
      <c r="A113" s="36"/>
      <c r="B113" s="37"/>
      <c r="C113" s="203" t="s">
        <v>69</v>
      </c>
      <c r="D113" s="203" t="s">
        <v>118</v>
      </c>
      <c r="E113" s="204" t="s">
        <v>176</v>
      </c>
      <c r="F113" s="205" t="s">
        <v>177</v>
      </c>
      <c r="G113" s="206" t="s">
        <v>121</v>
      </c>
      <c r="H113" s="207">
        <v>487</v>
      </c>
      <c r="I113" s="208"/>
      <c r="J113" s="209">
        <f>ROUND(I113*H113,2)</f>
        <v>0</v>
      </c>
      <c r="K113" s="205" t="s">
        <v>19</v>
      </c>
      <c r="L113" s="42"/>
      <c r="M113" s="210" t="s">
        <v>19</v>
      </c>
      <c r="N113" s="211" t="s">
        <v>40</v>
      </c>
      <c r="O113" s="8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4" t="s">
        <v>122</v>
      </c>
      <c r="AT113" s="214" t="s">
        <v>118</v>
      </c>
      <c r="AU113" s="214" t="s">
        <v>76</v>
      </c>
      <c r="AY113" s="15" t="s">
        <v>117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76</v>
      </c>
      <c r="BK113" s="215">
        <f>ROUND(I113*H113,2)</f>
        <v>0</v>
      </c>
      <c r="BL113" s="15" t="s">
        <v>122</v>
      </c>
      <c r="BM113" s="214" t="s">
        <v>178</v>
      </c>
    </row>
    <row r="114" s="2" customFormat="1" ht="16.5" customHeight="1">
      <c r="A114" s="36"/>
      <c r="B114" s="37"/>
      <c r="C114" s="203" t="s">
        <v>69</v>
      </c>
      <c r="D114" s="203" t="s">
        <v>118</v>
      </c>
      <c r="E114" s="204" t="s">
        <v>179</v>
      </c>
      <c r="F114" s="205" t="s">
        <v>180</v>
      </c>
      <c r="G114" s="206" t="s">
        <v>121</v>
      </c>
      <c r="H114" s="207">
        <v>487</v>
      </c>
      <c r="I114" s="208"/>
      <c r="J114" s="209">
        <f>ROUND(I114*H114,2)</f>
        <v>0</v>
      </c>
      <c r="K114" s="205" t="s">
        <v>19</v>
      </c>
      <c r="L114" s="42"/>
      <c r="M114" s="210" t="s">
        <v>19</v>
      </c>
      <c r="N114" s="211" t="s">
        <v>40</v>
      </c>
      <c r="O114" s="8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4" t="s">
        <v>122</v>
      </c>
      <c r="AT114" s="214" t="s">
        <v>118</v>
      </c>
      <c r="AU114" s="214" t="s">
        <v>76</v>
      </c>
      <c r="AY114" s="15" t="s">
        <v>117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5" t="s">
        <v>76</v>
      </c>
      <c r="BK114" s="215">
        <f>ROUND(I114*H114,2)</f>
        <v>0</v>
      </c>
      <c r="BL114" s="15" t="s">
        <v>122</v>
      </c>
      <c r="BM114" s="214" t="s">
        <v>181</v>
      </c>
    </row>
    <row r="115" s="2" customFormat="1" ht="16.5" customHeight="1">
      <c r="A115" s="36"/>
      <c r="B115" s="37"/>
      <c r="C115" s="203" t="s">
        <v>69</v>
      </c>
      <c r="D115" s="203" t="s">
        <v>118</v>
      </c>
      <c r="E115" s="204" t="s">
        <v>182</v>
      </c>
      <c r="F115" s="205" t="s">
        <v>183</v>
      </c>
      <c r="G115" s="206" t="s">
        <v>121</v>
      </c>
      <c r="H115" s="207">
        <v>487</v>
      </c>
      <c r="I115" s="208"/>
      <c r="J115" s="209">
        <f>ROUND(I115*H115,2)</f>
        <v>0</v>
      </c>
      <c r="K115" s="205" t="s">
        <v>19</v>
      </c>
      <c r="L115" s="42"/>
      <c r="M115" s="210" t="s">
        <v>19</v>
      </c>
      <c r="N115" s="211" t="s">
        <v>40</v>
      </c>
      <c r="O115" s="8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14" t="s">
        <v>122</v>
      </c>
      <c r="AT115" s="214" t="s">
        <v>118</v>
      </c>
      <c r="AU115" s="214" t="s">
        <v>76</v>
      </c>
      <c r="AY115" s="15" t="s">
        <v>117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5" t="s">
        <v>76</v>
      </c>
      <c r="BK115" s="215">
        <f>ROUND(I115*H115,2)</f>
        <v>0</v>
      </c>
      <c r="BL115" s="15" t="s">
        <v>122</v>
      </c>
      <c r="BM115" s="214" t="s">
        <v>184</v>
      </c>
    </row>
    <row r="116" s="2" customFormat="1" ht="16.5" customHeight="1">
      <c r="A116" s="36"/>
      <c r="B116" s="37"/>
      <c r="C116" s="203" t="s">
        <v>69</v>
      </c>
      <c r="D116" s="203" t="s">
        <v>118</v>
      </c>
      <c r="E116" s="204" t="s">
        <v>185</v>
      </c>
      <c r="F116" s="205" t="s">
        <v>186</v>
      </c>
      <c r="G116" s="206" t="s">
        <v>121</v>
      </c>
      <c r="H116" s="207">
        <v>487</v>
      </c>
      <c r="I116" s="208"/>
      <c r="J116" s="209">
        <f>ROUND(I116*H116,2)</f>
        <v>0</v>
      </c>
      <c r="K116" s="205" t="s">
        <v>19</v>
      </c>
      <c r="L116" s="42"/>
      <c r="M116" s="210" t="s">
        <v>19</v>
      </c>
      <c r="N116" s="211" t="s">
        <v>40</v>
      </c>
      <c r="O116" s="8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4" t="s">
        <v>122</v>
      </c>
      <c r="AT116" s="214" t="s">
        <v>118</v>
      </c>
      <c r="AU116" s="214" t="s">
        <v>76</v>
      </c>
      <c r="AY116" s="15" t="s">
        <v>117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76</v>
      </c>
      <c r="BK116" s="215">
        <f>ROUND(I116*H116,2)</f>
        <v>0</v>
      </c>
      <c r="BL116" s="15" t="s">
        <v>122</v>
      </c>
      <c r="BM116" s="214" t="s">
        <v>187</v>
      </c>
    </row>
    <row r="117" s="2" customFormat="1" ht="16.5" customHeight="1">
      <c r="A117" s="36"/>
      <c r="B117" s="37"/>
      <c r="C117" s="203" t="s">
        <v>69</v>
      </c>
      <c r="D117" s="203" t="s">
        <v>118</v>
      </c>
      <c r="E117" s="204" t="s">
        <v>188</v>
      </c>
      <c r="F117" s="205" t="s">
        <v>189</v>
      </c>
      <c r="G117" s="206" t="s">
        <v>121</v>
      </c>
      <c r="H117" s="207">
        <v>487</v>
      </c>
      <c r="I117" s="208"/>
      <c r="J117" s="209">
        <f>ROUND(I117*H117,2)</f>
        <v>0</v>
      </c>
      <c r="K117" s="205" t="s">
        <v>19</v>
      </c>
      <c r="L117" s="42"/>
      <c r="M117" s="210" t="s">
        <v>19</v>
      </c>
      <c r="N117" s="211" t="s">
        <v>40</v>
      </c>
      <c r="O117" s="8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4" t="s">
        <v>122</v>
      </c>
      <c r="AT117" s="214" t="s">
        <v>118</v>
      </c>
      <c r="AU117" s="214" t="s">
        <v>76</v>
      </c>
      <c r="AY117" s="15" t="s">
        <v>117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5" t="s">
        <v>76</v>
      </c>
      <c r="BK117" s="215">
        <f>ROUND(I117*H117,2)</f>
        <v>0</v>
      </c>
      <c r="BL117" s="15" t="s">
        <v>122</v>
      </c>
      <c r="BM117" s="214" t="s">
        <v>190</v>
      </c>
    </row>
    <row r="118" s="2" customFormat="1" ht="16.5" customHeight="1">
      <c r="A118" s="36"/>
      <c r="B118" s="37"/>
      <c r="C118" s="203" t="s">
        <v>69</v>
      </c>
      <c r="D118" s="203" t="s">
        <v>118</v>
      </c>
      <c r="E118" s="204" t="s">
        <v>191</v>
      </c>
      <c r="F118" s="205" t="s">
        <v>192</v>
      </c>
      <c r="G118" s="206" t="s">
        <v>121</v>
      </c>
      <c r="H118" s="207">
        <v>487</v>
      </c>
      <c r="I118" s="208"/>
      <c r="J118" s="209">
        <f>ROUND(I118*H118,2)</f>
        <v>0</v>
      </c>
      <c r="K118" s="205" t="s">
        <v>19</v>
      </c>
      <c r="L118" s="42"/>
      <c r="M118" s="210" t="s">
        <v>19</v>
      </c>
      <c r="N118" s="211" t="s">
        <v>40</v>
      </c>
      <c r="O118" s="8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4" t="s">
        <v>122</v>
      </c>
      <c r="AT118" s="214" t="s">
        <v>118</v>
      </c>
      <c r="AU118" s="214" t="s">
        <v>76</v>
      </c>
      <c r="AY118" s="15" t="s">
        <v>117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5" t="s">
        <v>76</v>
      </c>
      <c r="BK118" s="215">
        <f>ROUND(I118*H118,2)</f>
        <v>0</v>
      </c>
      <c r="BL118" s="15" t="s">
        <v>122</v>
      </c>
      <c r="BM118" s="214" t="s">
        <v>193</v>
      </c>
    </row>
    <row r="119" s="2" customFormat="1" ht="16.5" customHeight="1">
      <c r="A119" s="36"/>
      <c r="B119" s="37"/>
      <c r="C119" s="203" t="s">
        <v>69</v>
      </c>
      <c r="D119" s="203" t="s">
        <v>118</v>
      </c>
      <c r="E119" s="204" t="s">
        <v>194</v>
      </c>
      <c r="F119" s="205" t="s">
        <v>195</v>
      </c>
      <c r="G119" s="206" t="s">
        <v>121</v>
      </c>
      <c r="H119" s="207">
        <v>628</v>
      </c>
      <c r="I119" s="208"/>
      <c r="J119" s="209">
        <f>ROUND(I119*H119,2)</f>
        <v>0</v>
      </c>
      <c r="K119" s="205" t="s">
        <v>19</v>
      </c>
      <c r="L119" s="42"/>
      <c r="M119" s="210" t="s">
        <v>19</v>
      </c>
      <c r="N119" s="211" t="s">
        <v>40</v>
      </c>
      <c r="O119" s="8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14" t="s">
        <v>122</v>
      </c>
      <c r="AT119" s="214" t="s">
        <v>118</v>
      </c>
      <c r="AU119" s="214" t="s">
        <v>76</v>
      </c>
      <c r="AY119" s="15" t="s">
        <v>117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5" t="s">
        <v>76</v>
      </c>
      <c r="BK119" s="215">
        <f>ROUND(I119*H119,2)</f>
        <v>0</v>
      </c>
      <c r="BL119" s="15" t="s">
        <v>122</v>
      </c>
      <c r="BM119" s="214" t="s">
        <v>196</v>
      </c>
    </row>
    <row r="120" s="2" customFormat="1" ht="24.15" customHeight="1">
      <c r="A120" s="36"/>
      <c r="B120" s="37"/>
      <c r="C120" s="203" t="s">
        <v>69</v>
      </c>
      <c r="D120" s="203" t="s">
        <v>118</v>
      </c>
      <c r="E120" s="204" t="s">
        <v>197</v>
      </c>
      <c r="F120" s="205" t="s">
        <v>198</v>
      </c>
      <c r="G120" s="206" t="s">
        <v>121</v>
      </c>
      <c r="H120" s="207">
        <v>178</v>
      </c>
      <c r="I120" s="208"/>
      <c r="J120" s="209">
        <f>ROUND(I120*H120,2)</f>
        <v>0</v>
      </c>
      <c r="K120" s="205" t="s">
        <v>19</v>
      </c>
      <c r="L120" s="42"/>
      <c r="M120" s="210" t="s">
        <v>19</v>
      </c>
      <c r="N120" s="211" t="s">
        <v>40</v>
      </c>
      <c r="O120" s="8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4" t="s">
        <v>122</v>
      </c>
      <c r="AT120" s="214" t="s">
        <v>118</v>
      </c>
      <c r="AU120" s="214" t="s">
        <v>76</v>
      </c>
      <c r="AY120" s="15" t="s">
        <v>117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76</v>
      </c>
      <c r="BK120" s="215">
        <f>ROUND(I120*H120,2)</f>
        <v>0</v>
      </c>
      <c r="BL120" s="15" t="s">
        <v>122</v>
      </c>
      <c r="BM120" s="214" t="s">
        <v>199</v>
      </c>
    </row>
    <row r="121" s="2" customFormat="1" ht="16.5" customHeight="1">
      <c r="A121" s="36"/>
      <c r="B121" s="37"/>
      <c r="C121" s="203" t="s">
        <v>69</v>
      </c>
      <c r="D121" s="203" t="s">
        <v>118</v>
      </c>
      <c r="E121" s="204" t="s">
        <v>200</v>
      </c>
      <c r="F121" s="205" t="s">
        <v>201</v>
      </c>
      <c r="G121" s="206" t="s">
        <v>121</v>
      </c>
      <c r="H121" s="207">
        <v>178</v>
      </c>
      <c r="I121" s="208"/>
      <c r="J121" s="209">
        <f>ROUND(I121*H121,2)</f>
        <v>0</v>
      </c>
      <c r="K121" s="205" t="s">
        <v>19</v>
      </c>
      <c r="L121" s="42"/>
      <c r="M121" s="210" t="s">
        <v>19</v>
      </c>
      <c r="N121" s="211" t="s">
        <v>40</v>
      </c>
      <c r="O121" s="8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4" t="s">
        <v>122</v>
      </c>
      <c r="AT121" s="214" t="s">
        <v>118</v>
      </c>
      <c r="AU121" s="214" t="s">
        <v>76</v>
      </c>
      <c r="AY121" s="15" t="s">
        <v>117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76</v>
      </c>
      <c r="BK121" s="215">
        <f>ROUND(I121*H121,2)</f>
        <v>0</v>
      </c>
      <c r="BL121" s="15" t="s">
        <v>122</v>
      </c>
      <c r="BM121" s="214" t="s">
        <v>202</v>
      </c>
    </row>
    <row r="122" s="11" customFormat="1" ht="25.92" customHeight="1">
      <c r="A122" s="11"/>
      <c r="B122" s="189"/>
      <c r="C122" s="190"/>
      <c r="D122" s="191" t="s">
        <v>68</v>
      </c>
      <c r="E122" s="192" t="s">
        <v>203</v>
      </c>
      <c r="F122" s="192" t="s">
        <v>204</v>
      </c>
      <c r="G122" s="190"/>
      <c r="H122" s="190"/>
      <c r="I122" s="193"/>
      <c r="J122" s="194">
        <f>BK122</f>
        <v>0</v>
      </c>
      <c r="K122" s="190"/>
      <c r="L122" s="195"/>
      <c r="M122" s="196"/>
      <c r="N122" s="197"/>
      <c r="O122" s="197"/>
      <c r="P122" s="198">
        <f>SUM(P123:P137)</f>
        <v>0</v>
      </c>
      <c r="Q122" s="197"/>
      <c r="R122" s="198">
        <f>SUM(R123:R137)</f>
        <v>0</v>
      </c>
      <c r="S122" s="197"/>
      <c r="T122" s="199">
        <f>SUM(T123:T137)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0" t="s">
        <v>76</v>
      </c>
      <c r="AT122" s="201" t="s">
        <v>68</v>
      </c>
      <c r="AU122" s="201" t="s">
        <v>69</v>
      </c>
      <c r="AY122" s="200" t="s">
        <v>117</v>
      </c>
      <c r="BK122" s="202">
        <f>SUM(BK123:BK137)</f>
        <v>0</v>
      </c>
    </row>
    <row r="123" s="2" customFormat="1" ht="21.75" customHeight="1">
      <c r="A123" s="36"/>
      <c r="B123" s="37"/>
      <c r="C123" s="203" t="s">
        <v>69</v>
      </c>
      <c r="D123" s="203" t="s">
        <v>118</v>
      </c>
      <c r="E123" s="204" t="s">
        <v>205</v>
      </c>
      <c r="F123" s="205" t="s">
        <v>206</v>
      </c>
      <c r="G123" s="206" t="s">
        <v>121</v>
      </c>
      <c r="H123" s="207">
        <v>1</v>
      </c>
      <c r="I123" s="208"/>
      <c r="J123" s="209">
        <f>ROUND(I123*H123,2)</f>
        <v>0</v>
      </c>
      <c r="K123" s="205" t="s">
        <v>19</v>
      </c>
      <c r="L123" s="42"/>
      <c r="M123" s="210" t="s">
        <v>19</v>
      </c>
      <c r="N123" s="211" t="s">
        <v>40</v>
      </c>
      <c r="O123" s="82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4" t="s">
        <v>122</v>
      </c>
      <c r="AT123" s="214" t="s">
        <v>118</v>
      </c>
      <c r="AU123" s="214" t="s">
        <v>76</v>
      </c>
      <c r="AY123" s="15" t="s">
        <v>117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76</v>
      </c>
      <c r="BK123" s="215">
        <f>ROUND(I123*H123,2)</f>
        <v>0</v>
      </c>
      <c r="BL123" s="15" t="s">
        <v>122</v>
      </c>
      <c r="BM123" s="214" t="s">
        <v>207</v>
      </c>
    </row>
    <row r="124" s="2" customFormat="1" ht="16.5" customHeight="1">
      <c r="A124" s="36"/>
      <c r="B124" s="37"/>
      <c r="C124" s="203" t="s">
        <v>69</v>
      </c>
      <c r="D124" s="203" t="s">
        <v>118</v>
      </c>
      <c r="E124" s="204" t="s">
        <v>208</v>
      </c>
      <c r="F124" s="205" t="s">
        <v>209</v>
      </c>
      <c r="G124" s="206" t="s">
        <v>19</v>
      </c>
      <c r="H124" s="207">
        <v>1</v>
      </c>
      <c r="I124" s="208"/>
      <c r="J124" s="209">
        <f>ROUND(I124*H124,2)</f>
        <v>0</v>
      </c>
      <c r="K124" s="205" t="s">
        <v>19</v>
      </c>
      <c r="L124" s="42"/>
      <c r="M124" s="210" t="s">
        <v>19</v>
      </c>
      <c r="N124" s="211" t="s">
        <v>40</v>
      </c>
      <c r="O124" s="8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4" t="s">
        <v>122</v>
      </c>
      <c r="AT124" s="214" t="s">
        <v>118</v>
      </c>
      <c r="AU124" s="214" t="s">
        <v>76</v>
      </c>
      <c r="AY124" s="15" t="s">
        <v>117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76</v>
      </c>
      <c r="BK124" s="215">
        <f>ROUND(I124*H124,2)</f>
        <v>0</v>
      </c>
      <c r="BL124" s="15" t="s">
        <v>122</v>
      </c>
      <c r="BM124" s="214" t="s">
        <v>210</v>
      </c>
    </row>
    <row r="125" s="2" customFormat="1" ht="16.5" customHeight="1">
      <c r="A125" s="36"/>
      <c r="B125" s="37"/>
      <c r="C125" s="203" t="s">
        <v>69</v>
      </c>
      <c r="D125" s="203" t="s">
        <v>118</v>
      </c>
      <c r="E125" s="204" t="s">
        <v>211</v>
      </c>
      <c r="F125" s="205" t="s">
        <v>212</v>
      </c>
      <c r="G125" s="206" t="s">
        <v>19</v>
      </c>
      <c r="H125" s="207">
        <v>1</v>
      </c>
      <c r="I125" s="208"/>
      <c r="J125" s="209">
        <f>ROUND(I125*H125,2)</f>
        <v>0</v>
      </c>
      <c r="K125" s="205" t="s">
        <v>19</v>
      </c>
      <c r="L125" s="42"/>
      <c r="M125" s="210" t="s">
        <v>19</v>
      </c>
      <c r="N125" s="211" t="s">
        <v>40</v>
      </c>
      <c r="O125" s="8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4" t="s">
        <v>122</v>
      </c>
      <c r="AT125" s="214" t="s">
        <v>118</v>
      </c>
      <c r="AU125" s="214" t="s">
        <v>76</v>
      </c>
      <c r="AY125" s="15" t="s">
        <v>117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76</v>
      </c>
      <c r="BK125" s="215">
        <f>ROUND(I125*H125,2)</f>
        <v>0</v>
      </c>
      <c r="BL125" s="15" t="s">
        <v>122</v>
      </c>
      <c r="BM125" s="214" t="s">
        <v>213</v>
      </c>
    </row>
    <row r="126" s="2" customFormat="1" ht="16.5" customHeight="1">
      <c r="A126" s="36"/>
      <c r="B126" s="37"/>
      <c r="C126" s="203" t="s">
        <v>69</v>
      </c>
      <c r="D126" s="203" t="s">
        <v>118</v>
      </c>
      <c r="E126" s="204" t="s">
        <v>214</v>
      </c>
      <c r="F126" s="205" t="s">
        <v>215</v>
      </c>
      <c r="G126" s="206" t="s">
        <v>216</v>
      </c>
      <c r="H126" s="207">
        <v>20</v>
      </c>
      <c r="I126" s="208"/>
      <c r="J126" s="209">
        <f>ROUND(I126*H126,2)</f>
        <v>0</v>
      </c>
      <c r="K126" s="205" t="s">
        <v>19</v>
      </c>
      <c r="L126" s="42"/>
      <c r="M126" s="210" t="s">
        <v>19</v>
      </c>
      <c r="N126" s="211" t="s">
        <v>40</v>
      </c>
      <c r="O126" s="8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4" t="s">
        <v>122</v>
      </c>
      <c r="AT126" s="214" t="s">
        <v>118</v>
      </c>
      <c r="AU126" s="214" t="s">
        <v>76</v>
      </c>
      <c r="AY126" s="15" t="s">
        <v>117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5" t="s">
        <v>76</v>
      </c>
      <c r="BK126" s="215">
        <f>ROUND(I126*H126,2)</f>
        <v>0</v>
      </c>
      <c r="BL126" s="15" t="s">
        <v>122</v>
      </c>
      <c r="BM126" s="214" t="s">
        <v>217</v>
      </c>
    </row>
    <row r="127" s="2" customFormat="1" ht="16.5" customHeight="1">
      <c r="A127" s="36"/>
      <c r="B127" s="37"/>
      <c r="C127" s="203" t="s">
        <v>69</v>
      </c>
      <c r="D127" s="203" t="s">
        <v>118</v>
      </c>
      <c r="E127" s="204" t="s">
        <v>218</v>
      </c>
      <c r="F127" s="205" t="s">
        <v>219</v>
      </c>
      <c r="G127" s="206" t="s">
        <v>216</v>
      </c>
      <c r="H127" s="207">
        <v>20</v>
      </c>
      <c r="I127" s="208"/>
      <c r="J127" s="209">
        <f>ROUND(I127*H127,2)</f>
        <v>0</v>
      </c>
      <c r="K127" s="205" t="s">
        <v>19</v>
      </c>
      <c r="L127" s="42"/>
      <c r="M127" s="210" t="s">
        <v>19</v>
      </c>
      <c r="N127" s="211" t="s">
        <v>40</v>
      </c>
      <c r="O127" s="8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4" t="s">
        <v>122</v>
      </c>
      <c r="AT127" s="214" t="s">
        <v>118</v>
      </c>
      <c r="AU127" s="214" t="s">
        <v>76</v>
      </c>
      <c r="AY127" s="15" t="s">
        <v>117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76</v>
      </c>
      <c r="BK127" s="215">
        <f>ROUND(I127*H127,2)</f>
        <v>0</v>
      </c>
      <c r="BL127" s="15" t="s">
        <v>122</v>
      </c>
      <c r="BM127" s="214" t="s">
        <v>220</v>
      </c>
    </row>
    <row r="128" s="2" customFormat="1" ht="24.15" customHeight="1">
      <c r="A128" s="36"/>
      <c r="B128" s="37"/>
      <c r="C128" s="203" t="s">
        <v>69</v>
      </c>
      <c r="D128" s="203" t="s">
        <v>118</v>
      </c>
      <c r="E128" s="204" t="s">
        <v>221</v>
      </c>
      <c r="F128" s="205" t="s">
        <v>222</v>
      </c>
      <c r="G128" s="206" t="s">
        <v>216</v>
      </c>
      <c r="H128" s="207">
        <v>29158</v>
      </c>
      <c r="I128" s="208"/>
      <c r="J128" s="209">
        <f>ROUND(I128*H128,2)</f>
        <v>0</v>
      </c>
      <c r="K128" s="205" t="s">
        <v>19</v>
      </c>
      <c r="L128" s="42"/>
      <c r="M128" s="210" t="s">
        <v>19</v>
      </c>
      <c r="N128" s="211" t="s">
        <v>40</v>
      </c>
      <c r="O128" s="8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4" t="s">
        <v>122</v>
      </c>
      <c r="AT128" s="214" t="s">
        <v>118</v>
      </c>
      <c r="AU128" s="214" t="s">
        <v>76</v>
      </c>
      <c r="AY128" s="15" t="s">
        <v>117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5" t="s">
        <v>76</v>
      </c>
      <c r="BK128" s="215">
        <f>ROUND(I128*H128,2)</f>
        <v>0</v>
      </c>
      <c r="BL128" s="15" t="s">
        <v>122</v>
      </c>
      <c r="BM128" s="214" t="s">
        <v>223</v>
      </c>
    </row>
    <row r="129" s="2" customFormat="1" ht="16.5" customHeight="1">
      <c r="A129" s="36"/>
      <c r="B129" s="37"/>
      <c r="C129" s="203" t="s">
        <v>69</v>
      </c>
      <c r="D129" s="203" t="s">
        <v>118</v>
      </c>
      <c r="E129" s="204" t="s">
        <v>224</v>
      </c>
      <c r="F129" s="205" t="s">
        <v>225</v>
      </c>
      <c r="G129" s="206" t="s">
        <v>216</v>
      </c>
      <c r="H129" s="207">
        <v>264</v>
      </c>
      <c r="I129" s="208"/>
      <c r="J129" s="209">
        <f>ROUND(I129*H129,2)</f>
        <v>0</v>
      </c>
      <c r="K129" s="205" t="s">
        <v>19</v>
      </c>
      <c r="L129" s="42"/>
      <c r="M129" s="210" t="s">
        <v>19</v>
      </c>
      <c r="N129" s="211" t="s">
        <v>40</v>
      </c>
      <c r="O129" s="8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4" t="s">
        <v>122</v>
      </c>
      <c r="AT129" s="214" t="s">
        <v>118</v>
      </c>
      <c r="AU129" s="214" t="s">
        <v>76</v>
      </c>
      <c r="AY129" s="15" t="s">
        <v>117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76</v>
      </c>
      <c r="BK129" s="215">
        <f>ROUND(I129*H129,2)</f>
        <v>0</v>
      </c>
      <c r="BL129" s="15" t="s">
        <v>122</v>
      </c>
      <c r="BM129" s="214" t="s">
        <v>226</v>
      </c>
    </row>
    <row r="130" s="2" customFormat="1" ht="24.15" customHeight="1">
      <c r="A130" s="36"/>
      <c r="B130" s="37"/>
      <c r="C130" s="203" t="s">
        <v>69</v>
      </c>
      <c r="D130" s="203" t="s">
        <v>118</v>
      </c>
      <c r="E130" s="204" t="s">
        <v>227</v>
      </c>
      <c r="F130" s="205" t="s">
        <v>228</v>
      </c>
      <c r="G130" s="206" t="s">
        <v>216</v>
      </c>
      <c r="H130" s="207">
        <v>1386</v>
      </c>
      <c r="I130" s="208"/>
      <c r="J130" s="209">
        <f>ROUND(I130*H130,2)</f>
        <v>0</v>
      </c>
      <c r="K130" s="205" t="s">
        <v>19</v>
      </c>
      <c r="L130" s="42"/>
      <c r="M130" s="210" t="s">
        <v>19</v>
      </c>
      <c r="N130" s="211" t="s">
        <v>40</v>
      </c>
      <c r="O130" s="8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4" t="s">
        <v>122</v>
      </c>
      <c r="AT130" s="214" t="s">
        <v>118</v>
      </c>
      <c r="AU130" s="214" t="s">
        <v>76</v>
      </c>
      <c r="AY130" s="15" t="s">
        <v>117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5" t="s">
        <v>76</v>
      </c>
      <c r="BK130" s="215">
        <f>ROUND(I130*H130,2)</f>
        <v>0</v>
      </c>
      <c r="BL130" s="15" t="s">
        <v>122</v>
      </c>
      <c r="BM130" s="214" t="s">
        <v>229</v>
      </c>
    </row>
    <row r="131" s="2" customFormat="1" ht="16.5" customHeight="1">
      <c r="A131" s="36"/>
      <c r="B131" s="37"/>
      <c r="C131" s="203" t="s">
        <v>69</v>
      </c>
      <c r="D131" s="203" t="s">
        <v>118</v>
      </c>
      <c r="E131" s="204" t="s">
        <v>230</v>
      </c>
      <c r="F131" s="205" t="s">
        <v>231</v>
      </c>
      <c r="G131" s="206" t="s">
        <v>121</v>
      </c>
      <c r="H131" s="207">
        <v>2772</v>
      </c>
      <c r="I131" s="208"/>
      <c r="J131" s="209">
        <f>ROUND(I131*H131,2)</f>
        <v>0</v>
      </c>
      <c r="K131" s="205" t="s">
        <v>19</v>
      </c>
      <c r="L131" s="42"/>
      <c r="M131" s="210" t="s">
        <v>19</v>
      </c>
      <c r="N131" s="211" t="s">
        <v>40</v>
      </c>
      <c r="O131" s="8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4" t="s">
        <v>122</v>
      </c>
      <c r="AT131" s="214" t="s">
        <v>118</v>
      </c>
      <c r="AU131" s="214" t="s">
        <v>76</v>
      </c>
      <c r="AY131" s="15" t="s">
        <v>117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76</v>
      </c>
      <c r="BK131" s="215">
        <f>ROUND(I131*H131,2)</f>
        <v>0</v>
      </c>
      <c r="BL131" s="15" t="s">
        <v>122</v>
      </c>
      <c r="BM131" s="214" t="s">
        <v>232</v>
      </c>
    </row>
    <row r="132" s="2" customFormat="1" ht="24.15" customHeight="1">
      <c r="A132" s="36"/>
      <c r="B132" s="37"/>
      <c r="C132" s="203" t="s">
        <v>69</v>
      </c>
      <c r="D132" s="203" t="s">
        <v>118</v>
      </c>
      <c r="E132" s="204" t="s">
        <v>233</v>
      </c>
      <c r="F132" s="205" t="s">
        <v>234</v>
      </c>
      <c r="G132" s="206" t="s">
        <v>121</v>
      </c>
      <c r="H132" s="207">
        <v>640.79999999999995</v>
      </c>
      <c r="I132" s="208"/>
      <c r="J132" s="209">
        <f>ROUND(I132*H132,2)</f>
        <v>0</v>
      </c>
      <c r="K132" s="205" t="s">
        <v>19</v>
      </c>
      <c r="L132" s="42"/>
      <c r="M132" s="210" t="s">
        <v>19</v>
      </c>
      <c r="N132" s="211" t="s">
        <v>40</v>
      </c>
      <c r="O132" s="8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4" t="s">
        <v>122</v>
      </c>
      <c r="AT132" s="214" t="s">
        <v>118</v>
      </c>
      <c r="AU132" s="214" t="s">
        <v>76</v>
      </c>
      <c r="AY132" s="15" t="s">
        <v>117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5" t="s">
        <v>76</v>
      </c>
      <c r="BK132" s="215">
        <f>ROUND(I132*H132,2)</f>
        <v>0</v>
      </c>
      <c r="BL132" s="15" t="s">
        <v>122</v>
      </c>
      <c r="BM132" s="214" t="s">
        <v>235</v>
      </c>
    </row>
    <row r="133" s="2" customFormat="1" ht="16.5" customHeight="1">
      <c r="A133" s="36"/>
      <c r="B133" s="37"/>
      <c r="C133" s="203" t="s">
        <v>69</v>
      </c>
      <c r="D133" s="203" t="s">
        <v>118</v>
      </c>
      <c r="E133" s="204" t="s">
        <v>236</v>
      </c>
      <c r="F133" s="205" t="s">
        <v>237</v>
      </c>
      <c r="G133" s="206" t="s">
        <v>216</v>
      </c>
      <c r="H133" s="207">
        <v>2934</v>
      </c>
      <c r="I133" s="208"/>
      <c r="J133" s="209">
        <f>ROUND(I133*H133,2)</f>
        <v>0</v>
      </c>
      <c r="K133" s="205" t="s">
        <v>19</v>
      </c>
      <c r="L133" s="42"/>
      <c r="M133" s="210" t="s">
        <v>19</v>
      </c>
      <c r="N133" s="211" t="s">
        <v>40</v>
      </c>
      <c r="O133" s="8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4" t="s">
        <v>122</v>
      </c>
      <c r="AT133" s="214" t="s">
        <v>118</v>
      </c>
      <c r="AU133" s="214" t="s">
        <v>76</v>
      </c>
      <c r="AY133" s="15" t="s">
        <v>117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76</v>
      </c>
      <c r="BK133" s="215">
        <f>ROUND(I133*H133,2)</f>
        <v>0</v>
      </c>
      <c r="BL133" s="15" t="s">
        <v>122</v>
      </c>
      <c r="BM133" s="214" t="s">
        <v>238</v>
      </c>
    </row>
    <row r="134" s="2" customFormat="1" ht="16.5" customHeight="1">
      <c r="A134" s="36"/>
      <c r="B134" s="37"/>
      <c r="C134" s="203" t="s">
        <v>69</v>
      </c>
      <c r="D134" s="203" t="s">
        <v>118</v>
      </c>
      <c r="E134" s="204" t="s">
        <v>239</v>
      </c>
      <c r="F134" s="205" t="s">
        <v>240</v>
      </c>
      <c r="G134" s="206" t="s">
        <v>216</v>
      </c>
      <c r="H134" s="207">
        <v>2934</v>
      </c>
      <c r="I134" s="208"/>
      <c r="J134" s="209">
        <f>ROUND(I134*H134,2)</f>
        <v>0</v>
      </c>
      <c r="K134" s="205" t="s">
        <v>19</v>
      </c>
      <c r="L134" s="42"/>
      <c r="M134" s="210" t="s">
        <v>19</v>
      </c>
      <c r="N134" s="211" t="s">
        <v>40</v>
      </c>
      <c r="O134" s="8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4" t="s">
        <v>122</v>
      </c>
      <c r="AT134" s="214" t="s">
        <v>118</v>
      </c>
      <c r="AU134" s="214" t="s">
        <v>76</v>
      </c>
      <c r="AY134" s="15" t="s">
        <v>117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76</v>
      </c>
      <c r="BK134" s="215">
        <f>ROUND(I134*H134,2)</f>
        <v>0</v>
      </c>
      <c r="BL134" s="15" t="s">
        <v>122</v>
      </c>
      <c r="BM134" s="214" t="s">
        <v>241</v>
      </c>
    </row>
    <row r="135" s="2" customFormat="1" ht="16.5" customHeight="1">
      <c r="A135" s="36"/>
      <c r="B135" s="37"/>
      <c r="C135" s="203" t="s">
        <v>69</v>
      </c>
      <c r="D135" s="203" t="s">
        <v>118</v>
      </c>
      <c r="E135" s="204" t="s">
        <v>242</v>
      </c>
      <c r="F135" s="205" t="s">
        <v>243</v>
      </c>
      <c r="G135" s="206" t="s">
        <v>121</v>
      </c>
      <c r="H135" s="207">
        <v>712</v>
      </c>
      <c r="I135" s="208"/>
      <c r="J135" s="209">
        <f>ROUND(I135*H135,2)</f>
        <v>0</v>
      </c>
      <c r="K135" s="205" t="s">
        <v>19</v>
      </c>
      <c r="L135" s="42"/>
      <c r="M135" s="210" t="s">
        <v>19</v>
      </c>
      <c r="N135" s="211" t="s">
        <v>40</v>
      </c>
      <c r="O135" s="8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4" t="s">
        <v>122</v>
      </c>
      <c r="AT135" s="214" t="s">
        <v>118</v>
      </c>
      <c r="AU135" s="214" t="s">
        <v>76</v>
      </c>
      <c r="AY135" s="15" t="s">
        <v>117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76</v>
      </c>
      <c r="BK135" s="215">
        <f>ROUND(I135*H135,2)</f>
        <v>0</v>
      </c>
      <c r="BL135" s="15" t="s">
        <v>122</v>
      </c>
      <c r="BM135" s="214" t="s">
        <v>244</v>
      </c>
    </row>
    <row r="136" s="2" customFormat="1" ht="33" customHeight="1">
      <c r="A136" s="36"/>
      <c r="B136" s="37"/>
      <c r="C136" s="203" t="s">
        <v>69</v>
      </c>
      <c r="D136" s="203" t="s">
        <v>118</v>
      </c>
      <c r="E136" s="204" t="s">
        <v>245</v>
      </c>
      <c r="F136" s="205" t="s">
        <v>246</v>
      </c>
      <c r="G136" s="206" t="s">
        <v>247</v>
      </c>
      <c r="H136" s="207">
        <v>1</v>
      </c>
      <c r="I136" s="208"/>
      <c r="J136" s="209">
        <f>ROUND(I136*H136,2)</f>
        <v>0</v>
      </c>
      <c r="K136" s="205" t="s">
        <v>19</v>
      </c>
      <c r="L136" s="42"/>
      <c r="M136" s="210" t="s">
        <v>19</v>
      </c>
      <c r="N136" s="211" t="s">
        <v>40</v>
      </c>
      <c r="O136" s="8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4" t="s">
        <v>122</v>
      </c>
      <c r="AT136" s="214" t="s">
        <v>118</v>
      </c>
      <c r="AU136" s="214" t="s">
        <v>76</v>
      </c>
      <c r="AY136" s="15" t="s">
        <v>117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76</v>
      </c>
      <c r="BK136" s="215">
        <f>ROUND(I136*H136,2)</f>
        <v>0</v>
      </c>
      <c r="BL136" s="15" t="s">
        <v>122</v>
      </c>
      <c r="BM136" s="214" t="s">
        <v>248</v>
      </c>
    </row>
    <row r="137" s="2" customFormat="1" ht="16.5" customHeight="1">
      <c r="A137" s="36"/>
      <c r="B137" s="37"/>
      <c r="C137" s="203" t="s">
        <v>69</v>
      </c>
      <c r="D137" s="203" t="s">
        <v>118</v>
      </c>
      <c r="E137" s="204" t="s">
        <v>249</v>
      </c>
      <c r="F137" s="205" t="s">
        <v>250</v>
      </c>
      <c r="G137" s="206" t="s">
        <v>251</v>
      </c>
      <c r="H137" s="207">
        <v>1</v>
      </c>
      <c r="I137" s="208"/>
      <c r="J137" s="209">
        <f>ROUND(I137*H137,2)</f>
        <v>0</v>
      </c>
      <c r="K137" s="205" t="s">
        <v>19</v>
      </c>
      <c r="L137" s="42"/>
      <c r="M137" s="210" t="s">
        <v>19</v>
      </c>
      <c r="N137" s="211" t="s">
        <v>40</v>
      </c>
      <c r="O137" s="8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4" t="s">
        <v>122</v>
      </c>
      <c r="AT137" s="214" t="s">
        <v>118</v>
      </c>
      <c r="AU137" s="214" t="s">
        <v>76</v>
      </c>
      <c r="AY137" s="15" t="s">
        <v>117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76</v>
      </c>
      <c r="BK137" s="215">
        <f>ROUND(I137*H137,2)</f>
        <v>0</v>
      </c>
      <c r="BL137" s="15" t="s">
        <v>122</v>
      </c>
      <c r="BM137" s="214" t="s">
        <v>252</v>
      </c>
    </row>
    <row r="138" s="11" customFormat="1" ht="25.92" customHeight="1">
      <c r="A138" s="11"/>
      <c r="B138" s="189"/>
      <c r="C138" s="190"/>
      <c r="D138" s="191" t="s">
        <v>68</v>
      </c>
      <c r="E138" s="192" t="s">
        <v>253</v>
      </c>
      <c r="F138" s="192" t="s">
        <v>254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SUM(P139:P152)</f>
        <v>0</v>
      </c>
      <c r="Q138" s="197"/>
      <c r="R138" s="198">
        <f>SUM(R139:R152)</f>
        <v>0</v>
      </c>
      <c r="S138" s="197"/>
      <c r="T138" s="199">
        <f>SUM(T139:T152)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0" t="s">
        <v>76</v>
      </c>
      <c r="AT138" s="201" t="s">
        <v>68</v>
      </c>
      <c r="AU138" s="201" t="s">
        <v>69</v>
      </c>
      <c r="AY138" s="200" t="s">
        <v>117</v>
      </c>
      <c r="BK138" s="202">
        <f>SUM(BK139:BK152)</f>
        <v>0</v>
      </c>
    </row>
    <row r="139" s="2" customFormat="1" ht="16.5" customHeight="1">
      <c r="A139" s="36"/>
      <c r="B139" s="37"/>
      <c r="C139" s="203" t="s">
        <v>69</v>
      </c>
      <c r="D139" s="203" t="s">
        <v>118</v>
      </c>
      <c r="E139" s="204" t="s">
        <v>255</v>
      </c>
      <c r="F139" s="205" t="s">
        <v>256</v>
      </c>
      <c r="G139" s="206" t="s">
        <v>257</v>
      </c>
      <c r="H139" s="207">
        <v>489</v>
      </c>
      <c r="I139" s="208"/>
      <c r="J139" s="209">
        <f>ROUND(I139*H139,2)</f>
        <v>0</v>
      </c>
      <c r="K139" s="205" t="s">
        <v>19</v>
      </c>
      <c r="L139" s="42"/>
      <c r="M139" s="210" t="s">
        <v>19</v>
      </c>
      <c r="N139" s="211" t="s">
        <v>40</v>
      </c>
      <c r="O139" s="82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4" t="s">
        <v>122</v>
      </c>
      <c r="AT139" s="214" t="s">
        <v>118</v>
      </c>
      <c r="AU139" s="214" t="s">
        <v>76</v>
      </c>
      <c r="AY139" s="15" t="s">
        <v>117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76</v>
      </c>
      <c r="BK139" s="215">
        <f>ROUND(I139*H139,2)</f>
        <v>0</v>
      </c>
      <c r="BL139" s="15" t="s">
        <v>122</v>
      </c>
      <c r="BM139" s="214" t="s">
        <v>258</v>
      </c>
    </row>
    <row r="140" s="2" customFormat="1" ht="16.5" customHeight="1">
      <c r="A140" s="36"/>
      <c r="B140" s="37"/>
      <c r="C140" s="203" t="s">
        <v>69</v>
      </c>
      <c r="D140" s="203" t="s">
        <v>118</v>
      </c>
      <c r="E140" s="204" t="s">
        <v>259</v>
      </c>
      <c r="F140" s="205" t="s">
        <v>260</v>
      </c>
      <c r="G140" s="206" t="s">
        <v>251</v>
      </c>
      <c r="H140" s="207">
        <v>20</v>
      </c>
      <c r="I140" s="208"/>
      <c r="J140" s="209">
        <f>ROUND(I140*H140,2)</f>
        <v>0</v>
      </c>
      <c r="K140" s="205" t="s">
        <v>19</v>
      </c>
      <c r="L140" s="42"/>
      <c r="M140" s="210" t="s">
        <v>19</v>
      </c>
      <c r="N140" s="211" t="s">
        <v>40</v>
      </c>
      <c r="O140" s="8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4" t="s">
        <v>122</v>
      </c>
      <c r="AT140" s="214" t="s">
        <v>118</v>
      </c>
      <c r="AU140" s="214" t="s">
        <v>76</v>
      </c>
      <c r="AY140" s="15" t="s">
        <v>117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76</v>
      </c>
      <c r="BK140" s="215">
        <f>ROUND(I140*H140,2)</f>
        <v>0</v>
      </c>
      <c r="BL140" s="15" t="s">
        <v>122</v>
      </c>
      <c r="BM140" s="214" t="s">
        <v>261</v>
      </c>
    </row>
    <row r="141" s="2" customFormat="1" ht="16.5" customHeight="1">
      <c r="A141" s="36"/>
      <c r="B141" s="37"/>
      <c r="C141" s="203" t="s">
        <v>69</v>
      </c>
      <c r="D141" s="203" t="s">
        <v>118</v>
      </c>
      <c r="E141" s="204" t="s">
        <v>262</v>
      </c>
      <c r="F141" s="205" t="s">
        <v>263</v>
      </c>
      <c r="G141" s="206" t="s">
        <v>251</v>
      </c>
      <c r="H141" s="207">
        <v>188</v>
      </c>
      <c r="I141" s="208"/>
      <c r="J141" s="209">
        <f>ROUND(I141*H141,2)</f>
        <v>0</v>
      </c>
      <c r="K141" s="205" t="s">
        <v>19</v>
      </c>
      <c r="L141" s="42"/>
      <c r="M141" s="210" t="s">
        <v>19</v>
      </c>
      <c r="N141" s="211" t="s">
        <v>40</v>
      </c>
      <c r="O141" s="82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4" t="s">
        <v>122</v>
      </c>
      <c r="AT141" s="214" t="s">
        <v>118</v>
      </c>
      <c r="AU141" s="214" t="s">
        <v>76</v>
      </c>
      <c r="AY141" s="15" t="s">
        <v>117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5" t="s">
        <v>76</v>
      </c>
      <c r="BK141" s="215">
        <f>ROUND(I141*H141,2)</f>
        <v>0</v>
      </c>
      <c r="BL141" s="15" t="s">
        <v>122</v>
      </c>
      <c r="BM141" s="214" t="s">
        <v>264</v>
      </c>
    </row>
    <row r="142" s="2" customFormat="1" ht="16.5" customHeight="1">
      <c r="A142" s="36"/>
      <c r="B142" s="37"/>
      <c r="C142" s="203" t="s">
        <v>69</v>
      </c>
      <c r="D142" s="203" t="s">
        <v>118</v>
      </c>
      <c r="E142" s="204" t="s">
        <v>265</v>
      </c>
      <c r="F142" s="205" t="s">
        <v>266</v>
      </c>
      <c r="G142" s="206" t="s">
        <v>251</v>
      </c>
      <c r="H142" s="207">
        <v>376</v>
      </c>
      <c r="I142" s="208"/>
      <c r="J142" s="209">
        <f>ROUND(I142*H142,2)</f>
        <v>0</v>
      </c>
      <c r="K142" s="205" t="s">
        <v>19</v>
      </c>
      <c r="L142" s="42"/>
      <c r="M142" s="210" t="s">
        <v>19</v>
      </c>
      <c r="N142" s="211" t="s">
        <v>40</v>
      </c>
      <c r="O142" s="8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4" t="s">
        <v>122</v>
      </c>
      <c r="AT142" s="214" t="s">
        <v>118</v>
      </c>
      <c r="AU142" s="214" t="s">
        <v>76</v>
      </c>
      <c r="AY142" s="15" t="s">
        <v>117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76</v>
      </c>
      <c r="BK142" s="215">
        <f>ROUND(I142*H142,2)</f>
        <v>0</v>
      </c>
      <c r="BL142" s="15" t="s">
        <v>122</v>
      </c>
      <c r="BM142" s="214" t="s">
        <v>267</v>
      </c>
    </row>
    <row r="143" s="2" customFormat="1" ht="16.5" customHeight="1">
      <c r="A143" s="36"/>
      <c r="B143" s="37"/>
      <c r="C143" s="203" t="s">
        <v>69</v>
      </c>
      <c r="D143" s="203" t="s">
        <v>118</v>
      </c>
      <c r="E143" s="204" t="s">
        <v>268</v>
      </c>
      <c r="F143" s="205" t="s">
        <v>269</v>
      </c>
      <c r="G143" s="206" t="s">
        <v>270</v>
      </c>
      <c r="H143" s="207">
        <v>188</v>
      </c>
      <c r="I143" s="208"/>
      <c r="J143" s="209">
        <f>ROUND(I143*H143,2)</f>
        <v>0</v>
      </c>
      <c r="K143" s="205" t="s">
        <v>19</v>
      </c>
      <c r="L143" s="42"/>
      <c r="M143" s="210" t="s">
        <v>19</v>
      </c>
      <c r="N143" s="211" t="s">
        <v>40</v>
      </c>
      <c r="O143" s="8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4" t="s">
        <v>122</v>
      </c>
      <c r="AT143" s="214" t="s">
        <v>118</v>
      </c>
      <c r="AU143" s="214" t="s">
        <v>76</v>
      </c>
      <c r="AY143" s="15" t="s">
        <v>117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5" t="s">
        <v>76</v>
      </c>
      <c r="BK143" s="215">
        <f>ROUND(I143*H143,2)</f>
        <v>0</v>
      </c>
      <c r="BL143" s="15" t="s">
        <v>122</v>
      </c>
      <c r="BM143" s="214" t="s">
        <v>271</v>
      </c>
    </row>
    <row r="144" s="2" customFormat="1" ht="24.15" customHeight="1">
      <c r="A144" s="36"/>
      <c r="B144" s="37"/>
      <c r="C144" s="203" t="s">
        <v>69</v>
      </c>
      <c r="D144" s="203" t="s">
        <v>118</v>
      </c>
      <c r="E144" s="204" t="s">
        <v>272</v>
      </c>
      <c r="F144" s="205" t="s">
        <v>273</v>
      </c>
      <c r="G144" s="206" t="s">
        <v>257</v>
      </c>
      <c r="H144" s="207">
        <v>489</v>
      </c>
      <c r="I144" s="208"/>
      <c r="J144" s="209">
        <f>ROUND(I144*H144,2)</f>
        <v>0</v>
      </c>
      <c r="K144" s="205" t="s">
        <v>19</v>
      </c>
      <c r="L144" s="42"/>
      <c r="M144" s="210" t="s">
        <v>19</v>
      </c>
      <c r="N144" s="211" t="s">
        <v>40</v>
      </c>
      <c r="O144" s="8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4" t="s">
        <v>122</v>
      </c>
      <c r="AT144" s="214" t="s">
        <v>118</v>
      </c>
      <c r="AU144" s="214" t="s">
        <v>76</v>
      </c>
      <c r="AY144" s="15" t="s">
        <v>117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5" t="s">
        <v>76</v>
      </c>
      <c r="BK144" s="215">
        <f>ROUND(I144*H144,2)</f>
        <v>0</v>
      </c>
      <c r="BL144" s="15" t="s">
        <v>122</v>
      </c>
      <c r="BM144" s="214" t="s">
        <v>274</v>
      </c>
    </row>
    <row r="145" s="2" customFormat="1" ht="16.5" customHeight="1">
      <c r="A145" s="36"/>
      <c r="B145" s="37"/>
      <c r="C145" s="203" t="s">
        <v>69</v>
      </c>
      <c r="D145" s="203" t="s">
        <v>118</v>
      </c>
      <c r="E145" s="204" t="s">
        <v>275</v>
      </c>
      <c r="F145" s="205" t="s">
        <v>276</v>
      </c>
      <c r="G145" s="206" t="s">
        <v>270</v>
      </c>
      <c r="H145" s="207">
        <v>1</v>
      </c>
      <c r="I145" s="208"/>
      <c r="J145" s="209">
        <f>ROUND(I145*H145,2)</f>
        <v>0</v>
      </c>
      <c r="K145" s="205" t="s">
        <v>19</v>
      </c>
      <c r="L145" s="42"/>
      <c r="M145" s="210" t="s">
        <v>19</v>
      </c>
      <c r="N145" s="211" t="s">
        <v>40</v>
      </c>
      <c r="O145" s="82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4" t="s">
        <v>122</v>
      </c>
      <c r="AT145" s="214" t="s">
        <v>118</v>
      </c>
      <c r="AU145" s="214" t="s">
        <v>76</v>
      </c>
      <c r="AY145" s="15" t="s">
        <v>117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5" t="s">
        <v>76</v>
      </c>
      <c r="BK145" s="215">
        <f>ROUND(I145*H145,2)</f>
        <v>0</v>
      </c>
      <c r="BL145" s="15" t="s">
        <v>122</v>
      </c>
      <c r="BM145" s="214" t="s">
        <v>277</v>
      </c>
    </row>
    <row r="146" s="2" customFormat="1" ht="16.5" customHeight="1">
      <c r="A146" s="36"/>
      <c r="B146" s="37"/>
      <c r="C146" s="203" t="s">
        <v>69</v>
      </c>
      <c r="D146" s="203" t="s">
        <v>118</v>
      </c>
      <c r="E146" s="204" t="s">
        <v>278</v>
      </c>
      <c r="F146" s="205" t="s">
        <v>279</v>
      </c>
      <c r="G146" s="206" t="s">
        <v>280</v>
      </c>
      <c r="H146" s="207">
        <v>10</v>
      </c>
      <c r="I146" s="208"/>
      <c r="J146" s="209">
        <f>ROUND(I146*H146,2)</f>
        <v>0</v>
      </c>
      <c r="K146" s="205" t="s">
        <v>19</v>
      </c>
      <c r="L146" s="42"/>
      <c r="M146" s="210" t="s">
        <v>19</v>
      </c>
      <c r="N146" s="211" t="s">
        <v>40</v>
      </c>
      <c r="O146" s="8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4" t="s">
        <v>122</v>
      </c>
      <c r="AT146" s="214" t="s">
        <v>118</v>
      </c>
      <c r="AU146" s="214" t="s">
        <v>76</v>
      </c>
      <c r="AY146" s="15" t="s">
        <v>117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5" t="s">
        <v>76</v>
      </c>
      <c r="BK146" s="215">
        <f>ROUND(I146*H146,2)</f>
        <v>0</v>
      </c>
      <c r="BL146" s="15" t="s">
        <v>122</v>
      </c>
      <c r="BM146" s="214" t="s">
        <v>281</v>
      </c>
    </row>
    <row r="147" s="2" customFormat="1" ht="16.5" customHeight="1">
      <c r="A147" s="36"/>
      <c r="B147" s="37"/>
      <c r="C147" s="203" t="s">
        <v>69</v>
      </c>
      <c r="D147" s="203" t="s">
        <v>118</v>
      </c>
      <c r="E147" s="204" t="s">
        <v>282</v>
      </c>
      <c r="F147" s="205" t="s">
        <v>283</v>
      </c>
      <c r="G147" s="206" t="s">
        <v>121</v>
      </c>
      <c r="H147" s="207">
        <v>501</v>
      </c>
      <c r="I147" s="208"/>
      <c r="J147" s="209">
        <f>ROUND(I147*H147,2)</f>
        <v>0</v>
      </c>
      <c r="K147" s="205" t="s">
        <v>19</v>
      </c>
      <c r="L147" s="42"/>
      <c r="M147" s="210" t="s">
        <v>19</v>
      </c>
      <c r="N147" s="211" t="s">
        <v>40</v>
      </c>
      <c r="O147" s="8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4" t="s">
        <v>122</v>
      </c>
      <c r="AT147" s="214" t="s">
        <v>118</v>
      </c>
      <c r="AU147" s="214" t="s">
        <v>76</v>
      </c>
      <c r="AY147" s="15" t="s">
        <v>117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5" t="s">
        <v>76</v>
      </c>
      <c r="BK147" s="215">
        <f>ROUND(I147*H147,2)</f>
        <v>0</v>
      </c>
      <c r="BL147" s="15" t="s">
        <v>122</v>
      </c>
      <c r="BM147" s="214" t="s">
        <v>284</v>
      </c>
    </row>
    <row r="148" s="2" customFormat="1" ht="16.5" customHeight="1">
      <c r="A148" s="36"/>
      <c r="B148" s="37"/>
      <c r="C148" s="203" t="s">
        <v>69</v>
      </c>
      <c r="D148" s="203" t="s">
        <v>118</v>
      </c>
      <c r="E148" s="204" t="s">
        <v>285</v>
      </c>
      <c r="F148" s="205" t="s">
        <v>286</v>
      </c>
      <c r="G148" s="206" t="s">
        <v>257</v>
      </c>
      <c r="H148" s="207">
        <v>40</v>
      </c>
      <c r="I148" s="208"/>
      <c r="J148" s="209">
        <f>ROUND(I148*H148,2)</f>
        <v>0</v>
      </c>
      <c r="K148" s="205" t="s">
        <v>19</v>
      </c>
      <c r="L148" s="42"/>
      <c r="M148" s="210" t="s">
        <v>19</v>
      </c>
      <c r="N148" s="211" t="s">
        <v>40</v>
      </c>
      <c r="O148" s="82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4" t="s">
        <v>122</v>
      </c>
      <c r="AT148" s="214" t="s">
        <v>118</v>
      </c>
      <c r="AU148" s="214" t="s">
        <v>76</v>
      </c>
      <c r="AY148" s="15" t="s">
        <v>117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5" t="s">
        <v>76</v>
      </c>
      <c r="BK148" s="215">
        <f>ROUND(I148*H148,2)</f>
        <v>0</v>
      </c>
      <c r="BL148" s="15" t="s">
        <v>122</v>
      </c>
      <c r="BM148" s="214" t="s">
        <v>287</v>
      </c>
    </row>
    <row r="149" s="2" customFormat="1" ht="16.5" customHeight="1">
      <c r="A149" s="36"/>
      <c r="B149" s="37"/>
      <c r="C149" s="203" t="s">
        <v>69</v>
      </c>
      <c r="D149" s="203" t="s">
        <v>118</v>
      </c>
      <c r="E149" s="204" t="s">
        <v>288</v>
      </c>
      <c r="F149" s="205" t="s">
        <v>289</v>
      </c>
      <c r="G149" s="206" t="s">
        <v>270</v>
      </c>
      <c r="H149" s="207">
        <v>1</v>
      </c>
      <c r="I149" s="208"/>
      <c r="J149" s="209">
        <f>ROUND(I149*H149,2)</f>
        <v>0</v>
      </c>
      <c r="K149" s="205" t="s">
        <v>19</v>
      </c>
      <c r="L149" s="42"/>
      <c r="M149" s="210" t="s">
        <v>19</v>
      </c>
      <c r="N149" s="211" t="s">
        <v>40</v>
      </c>
      <c r="O149" s="8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4" t="s">
        <v>122</v>
      </c>
      <c r="AT149" s="214" t="s">
        <v>118</v>
      </c>
      <c r="AU149" s="214" t="s">
        <v>76</v>
      </c>
      <c r="AY149" s="15" t="s">
        <v>117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5" t="s">
        <v>76</v>
      </c>
      <c r="BK149" s="215">
        <f>ROUND(I149*H149,2)</f>
        <v>0</v>
      </c>
      <c r="BL149" s="15" t="s">
        <v>122</v>
      </c>
      <c r="BM149" s="214" t="s">
        <v>290</v>
      </c>
    </row>
    <row r="150" s="2" customFormat="1" ht="16.5" customHeight="1">
      <c r="A150" s="36"/>
      <c r="B150" s="37"/>
      <c r="C150" s="203" t="s">
        <v>69</v>
      </c>
      <c r="D150" s="203" t="s">
        <v>118</v>
      </c>
      <c r="E150" s="204" t="s">
        <v>291</v>
      </c>
      <c r="F150" s="205" t="s">
        <v>292</v>
      </c>
      <c r="G150" s="206" t="s">
        <v>251</v>
      </c>
      <c r="H150" s="207">
        <v>1</v>
      </c>
      <c r="I150" s="208"/>
      <c r="J150" s="209">
        <f>ROUND(I150*H150,2)</f>
        <v>0</v>
      </c>
      <c r="K150" s="205" t="s">
        <v>19</v>
      </c>
      <c r="L150" s="42"/>
      <c r="M150" s="210" t="s">
        <v>19</v>
      </c>
      <c r="N150" s="211" t="s">
        <v>40</v>
      </c>
      <c r="O150" s="8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4" t="s">
        <v>122</v>
      </c>
      <c r="AT150" s="214" t="s">
        <v>118</v>
      </c>
      <c r="AU150" s="214" t="s">
        <v>76</v>
      </c>
      <c r="AY150" s="15" t="s">
        <v>117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5" t="s">
        <v>76</v>
      </c>
      <c r="BK150" s="215">
        <f>ROUND(I150*H150,2)</f>
        <v>0</v>
      </c>
      <c r="BL150" s="15" t="s">
        <v>122</v>
      </c>
      <c r="BM150" s="214" t="s">
        <v>293</v>
      </c>
    </row>
    <row r="151" s="2" customFormat="1" ht="16.5" customHeight="1">
      <c r="A151" s="36"/>
      <c r="B151" s="37"/>
      <c r="C151" s="203" t="s">
        <v>69</v>
      </c>
      <c r="D151" s="203" t="s">
        <v>118</v>
      </c>
      <c r="E151" s="204" t="s">
        <v>294</v>
      </c>
      <c r="F151" s="205" t="s">
        <v>295</v>
      </c>
      <c r="G151" s="206" t="s">
        <v>251</v>
      </c>
      <c r="H151" s="207">
        <v>1</v>
      </c>
      <c r="I151" s="208"/>
      <c r="J151" s="209">
        <f>ROUND(I151*H151,2)</f>
        <v>0</v>
      </c>
      <c r="K151" s="205" t="s">
        <v>19</v>
      </c>
      <c r="L151" s="42"/>
      <c r="M151" s="210" t="s">
        <v>19</v>
      </c>
      <c r="N151" s="211" t="s">
        <v>40</v>
      </c>
      <c r="O151" s="8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4" t="s">
        <v>122</v>
      </c>
      <c r="AT151" s="214" t="s">
        <v>118</v>
      </c>
      <c r="AU151" s="214" t="s">
        <v>76</v>
      </c>
      <c r="AY151" s="15" t="s">
        <v>117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5" t="s">
        <v>76</v>
      </c>
      <c r="BK151" s="215">
        <f>ROUND(I151*H151,2)</f>
        <v>0</v>
      </c>
      <c r="BL151" s="15" t="s">
        <v>122</v>
      </c>
      <c r="BM151" s="214" t="s">
        <v>296</v>
      </c>
    </row>
    <row r="152" s="2" customFormat="1" ht="16.5" customHeight="1">
      <c r="A152" s="36"/>
      <c r="B152" s="37"/>
      <c r="C152" s="203" t="s">
        <v>69</v>
      </c>
      <c r="D152" s="203" t="s">
        <v>118</v>
      </c>
      <c r="E152" s="204" t="s">
        <v>297</v>
      </c>
      <c r="F152" s="205" t="s">
        <v>298</v>
      </c>
      <c r="G152" s="206" t="s">
        <v>251</v>
      </c>
      <c r="H152" s="207">
        <v>1</v>
      </c>
      <c r="I152" s="208"/>
      <c r="J152" s="209">
        <f>ROUND(I152*H152,2)</f>
        <v>0</v>
      </c>
      <c r="K152" s="205" t="s">
        <v>19</v>
      </c>
      <c r="L152" s="42"/>
      <c r="M152" s="210" t="s">
        <v>19</v>
      </c>
      <c r="N152" s="211" t="s">
        <v>40</v>
      </c>
      <c r="O152" s="8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4" t="s">
        <v>122</v>
      </c>
      <c r="AT152" s="214" t="s">
        <v>118</v>
      </c>
      <c r="AU152" s="214" t="s">
        <v>76</v>
      </c>
      <c r="AY152" s="15" t="s">
        <v>117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5" t="s">
        <v>76</v>
      </c>
      <c r="BK152" s="215">
        <f>ROUND(I152*H152,2)</f>
        <v>0</v>
      </c>
      <c r="BL152" s="15" t="s">
        <v>122</v>
      </c>
      <c r="BM152" s="214" t="s">
        <v>299</v>
      </c>
    </row>
    <row r="153" s="11" customFormat="1" ht="25.92" customHeight="1">
      <c r="A153" s="11"/>
      <c r="B153" s="189"/>
      <c r="C153" s="190"/>
      <c r="D153" s="191" t="s">
        <v>68</v>
      </c>
      <c r="E153" s="192" t="s">
        <v>300</v>
      </c>
      <c r="F153" s="192" t="s">
        <v>301</v>
      </c>
      <c r="G153" s="190"/>
      <c r="H153" s="190"/>
      <c r="I153" s="193"/>
      <c r="J153" s="19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0" t="s">
        <v>76</v>
      </c>
      <c r="AT153" s="201" t="s">
        <v>68</v>
      </c>
      <c r="AU153" s="201" t="s">
        <v>69</v>
      </c>
      <c r="AY153" s="200" t="s">
        <v>117</v>
      </c>
      <c r="BK153" s="202">
        <f>BK154</f>
        <v>0</v>
      </c>
    </row>
    <row r="154" s="2" customFormat="1" ht="16.5" customHeight="1">
      <c r="A154" s="36"/>
      <c r="B154" s="37"/>
      <c r="C154" s="203" t="s">
        <v>69</v>
      </c>
      <c r="D154" s="203" t="s">
        <v>118</v>
      </c>
      <c r="E154" s="204" t="s">
        <v>302</v>
      </c>
      <c r="F154" s="205" t="s">
        <v>303</v>
      </c>
      <c r="G154" s="206" t="s">
        <v>251</v>
      </c>
      <c r="H154" s="207">
        <v>90</v>
      </c>
      <c r="I154" s="208"/>
      <c r="J154" s="209">
        <f>ROUND(I154*H154,2)</f>
        <v>0</v>
      </c>
      <c r="K154" s="205" t="s">
        <v>19</v>
      </c>
      <c r="L154" s="42"/>
      <c r="M154" s="216" t="s">
        <v>19</v>
      </c>
      <c r="N154" s="217" t="s">
        <v>40</v>
      </c>
      <c r="O154" s="21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4" t="s">
        <v>122</v>
      </c>
      <c r="AT154" s="214" t="s">
        <v>118</v>
      </c>
      <c r="AU154" s="214" t="s">
        <v>76</v>
      </c>
      <c r="AY154" s="15" t="s">
        <v>117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5" t="s">
        <v>76</v>
      </c>
      <c r="BK154" s="215">
        <f>ROUND(I154*H154,2)</f>
        <v>0</v>
      </c>
      <c r="BL154" s="15" t="s">
        <v>122</v>
      </c>
      <c r="BM154" s="214" t="s">
        <v>304</v>
      </c>
    </row>
    <row r="155" s="2" customFormat="1" ht="6.96" customHeight="1">
      <c r="A155" s="36"/>
      <c r="B155" s="57"/>
      <c r="C155" s="58"/>
      <c r="D155" s="58"/>
      <c r="E155" s="58"/>
      <c r="F155" s="58"/>
      <c r="G155" s="58"/>
      <c r="H155" s="58"/>
      <c r="I155" s="58"/>
      <c r="J155" s="58"/>
      <c r="K155" s="58"/>
      <c r="L155" s="42"/>
      <c r="M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</sheetData>
  <sheetProtection sheet="1" autoFilter="0" formatColumns="0" formatRows="0" objects="1" scenarios="1" spinCount="100000" saltValue="cajoeLE3/l77mMOpVmkbR22qBIGt5//5azFWZ+Qim1AUKIDpYCQE8BCvuFJLRLu1T2sc4u14cUQfdUs5MZIa9g==" hashValue="ZG0yybEsO1ZOmachqKgVJcCg2rNDaRLXxmj8Ct0U9IEGME/N8Sd1tKldGuSNxYm7/IwAy/or8RyPoapPta1zog==" algorithmName="SHA-512" password="CC35"/>
  <autoFilter ref="C90:K1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78</v>
      </c>
    </row>
    <row r="4" s="1" customFormat="1" ht="24.96" customHeight="1">
      <c r="B4" s="18"/>
      <c r="D4" s="138" t="s">
        <v>87</v>
      </c>
      <c r="L4" s="18"/>
      <c r="M4" s="13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0" t="s">
        <v>16</v>
      </c>
      <c r="L6" s="18"/>
    </row>
    <row r="7" s="1" customFormat="1" ht="16.5" customHeight="1">
      <c r="B7" s="18"/>
      <c r="E7" s="141" t="str">
        <f>'Rekapitulace stavby'!K6</f>
        <v>objekt Koleje Jarov- Blok G Přístupový systém</v>
      </c>
      <c r="F7" s="140"/>
      <c r="G7" s="140"/>
      <c r="H7" s="140"/>
      <c r="L7" s="18"/>
    </row>
    <row r="8" s="1" customFormat="1" ht="12" customHeight="1">
      <c r="B8" s="18"/>
      <c r="D8" s="140" t="s">
        <v>88</v>
      </c>
      <c r="L8" s="18"/>
    </row>
    <row r="9" s="2" customFormat="1" ht="16.5" customHeight="1">
      <c r="A9" s="36"/>
      <c r="B9" s="42"/>
      <c r="C9" s="36"/>
      <c r="D9" s="36"/>
      <c r="E9" s="141" t="s">
        <v>89</v>
      </c>
      <c r="F9" s="36"/>
      <c r="G9" s="36"/>
      <c r="H9" s="36"/>
      <c r="I9" s="36"/>
      <c r="J9" s="36"/>
      <c r="K9" s="36"/>
      <c r="L9" s="14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0" t="s">
        <v>90</v>
      </c>
      <c r="E10" s="36"/>
      <c r="F10" s="36"/>
      <c r="G10" s="36"/>
      <c r="H10" s="36"/>
      <c r="I10" s="36"/>
      <c r="J10" s="36"/>
      <c r="K10" s="36"/>
      <c r="L10" s="14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43" t="s">
        <v>305</v>
      </c>
      <c r="F11" s="36"/>
      <c r="G11" s="36"/>
      <c r="H11" s="36"/>
      <c r="I11" s="36"/>
      <c r="J11" s="36"/>
      <c r="K11" s="36"/>
      <c r="L11" s="14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4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0" t="s">
        <v>18</v>
      </c>
      <c r="E13" s="36"/>
      <c r="F13" s="131" t="s">
        <v>19</v>
      </c>
      <c r="G13" s="36"/>
      <c r="H13" s="36"/>
      <c r="I13" s="140" t="s">
        <v>20</v>
      </c>
      <c r="J13" s="131" t="s">
        <v>19</v>
      </c>
      <c r="K13" s="36"/>
      <c r="L13" s="14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21</v>
      </c>
      <c r="E14" s="36"/>
      <c r="F14" s="131" t="s">
        <v>22</v>
      </c>
      <c r="G14" s="36"/>
      <c r="H14" s="36"/>
      <c r="I14" s="140" t="s">
        <v>23</v>
      </c>
      <c r="J14" s="144" t="str">
        <f>'Rekapitulace stavby'!AN8</f>
        <v>10. 2. 2025</v>
      </c>
      <c r="K14" s="36"/>
      <c r="L14" s="1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0" t="s">
        <v>25</v>
      </c>
      <c r="E16" s="36"/>
      <c r="F16" s="36"/>
      <c r="G16" s="36"/>
      <c r="H16" s="36"/>
      <c r="I16" s="140" t="s">
        <v>26</v>
      </c>
      <c r="J16" s="131" t="str">
        <f>IF('Rekapitulace stavby'!AN10="","",'Rekapitulace stavby'!AN10)</f>
        <v/>
      </c>
      <c r="K16" s="36"/>
      <c r="L16" s="1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1" t="str">
        <f>IF('Rekapitulace stavby'!E11="","",'Rekapitulace stavby'!E11)</f>
        <v xml:space="preserve"> </v>
      </c>
      <c r="F17" s="36"/>
      <c r="G17" s="36"/>
      <c r="H17" s="36"/>
      <c r="I17" s="140" t="s">
        <v>27</v>
      </c>
      <c r="J17" s="131" t="str">
        <f>IF('Rekapitulace stavby'!AN11="","",'Rekapitulace stavby'!AN11)</f>
        <v/>
      </c>
      <c r="K17" s="36"/>
      <c r="L17" s="14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4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0" t="s">
        <v>28</v>
      </c>
      <c r="E19" s="36"/>
      <c r="F19" s="36"/>
      <c r="G19" s="36"/>
      <c r="H19" s="36"/>
      <c r="I19" s="140" t="s">
        <v>26</v>
      </c>
      <c r="J19" s="31" t="str">
        <f>'Rekapitulace stavby'!AN13</f>
        <v>Vyplň údaj</v>
      </c>
      <c r="K19" s="36"/>
      <c r="L19" s="14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40" t="s">
        <v>27</v>
      </c>
      <c r="J20" s="31" t="str">
        <f>'Rekapitulace stavby'!AN14</f>
        <v>Vyplň údaj</v>
      </c>
      <c r="K20" s="36"/>
      <c r="L20" s="14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0" t="s">
        <v>30</v>
      </c>
      <c r="E22" s="36"/>
      <c r="F22" s="36"/>
      <c r="G22" s="36"/>
      <c r="H22" s="36"/>
      <c r="I22" s="140" t="s">
        <v>26</v>
      </c>
      <c r="J22" s="131" t="str">
        <f>IF('Rekapitulace stavby'!AN16="","",'Rekapitulace stavby'!AN16)</f>
        <v/>
      </c>
      <c r="K22" s="36"/>
      <c r="L22" s="14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1" t="str">
        <f>IF('Rekapitulace stavby'!E17="","",'Rekapitulace stavby'!E17)</f>
        <v xml:space="preserve"> </v>
      </c>
      <c r="F23" s="36"/>
      <c r="G23" s="36"/>
      <c r="H23" s="36"/>
      <c r="I23" s="140" t="s">
        <v>27</v>
      </c>
      <c r="J23" s="131" t="str">
        <f>IF('Rekapitulace stavby'!AN17="","",'Rekapitulace stavby'!AN17)</f>
        <v/>
      </c>
      <c r="K23" s="36"/>
      <c r="L23" s="14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4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0" t="s">
        <v>32</v>
      </c>
      <c r="E25" s="36"/>
      <c r="F25" s="36"/>
      <c r="G25" s="36"/>
      <c r="H25" s="36"/>
      <c r="I25" s="140" t="s">
        <v>26</v>
      </c>
      <c r="J25" s="131" t="str">
        <f>IF('Rekapitulace stavby'!AN19="","",'Rekapitulace stavby'!AN19)</f>
        <v/>
      </c>
      <c r="K25" s="36"/>
      <c r="L25" s="14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1" t="str">
        <f>IF('Rekapitulace stavby'!E20="","",'Rekapitulace stavby'!E20)</f>
        <v xml:space="preserve"> </v>
      </c>
      <c r="F26" s="36"/>
      <c r="G26" s="36"/>
      <c r="H26" s="36"/>
      <c r="I26" s="140" t="s">
        <v>27</v>
      </c>
      <c r="J26" s="131" t="str">
        <f>IF('Rekapitulace stavby'!AN20="","",'Rekapitulace stavby'!AN20)</f>
        <v/>
      </c>
      <c r="K26" s="36"/>
      <c r="L26" s="14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4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0" t="s">
        <v>33</v>
      </c>
      <c r="E28" s="36"/>
      <c r="F28" s="36"/>
      <c r="G28" s="36"/>
      <c r="H28" s="36"/>
      <c r="I28" s="36"/>
      <c r="J28" s="36"/>
      <c r="K28" s="36"/>
      <c r="L28" s="14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45"/>
      <c r="B29" s="146"/>
      <c r="C29" s="145"/>
      <c r="D29" s="145"/>
      <c r="E29" s="147" t="s">
        <v>19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4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14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0" t="s">
        <v>35</v>
      </c>
      <c r="E32" s="36"/>
      <c r="F32" s="36"/>
      <c r="G32" s="36"/>
      <c r="H32" s="36"/>
      <c r="I32" s="36"/>
      <c r="J32" s="151">
        <f>ROUND(J87, 2)</f>
        <v>0</v>
      </c>
      <c r="K32" s="36"/>
      <c r="L32" s="14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9"/>
      <c r="E33" s="149"/>
      <c r="F33" s="149"/>
      <c r="G33" s="149"/>
      <c r="H33" s="149"/>
      <c r="I33" s="149"/>
      <c r="J33" s="149"/>
      <c r="K33" s="149"/>
      <c r="L33" s="14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2" t="s">
        <v>37</v>
      </c>
      <c r="G34" s="36"/>
      <c r="H34" s="36"/>
      <c r="I34" s="152" t="s">
        <v>36</v>
      </c>
      <c r="J34" s="152" t="s">
        <v>38</v>
      </c>
      <c r="K34" s="36"/>
      <c r="L34" s="14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3" t="s">
        <v>39</v>
      </c>
      <c r="E35" s="140" t="s">
        <v>40</v>
      </c>
      <c r="F35" s="154">
        <f>ROUND((SUM(BE87:BE93)),  2)</f>
        <v>0</v>
      </c>
      <c r="G35" s="36"/>
      <c r="H35" s="36"/>
      <c r="I35" s="155">
        <v>0.20999999999999999</v>
      </c>
      <c r="J35" s="154">
        <f>ROUND(((SUM(BE87:BE93))*I35),  2)</f>
        <v>0</v>
      </c>
      <c r="K35" s="36"/>
      <c r="L35" s="14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0" t="s">
        <v>41</v>
      </c>
      <c r="F36" s="154">
        <f>ROUND((SUM(BF87:BF93)),  2)</f>
        <v>0</v>
      </c>
      <c r="G36" s="36"/>
      <c r="H36" s="36"/>
      <c r="I36" s="155">
        <v>0.12</v>
      </c>
      <c r="J36" s="154">
        <f>ROUND(((SUM(BF87:BF93))*I36),  2)</f>
        <v>0</v>
      </c>
      <c r="K36" s="36"/>
      <c r="L36" s="14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42</v>
      </c>
      <c r="F37" s="154">
        <f>ROUND((SUM(BG87:BG93)),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14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0" t="s">
        <v>43</v>
      </c>
      <c r="F38" s="154">
        <f>ROUND((SUM(BH87:BH93)),  2)</f>
        <v>0</v>
      </c>
      <c r="G38" s="36"/>
      <c r="H38" s="36"/>
      <c r="I38" s="155">
        <v>0.12</v>
      </c>
      <c r="J38" s="154">
        <f>0</f>
        <v>0</v>
      </c>
      <c r="K38" s="36"/>
      <c r="L38" s="14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0" t="s">
        <v>44</v>
      </c>
      <c r="F39" s="154">
        <f>ROUND((SUM(BI87:BI93)),  2)</f>
        <v>0</v>
      </c>
      <c r="G39" s="36"/>
      <c r="H39" s="36"/>
      <c r="I39" s="155">
        <v>0</v>
      </c>
      <c r="J39" s="154">
        <f>0</f>
        <v>0</v>
      </c>
      <c r="K39" s="36"/>
      <c r="L39" s="14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4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6"/>
      <c r="D41" s="157" t="s">
        <v>45</v>
      </c>
      <c r="E41" s="158"/>
      <c r="F41" s="158"/>
      <c r="G41" s="159" t="s">
        <v>46</v>
      </c>
      <c r="H41" s="160" t="s">
        <v>47</v>
      </c>
      <c r="I41" s="158"/>
      <c r="J41" s="161">
        <f>SUM(J32:J39)</f>
        <v>0</v>
      </c>
      <c r="K41" s="162"/>
      <c r="L41" s="14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92</v>
      </c>
      <c r="D47" s="38"/>
      <c r="E47" s="38"/>
      <c r="F47" s="38"/>
      <c r="G47" s="38"/>
      <c r="H47" s="38"/>
      <c r="I47" s="38"/>
      <c r="J47" s="38"/>
      <c r="K47" s="38"/>
      <c r="L47" s="14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4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4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67" t="str">
        <f>E7</f>
        <v>objekt Koleje Jarov- Blok G Přístupový systém</v>
      </c>
      <c r="F50" s="30"/>
      <c r="G50" s="30"/>
      <c r="H50" s="30"/>
      <c r="I50" s="38"/>
      <c r="J50" s="38"/>
      <c r="K50" s="38"/>
      <c r="L50" s="14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1" customFormat="1" ht="12" customHeight="1">
      <c r="B51" s="19"/>
      <c r="C51" s="30" t="s">
        <v>88</v>
      </c>
      <c r="D51" s="20"/>
      <c r="E51" s="20"/>
      <c r="F51" s="20"/>
      <c r="G51" s="20"/>
      <c r="H51" s="20"/>
      <c r="I51" s="20"/>
      <c r="J51" s="20"/>
      <c r="K51" s="20"/>
      <c r="L51" s="18"/>
    </row>
    <row r="52" s="2" customFormat="1" ht="16.5" customHeight="1">
      <c r="A52" s="36"/>
      <c r="B52" s="37"/>
      <c r="C52" s="38"/>
      <c r="D52" s="38"/>
      <c r="E52" s="167" t="s">
        <v>89</v>
      </c>
      <c r="F52" s="38"/>
      <c r="G52" s="38"/>
      <c r="H52" s="38"/>
      <c r="I52" s="38"/>
      <c r="J52" s="38"/>
      <c r="K52" s="38"/>
      <c r="L52" s="14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90</v>
      </c>
      <c r="D53" s="38"/>
      <c r="E53" s="38"/>
      <c r="F53" s="38"/>
      <c r="G53" s="38"/>
      <c r="H53" s="38"/>
      <c r="I53" s="38"/>
      <c r="J53" s="38"/>
      <c r="K53" s="38"/>
      <c r="L53" s="14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67" t="str">
        <f>E11</f>
        <v>Objekt2 - Servis</v>
      </c>
      <c r="F54" s="38"/>
      <c r="G54" s="38"/>
      <c r="H54" s="38"/>
      <c r="I54" s="38"/>
      <c r="J54" s="38"/>
      <c r="K54" s="38"/>
      <c r="L54" s="14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4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2" customHeight="1">
      <c r="A56" s="36"/>
      <c r="B56" s="37"/>
      <c r="C56" s="30" t="s">
        <v>21</v>
      </c>
      <c r="D56" s="38"/>
      <c r="E56" s="38"/>
      <c r="F56" s="25" t="str">
        <f>F14</f>
        <v xml:space="preserve"> </v>
      </c>
      <c r="G56" s="38"/>
      <c r="H56" s="38"/>
      <c r="I56" s="30" t="s">
        <v>23</v>
      </c>
      <c r="J56" s="70" t="str">
        <f>IF(J14="","",J14)</f>
        <v>10. 2. 2025</v>
      </c>
      <c r="K56" s="38"/>
      <c r="L56" s="14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4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 xml:space="preserve"> </v>
      </c>
      <c r="G58" s="38"/>
      <c r="H58" s="38"/>
      <c r="I58" s="30" t="s">
        <v>30</v>
      </c>
      <c r="J58" s="34" t="str">
        <f>E23</f>
        <v xml:space="preserve"> </v>
      </c>
      <c r="K58" s="38"/>
      <c r="L58" s="14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5.15" customHeight="1">
      <c r="A59" s="36"/>
      <c r="B59" s="37"/>
      <c r="C59" s="30" t="s">
        <v>28</v>
      </c>
      <c r="D59" s="38"/>
      <c r="E59" s="38"/>
      <c r="F59" s="25" t="str">
        <f>IF(E20="","",E20)</f>
        <v>Vyplň údaj</v>
      </c>
      <c r="G59" s="38"/>
      <c r="H59" s="38"/>
      <c r="I59" s="30" t="s">
        <v>32</v>
      </c>
      <c r="J59" s="34" t="str">
        <f>E26</f>
        <v xml:space="preserve"> </v>
      </c>
      <c r="K59" s="38"/>
      <c r="L59" s="14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4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9.28" customHeight="1">
      <c r="A61" s="36"/>
      <c r="B61" s="37"/>
      <c r="C61" s="168" t="s">
        <v>93</v>
      </c>
      <c r="D61" s="169"/>
      <c r="E61" s="169"/>
      <c r="F61" s="169"/>
      <c r="G61" s="169"/>
      <c r="H61" s="169"/>
      <c r="I61" s="169"/>
      <c r="J61" s="170" t="s">
        <v>94</v>
      </c>
      <c r="K61" s="169"/>
      <c r="L61" s="14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4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2.8" customHeight="1">
      <c r="A63" s="36"/>
      <c r="B63" s="37"/>
      <c r="C63" s="171" t="s">
        <v>67</v>
      </c>
      <c r="D63" s="38"/>
      <c r="E63" s="38"/>
      <c r="F63" s="38"/>
      <c r="G63" s="38"/>
      <c r="H63" s="38"/>
      <c r="I63" s="38"/>
      <c r="J63" s="100">
        <f>J87</f>
        <v>0</v>
      </c>
      <c r="K63" s="38"/>
      <c r="L63" s="14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95</v>
      </c>
    </row>
    <row r="64" s="9" customFormat="1" ht="24.96" customHeight="1">
      <c r="A64" s="9"/>
      <c r="B64" s="172"/>
      <c r="C64" s="173"/>
      <c r="D64" s="174" t="s">
        <v>306</v>
      </c>
      <c r="E64" s="175"/>
      <c r="F64" s="175"/>
      <c r="G64" s="175"/>
      <c r="H64" s="175"/>
      <c r="I64" s="175"/>
      <c r="J64" s="176">
        <f>J88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2"/>
      <c r="C65" s="173"/>
      <c r="D65" s="174" t="s">
        <v>307</v>
      </c>
      <c r="E65" s="175"/>
      <c r="F65" s="175"/>
      <c r="G65" s="175"/>
      <c r="H65" s="175"/>
      <c r="I65" s="175"/>
      <c r="J65" s="176">
        <f>J92</f>
        <v>0</v>
      </c>
      <c r="K65" s="173"/>
      <c r="L65" s="17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4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4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="2" customFormat="1" ht="6.96" customHeight="1">
      <c r="A71" s="36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4.96" customHeight="1">
      <c r="A72" s="36"/>
      <c r="B72" s="37"/>
      <c r="C72" s="21" t="s">
        <v>102</v>
      </c>
      <c r="D72" s="38"/>
      <c r="E72" s="38"/>
      <c r="F72" s="38"/>
      <c r="G72" s="38"/>
      <c r="H72" s="38"/>
      <c r="I72" s="38"/>
      <c r="J72" s="38"/>
      <c r="K72" s="38"/>
      <c r="L72" s="14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4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4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167" t="str">
        <f>E7</f>
        <v>objekt Koleje Jarov- Blok G Přístupový systém</v>
      </c>
      <c r="F75" s="30"/>
      <c r="G75" s="30"/>
      <c r="H75" s="30"/>
      <c r="I75" s="38"/>
      <c r="J75" s="38"/>
      <c r="K75" s="38"/>
      <c r="L75" s="14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1" customFormat="1" ht="12" customHeight="1">
      <c r="B76" s="19"/>
      <c r="C76" s="30" t="s">
        <v>88</v>
      </c>
      <c r="D76" s="20"/>
      <c r="E76" s="20"/>
      <c r="F76" s="20"/>
      <c r="G76" s="20"/>
      <c r="H76" s="20"/>
      <c r="I76" s="20"/>
      <c r="J76" s="20"/>
      <c r="K76" s="20"/>
      <c r="L76" s="18"/>
    </row>
    <row r="77" s="2" customFormat="1" ht="16.5" customHeight="1">
      <c r="A77" s="36"/>
      <c r="B77" s="37"/>
      <c r="C77" s="38"/>
      <c r="D77" s="38"/>
      <c r="E77" s="167" t="s">
        <v>89</v>
      </c>
      <c r="F77" s="38"/>
      <c r="G77" s="38"/>
      <c r="H77" s="38"/>
      <c r="I77" s="38"/>
      <c r="J77" s="38"/>
      <c r="K77" s="38"/>
      <c r="L77" s="14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90</v>
      </c>
      <c r="D78" s="38"/>
      <c r="E78" s="38"/>
      <c r="F78" s="38"/>
      <c r="G78" s="38"/>
      <c r="H78" s="38"/>
      <c r="I78" s="38"/>
      <c r="J78" s="38"/>
      <c r="K78" s="38"/>
      <c r="L78" s="14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8"/>
      <c r="D79" s="38"/>
      <c r="E79" s="67" t="str">
        <f>E11</f>
        <v>Objekt2 - Servis</v>
      </c>
      <c r="F79" s="38"/>
      <c r="G79" s="38"/>
      <c r="H79" s="38"/>
      <c r="I79" s="38"/>
      <c r="J79" s="38"/>
      <c r="K79" s="38"/>
      <c r="L79" s="14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4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21</v>
      </c>
      <c r="D81" s="38"/>
      <c r="E81" s="38"/>
      <c r="F81" s="25" t="str">
        <f>F14</f>
        <v xml:space="preserve"> </v>
      </c>
      <c r="G81" s="38"/>
      <c r="H81" s="38"/>
      <c r="I81" s="30" t="s">
        <v>23</v>
      </c>
      <c r="J81" s="70" t="str">
        <f>IF(J14="","",J14)</f>
        <v>10. 2. 2025</v>
      </c>
      <c r="K81" s="38"/>
      <c r="L81" s="14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4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25</v>
      </c>
      <c r="D83" s="38"/>
      <c r="E83" s="38"/>
      <c r="F83" s="25" t="str">
        <f>E17</f>
        <v xml:space="preserve"> </v>
      </c>
      <c r="G83" s="38"/>
      <c r="H83" s="38"/>
      <c r="I83" s="30" t="s">
        <v>30</v>
      </c>
      <c r="J83" s="34" t="str">
        <f>E23</f>
        <v xml:space="preserve"> </v>
      </c>
      <c r="K83" s="38"/>
      <c r="L83" s="14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5.15" customHeight="1">
      <c r="A84" s="36"/>
      <c r="B84" s="37"/>
      <c r="C84" s="30" t="s">
        <v>28</v>
      </c>
      <c r="D84" s="38"/>
      <c r="E84" s="38"/>
      <c r="F84" s="25" t="str">
        <f>IF(E20="","",E20)</f>
        <v>Vyplň údaj</v>
      </c>
      <c r="G84" s="38"/>
      <c r="H84" s="38"/>
      <c r="I84" s="30" t="s">
        <v>32</v>
      </c>
      <c r="J84" s="34" t="str">
        <f>E26</f>
        <v xml:space="preserve"> </v>
      </c>
      <c r="K84" s="38"/>
      <c r="L84" s="14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0.32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4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0" customFormat="1" ht="29.28" customHeight="1">
      <c r="A86" s="178"/>
      <c r="B86" s="179"/>
      <c r="C86" s="180" t="s">
        <v>103</v>
      </c>
      <c r="D86" s="181" t="s">
        <v>54</v>
      </c>
      <c r="E86" s="181" t="s">
        <v>50</v>
      </c>
      <c r="F86" s="181" t="s">
        <v>51</v>
      </c>
      <c r="G86" s="181" t="s">
        <v>104</v>
      </c>
      <c r="H86" s="181" t="s">
        <v>105</v>
      </c>
      <c r="I86" s="181" t="s">
        <v>106</v>
      </c>
      <c r="J86" s="181" t="s">
        <v>94</v>
      </c>
      <c r="K86" s="182" t="s">
        <v>107</v>
      </c>
      <c r="L86" s="183"/>
      <c r="M86" s="90" t="s">
        <v>19</v>
      </c>
      <c r="N86" s="91" t="s">
        <v>39</v>
      </c>
      <c r="O86" s="91" t="s">
        <v>108</v>
      </c>
      <c r="P86" s="91" t="s">
        <v>109</v>
      </c>
      <c r="Q86" s="91" t="s">
        <v>110</v>
      </c>
      <c r="R86" s="91" t="s">
        <v>111</v>
      </c>
      <c r="S86" s="91" t="s">
        <v>112</v>
      </c>
      <c r="T86" s="92" t="s">
        <v>113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6"/>
      <c r="B87" s="37"/>
      <c r="C87" s="97" t="s">
        <v>114</v>
      </c>
      <c r="D87" s="38"/>
      <c r="E87" s="38"/>
      <c r="F87" s="38"/>
      <c r="G87" s="38"/>
      <c r="H87" s="38"/>
      <c r="I87" s="38"/>
      <c r="J87" s="184">
        <f>BK87</f>
        <v>0</v>
      </c>
      <c r="K87" s="38"/>
      <c r="L87" s="42"/>
      <c r="M87" s="93"/>
      <c r="N87" s="185"/>
      <c r="O87" s="94"/>
      <c r="P87" s="186">
        <f>P88+P92</f>
        <v>0</v>
      </c>
      <c r="Q87" s="94"/>
      <c r="R87" s="186">
        <f>R88+R92</f>
        <v>0</v>
      </c>
      <c r="S87" s="94"/>
      <c r="T87" s="187">
        <f>T88+T92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68</v>
      </c>
      <c r="AU87" s="15" t="s">
        <v>95</v>
      </c>
      <c r="BK87" s="188">
        <f>BK88+BK92</f>
        <v>0</v>
      </c>
    </row>
    <row r="88" s="11" customFormat="1" ht="25.92" customHeight="1">
      <c r="A88" s="11"/>
      <c r="B88" s="189"/>
      <c r="C88" s="190"/>
      <c r="D88" s="191" t="s">
        <v>68</v>
      </c>
      <c r="E88" s="192" t="s">
        <v>115</v>
      </c>
      <c r="F88" s="192" t="s">
        <v>19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SUM(P89:P91)</f>
        <v>0</v>
      </c>
      <c r="Q88" s="197"/>
      <c r="R88" s="198">
        <f>SUM(R89:R91)</f>
        <v>0</v>
      </c>
      <c r="S88" s="197"/>
      <c r="T88" s="199">
        <f>SUM(T89:T91)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200" t="s">
        <v>76</v>
      </c>
      <c r="AT88" s="201" t="s">
        <v>68</v>
      </c>
      <c r="AU88" s="201" t="s">
        <v>69</v>
      </c>
      <c r="AY88" s="200" t="s">
        <v>117</v>
      </c>
      <c r="BK88" s="202">
        <f>SUM(BK89:BK91)</f>
        <v>0</v>
      </c>
    </row>
    <row r="89" s="2" customFormat="1" ht="24.15" customHeight="1">
      <c r="A89" s="36"/>
      <c r="B89" s="37"/>
      <c r="C89" s="203" t="s">
        <v>69</v>
      </c>
      <c r="D89" s="203" t="s">
        <v>118</v>
      </c>
      <c r="E89" s="204" t="s">
        <v>308</v>
      </c>
      <c r="F89" s="205" t="s">
        <v>309</v>
      </c>
      <c r="G89" s="206" t="s">
        <v>121</v>
      </c>
      <c r="H89" s="207">
        <v>5</v>
      </c>
      <c r="I89" s="208"/>
      <c r="J89" s="209">
        <f>ROUND(I89*H89,2)</f>
        <v>0</v>
      </c>
      <c r="K89" s="205" t="s">
        <v>19</v>
      </c>
      <c r="L89" s="42"/>
      <c r="M89" s="210" t="s">
        <v>19</v>
      </c>
      <c r="N89" s="211" t="s">
        <v>40</v>
      </c>
      <c r="O89" s="8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122</v>
      </c>
      <c r="AT89" s="214" t="s">
        <v>118</v>
      </c>
      <c r="AU89" s="214" t="s">
        <v>76</v>
      </c>
      <c r="AY89" s="15" t="s">
        <v>117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76</v>
      </c>
      <c r="BK89" s="215">
        <f>ROUND(I89*H89,2)</f>
        <v>0</v>
      </c>
      <c r="BL89" s="15" t="s">
        <v>122</v>
      </c>
      <c r="BM89" s="214" t="s">
        <v>78</v>
      </c>
    </row>
    <row r="90" s="2" customFormat="1" ht="24.15" customHeight="1">
      <c r="A90" s="36"/>
      <c r="B90" s="37"/>
      <c r="C90" s="203" t="s">
        <v>69</v>
      </c>
      <c r="D90" s="203" t="s">
        <v>118</v>
      </c>
      <c r="E90" s="204" t="s">
        <v>310</v>
      </c>
      <c r="F90" s="205" t="s">
        <v>311</v>
      </c>
      <c r="G90" s="206" t="s">
        <v>121</v>
      </c>
      <c r="H90" s="207">
        <v>5</v>
      </c>
      <c r="I90" s="208"/>
      <c r="J90" s="209">
        <f>ROUND(I90*H90,2)</f>
        <v>0</v>
      </c>
      <c r="K90" s="205" t="s">
        <v>19</v>
      </c>
      <c r="L90" s="42"/>
      <c r="M90" s="210" t="s">
        <v>19</v>
      </c>
      <c r="N90" s="211" t="s">
        <v>40</v>
      </c>
      <c r="O90" s="8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4" t="s">
        <v>122</v>
      </c>
      <c r="AT90" s="214" t="s">
        <v>118</v>
      </c>
      <c r="AU90" s="214" t="s">
        <v>76</v>
      </c>
      <c r="AY90" s="15" t="s">
        <v>117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76</v>
      </c>
      <c r="BK90" s="215">
        <f>ROUND(I90*H90,2)</f>
        <v>0</v>
      </c>
      <c r="BL90" s="15" t="s">
        <v>122</v>
      </c>
      <c r="BM90" s="214" t="s">
        <v>122</v>
      </c>
    </row>
    <row r="91" s="2" customFormat="1" ht="24.15" customHeight="1">
      <c r="A91" s="36"/>
      <c r="B91" s="37"/>
      <c r="C91" s="203" t="s">
        <v>69</v>
      </c>
      <c r="D91" s="203" t="s">
        <v>118</v>
      </c>
      <c r="E91" s="204" t="s">
        <v>312</v>
      </c>
      <c r="F91" s="205" t="s">
        <v>313</v>
      </c>
      <c r="G91" s="206" t="s">
        <v>121</v>
      </c>
      <c r="H91" s="207">
        <v>10</v>
      </c>
      <c r="I91" s="208"/>
      <c r="J91" s="209">
        <f>ROUND(I91*H91,2)</f>
        <v>0</v>
      </c>
      <c r="K91" s="205" t="s">
        <v>19</v>
      </c>
      <c r="L91" s="42"/>
      <c r="M91" s="210" t="s">
        <v>19</v>
      </c>
      <c r="N91" s="211" t="s">
        <v>40</v>
      </c>
      <c r="O91" s="8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4" t="s">
        <v>122</v>
      </c>
      <c r="AT91" s="214" t="s">
        <v>118</v>
      </c>
      <c r="AU91" s="214" t="s">
        <v>76</v>
      </c>
      <c r="AY91" s="15" t="s">
        <v>117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5" t="s">
        <v>76</v>
      </c>
      <c r="BK91" s="215">
        <f>ROUND(I91*H91,2)</f>
        <v>0</v>
      </c>
      <c r="BL91" s="15" t="s">
        <v>122</v>
      </c>
      <c r="BM91" s="214" t="s">
        <v>127</v>
      </c>
    </row>
    <row r="92" s="11" customFormat="1" ht="25.92" customHeight="1">
      <c r="A92" s="11"/>
      <c r="B92" s="189"/>
      <c r="C92" s="190"/>
      <c r="D92" s="191" t="s">
        <v>68</v>
      </c>
      <c r="E92" s="192" t="s">
        <v>157</v>
      </c>
      <c r="F92" s="192" t="s">
        <v>301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</v>
      </c>
      <c r="S92" s="197"/>
      <c r="T92" s="199">
        <f>T93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0" t="s">
        <v>76</v>
      </c>
      <c r="AT92" s="201" t="s">
        <v>68</v>
      </c>
      <c r="AU92" s="201" t="s">
        <v>69</v>
      </c>
      <c r="AY92" s="200" t="s">
        <v>117</v>
      </c>
      <c r="BK92" s="202">
        <f>BK93</f>
        <v>0</v>
      </c>
    </row>
    <row r="93" s="2" customFormat="1" ht="16.5" customHeight="1">
      <c r="A93" s="36"/>
      <c r="B93" s="37"/>
      <c r="C93" s="203" t="s">
        <v>69</v>
      </c>
      <c r="D93" s="203" t="s">
        <v>118</v>
      </c>
      <c r="E93" s="204" t="s">
        <v>314</v>
      </c>
      <c r="F93" s="205" t="s">
        <v>303</v>
      </c>
      <c r="G93" s="206" t="s">
        <v>251</v>
      </c>
      <c r="H93" s="207">
        <v>10</v>
      </c>
      <c r="I93" s="208"/>
      <c r="J93" s="209">
        <f>ROUND(I93*H93,2)</f>
        <v>0</v>
      </c>
      <c r="K93" s="205" t="s">
        <v>19</v>
      </c>
      <c r="L93" s="42"/>
      <c r="M93" s="216" t="s">
        <v>19</v>
      </c>
      <c r="N93" s="217" t="s">
        <v>40</v>
      </c>
      <c r="O93" s="218"/>
      <c r="P93" s="219">
        <f>O93*H93</f>
        <v>0</v>
      </c>
      <c r="Q93" s="219">
        <v>0</v>
      </c>
      <c r="R93" s="219">
        <f>Q93*H93</f>
        <v>0</v>
      </c>
      <c r="S93" s="219">
        <v>0</v>
      </c>
      <c r="T93" s="22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4" t="s">
        <v>122</v>
      </c>
      <c r="AT93" s="214" t="s">
        <v>118</v>
      </c>
      <c r="AU93" s="214" t="s">
        <v>76</v>
      </c>
      <c r="AY93" s="15" t="s">
        <v>117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76</v>
      </c>
      <c r="BK93" s="215">
        <f>ROUND(I93*H93,2)</f>
        <v>0</v>
      </c>
      <c r="BL93" s="15" t="s">
        <v>122</v>
      </c>
      <c r="BM93" s="214" t="s">
        <v>130</v>
      </c>
    </row>
    <row r="94" s="2" customFormat="1" ht="6.96" customHeight="1">
      <c r="A94" s="36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42"/>
      <c r="M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</sheetData>
  <sheetProtection sheet="1" autoFilter="0" formatColumns="0" formatRows="0" objects="1" scenarios="1" spinCount="100000" saltValue="yMo7yv3GI/fUzNeJl4kSsO8Nu2354PwFib0+XlobGpHRRuje7nCbhbiEvmi+q9Bjq9vYCZfhd8zTvIWy/RZ0lA==" hashValue="LtmMMHvQp/SYwDNbmEdgTSryA7yhQWukEdNhC+eYoGIFw3LyJp9QZtMt3VB81rwOrSX8jRO6brqfNdafYfcCFQ==" algorithmName="SHA-512" password="CC35"/>
  <autoFilter ref="C86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1" customWidth="1"/>
    <col min="2" max="2" width="1.667969" style="221" customWidth="1"/>
    <col min="3" max="4" width="5" style="221" customWidth="1"/>
    <col min="5" max="5" width="11.66016" style="221" customWidth="1"/>
    <col min="6" max="6" width="9.160156" style="221" customWidth="1"/>
    <col min="7" max="7" width="5" style="221" customWidth="1"/>
    <col min="8" max="8" width="77.83203" style="221" customWidth="1"/>
    <col min="9" max="10" width="20" style="221" customWidth="1"/>
    <col min="11" max="11" width="1.667969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2" customFormat="1" ht="45" customHeight="1">
      <c r="B3" s="225"/>
      <c r="C3" s="226" t="s">
        <v>315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316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317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318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319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320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321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322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323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324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325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75</v>
      </c>
      <c r="F18" s="232" t="s">
        <v>326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327</v>
      </c>
      <c r="F19" s="232" t="s">
        <v>328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329</v>
      </c>
      <c r="F20" s="232" t="s">
        <v>330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331</v>
      </c>
      <c r="F21" s="232" t="s">
        <v>332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333</v>
      </c>
      <c r="F22" s="232" t="s">
        <v>334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82</v>
      </c>
      <c r="F23" s="232" t="s">
        <v>335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336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337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338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339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340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341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342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343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344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103</v>
      </c>
      <c r="F36" s="232"/>
      <c r="G36" s="232" t="s">
        <v>345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346</v>
      </c>
      <c r="F37" s="232"/>
      <c r="G37" s="232" t="s">
        <v>347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50</v>
      </c>
      <c r="F38" s="232"/>
      <c r="G38" s="232" t="s">
        <v>348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51</v>
      </c>
      <c r="F39" s="232"/>
      <c r="G39" s="232" t="s">
        <v>349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104</v>
      </c>
      <c r="F40" s="232"/>
      <c r="G40" s="232" t="s">
        <v>350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105</v>
      </c>
      <c r="F41" s="232"/>
      <c r="G41" s="232" t="s">
        <v>351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352</v>
      </c>
      <c r="F42" s="232"/>
      <c r="G42" s="232" t="s">
        <v>353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354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355</v>
      </c>
      <c r="F44" s="232"/>
      <c r="G44" s="232" t="s">
        <v>356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107</v>
      </c>
      <c r="F45" s="232"/>
      <c r="G45" s="232" t="s">
        <v>357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358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359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360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361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362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363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364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365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366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367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368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369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370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371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372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373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374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375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376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377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378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379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380</v>
      </c>
      <c r="D76" s="250"/>
      <c r="E76" s="250"/>
      <c r="F76" s="250" t="s">
        <v>381</v>
      </c>
      <c r="G76" s="251"/>
      <c r="H76" s="250" t="s">
        <v>51</v>
      </c>
      <c r="I76" s="250" t="s">
        <v>54</v>
      </c>
      <c r="J76" s="250" t="s">
        <v>382</v>
      </c>
      <c r="K76" s="249"/>
    </row>
    <row r="77" s="1" customFormat="1" ht="17.25" customHeight="1">
      <c r="B77" s="247"/>
      <c r="C77" s="252" t="s">
        <v>383</v>
      </c>
      <c r="D77" s="252"/>
      <c r="E77" s="252"/>
      <c r="F77" s="253" t="s">
        <v>384</v>
      </c>
      <c r="G77" s="254"/>
      <c r="H77" s="252"/>
      <c r="I77" s="252"/>
      <c r="J77" s="252" t="s">
        <v>385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50</v>
      </c>
      <c r="D79" s="257"/>
      <c r="E79" s="257"/>
      <c r="F79" s="258" t="s">
        <v>386</v>
      </c>
      <c r="G79" s="259"/>
      <c r="H79" s="235" t="s">
        <v>387</v>
      </c>
      <c r="I79" s="235" t="s">
        <v>388</v>
      </c>
      <c r="J79" s="235">
        <v>20</v>
      </c>
      <c r="K79" s="249"/>
    </row>
    <row r="80" s="1" customFormat="1" ht="15" customHeight="1">
      <c r="B80" s="247"/>
      <c r="C80" s="235" t="s">
        <v>389</v>
      </c>
      <c r="D80" s="235"/>
      <c r="E80" s="235"/>
      <c r="F80" s="258" t="s">
        <v>386</v>
      </c>
      <c r="G80" s="259"/>
      <c r="H80" s="235" t="s">
        <v>390</v>
      </c>
      <c r="I80" s="235" t="s">
        <v>388</v>
      </c>
      <c r="J80" s="235">
        <v>120</v>
      </c>
      <c r="K80" s="249"/>
    </row>
    <row r="81" s="1" customFormat="1" ht="15" customHeight="1">
      <c r="B81" s="260"/>
      <c r="C81" s="235" t="s">
        <v>391</v>
      </c>
      <c r="D81" s="235"/>
      <c r="E81" s="235"/>
      <c r="F81" s="258" t="s">
        <v>392</v>
      </c>
      <c r="G81" s="259"/>
      <c r="H81" s="235" t="s">
        <v>393</v>
      </c>
      <c r="I81" s="235" t="s">
        <v>388</v>
      </c>
      <c r="J81" s="235">
        <v>50</v>
      </c>
      <c r="K81" s="249"/>
    </row>
    <row r="82" s="1" customFormat="1" ht="15" customHeight="1">
      <c r="B82" s="260"/>
      <c r="C82" s="235" t="s">
        <v>394</v>
      </c>
      <c r="D82" s="235"/>
      <c r="E82" s="235"/>
      <c r="F82" s="258" t="s">
        <v>386</v>
      </c>
      <c r="G82" s="259"/>
      <c r="H82" s="235" t="s">
        <v>395</v>
      </c>
      <c r="I82" s="235" t="s">
        <v>396</v>
      </c>
      <c r="J82" s="235"/>
      <c r="K82" s="249"/>
    </row>
    <row r="83" s="1" customFormat="1" ht="15" customHeight="1">
      <c r="B83" s="260"/>
      <c r="C83" s="261" t="s">
        <v>397</v>
      </c>
      <c r="D83" s="261"/>
      <c r="E83" s="261"/>
      <c r="F83" s="262" t="s">
        <v>392</v>
      </c>
      <c r="G83" s="261"/>
      <c r="H83" s="261" t="s">
        <v>398</v>
      </c>
      <c r="I83" s="261" t="s">
        <v>388</v>
      </c>
      <c r="J83" s="261">
        <v>15</v>
      </c>
      <c r="K83" s="249"/>
    </row>
    <row r="84" s="1" customFormat="1" ht="15" customHeight="1">
      <c r="B84" s="260"/>
      <c r="C84" s="261" t="s">
        <v>399</v>
      </c>
      <c r="D84" s="261"/>
      <c r="E84" s="261"/>
      <c r="F84" s="262" t="s">
        <v>392</v>
      </c>
      <c r="G84" s="261"/>
      <c r="H84" s="261" t="s">
        <v>400</v>
      </c>
      <c r="I84" s="261" t="s">
        <v>388</v>
      </c>
      <c r="J84" s="261">
        <v>15</v>
      </c>
      <c r="K84" s="249"/>
    </row>
    <row r="85" s="1" customFormat="1" ht="15" customHeight="1">
      <c r="B85" s="260"/>
      <c r="C85" s="261" t="s">
        <v>401</v>
      </c>
      <c r="D85" s="261"/>
      <c r="E85" s="261"/>
      <c r="F85" s="262" t="s">
        <v>392</v>
      </c>
      <c r="G85" s="261"/>
      <c r="H85" s="261" t="s">
        <v>402</v>
      </c>
      <c r="I85" s="261" t="s">
        <v>388</v>
      </c>
      <c r="J85" s="261">
        <v>20</v>
      </c>
      <c r="K85" s="249"/>
    </row>
    <row r="86" s="1" customFormat="1" ht="15" customHeight="1">
      <c r="B86" s="260"/>
      <c r="C86" s="261" t="s">
        <v>403</v>
      </c>
      <c r="D86" s="261"/>
      <c r="E86" s="261"/>
      <c r="F86" s="262" t="s">
        <v>392</v>
      </c>
      <c r="G86" s="261"/>
      <c r="H86" s="261" t="s">
        <v>404</v>
      </c>
      <c r="I86" s="261" t="s">
        <v>388</v>
      </c>
      <c r="J86" s="261">
        <v>20</v>
      </c>
      <c r="K86" s="249"/>
    </row>
    <row r="87" s="1" customFormat="1" ht="15" customHeight="1">
      <c r="B87" s="260"/>
      <c r="C87" s="235" t="s">
        <v>405</v>
      </c>
      <c r="D87" s="235"/>
      <c r="E87" s="235"/>
      <c r="F87" s="258" t="s">
        <v>392</v>
      </c>
      <c r="G87" s="259"/>
      <c r="H87" s="235" t="s">
        <v>406</v>
      </c>
      <c r="I87" s="235" t="s">
        <v>388</v>
      </c>
      <c r="J87" s="235">
        <v>50</v>
      </c>
      <c r="K87" s="249"/>
    </row>
    <row r="88" s="1" customFormat="1" ht="15" customHeight="1">
      <c r="B88" s="260"/>
      <c r="C88" s="235" t="s">
        <v>407</v>
      </c>
      <c r="D88" s="235"/>
      <c r="E88" s="235"/>
      <c r="F88" s="258" t="s">
        <v>392</v>
      </c>
      <c r="G88" s="259"/>
      <c r="H88" s="235" t="s">
        <v>408</v>
      </c>
      <c r="I88" s="235" t="s">
        <v>388</v>
      </c>
      <c r="J88" s="235">
        <v>20</v>
      </c>
      <c r="K88" s="249"/>
    </row>
    <row r="89" s="1" customFormat="1" ht="15" customHeight="1">
      <c r="B89" s="260"/>
      <c r="C89" s="235" t="s">
        <v>409</v>
      </c>
      <c r="D89" s="235"/>
      <c r="E89" s="235"/>
      <c r="F89" s="258" t="s">
        <v>392</v>
      </c>
      <c r="G89" s="259"/>
      <c r="H89" s="235" t="s">
        <v>410</v>
      </c>
      <c r="I89" s="235" t="s">
        <v>388</v>
      </c>
      <c r="J89" s="235">
        <v>20</v>
      </c>
      <c r="K89" s="249"/>
    </row>
    <row r="90" s="1" customFormat="1" ht="15" customHeight="1">
      <c r="B90" s="260"/>
      <c r="C90" s="235" t="s">
        <v>411</v>
      </c>
      <c r="D90" s="235"/>
      <c r="E90" s="235"/>
      <c r="F90" s="258" t="s">
        <v>392</v>
      </c>
      <c r="G90" s="259"/>
      <c r="H90" s="235" t="s">
        <v>412</v>
      </c>
      <c r="I90" s="235" t="s">
        <v>388</v>
      </c>
      <c r="J90" s="235">
        <v>50</v>
      </c>
      <c r="K90" s="249"/>
    </row>
    <row r="91" s="1" customFormat="1" ht="15" customHeight="1">
      <c r="B91" s="260"/>
      <c r="C91" s="235" t="s">
        <v>413</v>
      </c>
      <c r="D91" s="235"/>
      <c r="E91" s="235"/>
      <c r="F91" s="258" t="s">
        <v>392</v>
      </c>
      <c r="G91" s="259"/>
      <c r="H91" s="235" t="s">
        <v>413</v>
      </c>
      <c r="I91" s="235" t="s">
        <v>388</v>
      </c>
      <c r="J91" s="235">
        <v>50</v>
      </c>
      <c r="K91" s="249"/>
    </row>
    <row r="92" s="1" customFormat="1" ht="15" customHeight="1">
      <c r="B92" s="260"/>
      <c r="C92" s="235" t="s">
        <v>414</v>
      </c>
      <c r="D92" s="235"/>
      <c r="E92" s="235"/>
      <c r="F92" s="258" t="s">
        <v>392</v>
      </c>
      <c r="G92" s="259"/>
      <c r="H92" s="235" t="s">
        <v>415</v>
      </c>
      <c r="I92" s="235" t="s">
        <v>388</v>
      </c>
      <c r="J92" s="235">
        <v>255</v>
      </c>
      <c r="K92" s="249"/>
    </row>
    <row r="93" s="1" customFormat="1" ht="15" customHeight="1">
      <c r="B93" s="260"/>
      <c r="C93" s="235" t="s">
        <v>416</v>
      </c>
      <c r="D93" s="235"/>
      <c r="E93" s="235"/>
      <c r="F93" s="258" t="s">
        <v>386</v>
      </c>
      <c r="G93" s="259"/>
      <c r="H93" s="235" t="s">
        <v>417</v>
      </c>
      <c r="I93" s="235" t="s">
        <v>418</v>
      </c>
      <c r="J93" s="235"/>
      <c r="K93" s="249"/>
    </row>
    <row r="94" s="1" customFormat="1" ht="15" customHeight="1">
      <c r="B94" s="260"/>
      <c r="C94" s="235" t="s">
        <v>419</v>
      </c>
      <c r="D94" s="235"/>
      <c r="E94" s="235"/>
      <c r="F94" s="258" t="s">
        <v>386</v>
      </c>
      <c r="G94" s="259"/>
      <c r="H94" s="235" t="s">
        <v>420</v>
      </c>
      <c r="I94" s="235" t="s">
        <v>421</v>
      </c>
      <c r="J94" s="235"/>
      <c r="K94" s="249"/>
    </row>
    <row r="95" s="1" customFormat="1" ht="15" customHeight="1">
      <c r="B95" s="260"/>
      <c r="C95" s="235" t="s">
        <v>422</v>
      </c>
      <c r="D95" s="235"/>
      <c r="E95" s="235"/>
      <c r="F95" s="258" t="s">
        <v>386</v>
      </c>
      <c r="G95" s="259"/>
      <c r="H95" s="235" t="s">
        <v>422</v>
      </c>
      <c r="I95" s="235" t="s">
        <v>421</v>
      </c>
      <c r="J95" s="235"/>
      <c r="K95" s="249"/>
    </row>
    <row r="96" s="1" customFormat="1" ht="15" customHeight="1">
      <c r="B96" s="260"/>
      <c r="C96" s="235" t="s">
        <v>35</v>
      </c>
      <c r="D96" s="235"/>
      <c r="E96" s="235"/>
      <c r="F96" s="258" t="s">
        <v>386</v>
      </c>
      <c r="G96" s="259"/>
      <c r="H96" s="235" t="s">
        <v>423</v>
      </c>
      <c r="I96" s="235" t="s">
        <v>421</v>
      </c>
      <c r="J96" s="235"/>
      <c r="K96" s="249"/>
    </row>
    <row r="97" s="1" customFormat="1" ht="15" customHeight="1">
      <c r="B97" s="260"/>
      <c r="C97" s="235" t="s">
        <v>45</v>
      </c>
      <c r="D97" s="235"/>
      <c r="E97" s="235"/>
      <c r="F97" s="258" t="s">
        <v>386</v>
      </c>
      <c r="G97" s="259"/>
      <c r="H97" s="235" t="s">
        <v>424</v>
      </c>
      <c r="I97" s="235" t="s">
        <v>421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425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380</v>
      </c>
      <c r="D103" s="250"/>
      <c r="E103" s="250"/>
      <c r="F103" s="250" t="s">
        <v>381</v>
      </c>
      <c r="G103" s="251"/>
      <c r="H103" s="250" t="s">
        <v>51</v>
      </c>
      <c r="I103" s="250" t="s">
        <v>54</v>
      </c>
      <c r="J103" s="250" t="s">
        <v>382</v>
      </c>
      <c r="K103" s="249"/>
    </row>
    <row r="104" s="1" customFormat="1" ht="17.25" customHeight="1">
      <c r="B104" s="247"/>
      <c r="C104" s="252" t="s">
        <v>383</v>
      </c>
      <c r="D104" s="252"/>
      <c r="E104" s="252"/>
      <c r="F104" s="253" t="s">
        <v>384</v>
      </c>
      <c r="G104" s="254"/>
      <c r="H104" s="252"/>
      <c r="I104" s="252"/>
      <c r="J104" s="252" t="s">
        <v>385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50</v>
      </c>
      <c r="D106" s="257"/>
      <c r="E106" s="257"/>
      <c r="F106" s="258" t="s">
        <v>386</v>
      </c>
      <c r="G106" s="235"/>
      <c r="H106" s="235" t="s">
        <v>426</v>
      </c>
      <c r="I106" s="235" t="s">
        <v>388</v>
      </c>
      <c r="J106" s="235">
        <v>20</v>
      </c>
      <c r="K106" s="249"/>
    </row>
    <row r="107" s="1" customFormat="1" ht="15" customHeight="1">
      <c r="B107" s="247"/>
      <c r="C107" s="235" t="s">
        <v>389</v>
      </c>
      <c r="D107" s="235"/>
      <c r="E107" s="235"/>
      <c r="F107" s="258" t="s">
        <v>386</v>
      </c>
      <c r="G107" s="235"/>
      <c r="H107" s="235" t="s">
        <v>426</v>
      </c>
      <c r="I107" s="235" t="s">
        <v>388</v>
      </c>
      <c r="J107" s="235">
        <v>120</v>
      </c>
      <c r="K107" s="249"/>
    </row>
    <row r="108" s="1" customFormat="1" ht="15" customHeight="1">
      <c r="B108" s="260"/>
      <c r="C108" s="235" t="s">
        <v>391</v>
      </c>
      <c r="D108" s="235"/>
      <c r="E108" s="235"/>
      <c r="F108" s="258" t="s">
        <v>392</v>
      </c>
      <c r="G108" s="235"/>
      <c r="H108" s="235" t="s">
        <v>426</v>
      </c>
      <c r="I108" s="235" t="s">
        <v>388</v>
      </c>
      <c r="J108" s="235">
        <v>50</v>
      </c>
      <c r="K108" s="249"/>
    </row>
    <row r="109" s="1" customFormat="1" ht="15" customHeight="1">
      <c r="B109" s="260"/>
      <c r="C109" s="235" t="s">
        <v>394</v>
      </c>
      <c r="D109" s="235"/>
      <c r="E109" s="235"/>
      <c r="F109" s="258" t="s">
        <v>386</v>
      </c>
      <c r="G109" s="235"/>
      <c r="H109" s="235" t="s">
        <v>426</v>
      </c>
      <c r="I109" s="235" t="s">
        <v>396</v>
      </c>
      <c r="J109" s="235"/>
      <c r="K109" s="249"/>
    </row>
    <row r="110" s="1" customFormat="1" ht="15" customHeight="1">
      <c r="B110" s="260"/>
      <c r="C110" s="235" t="s">
        <v>405</v>
      </c>
      <c r="D110" s="235"/>
      <c r="E110" s="235"/>
      <c r="F110" s="258" t="s">
        <v>392</v>
      </c>
      <c r="G110" s="235"/>
      <c r="H110" s="235" t="s">
        <v>426</v>
      </c>
      <c r="I110" s="235" t="s">
        <v>388</v>
      </c>
      <c r="J110" s="235">
        <v>50</v>
      </c>
      <c r="K110" s="249"/>
    </row>
    <row r="111" s="1" customFormat="1" ht="15" customHeight="1">
      <c r="B111" s="260"/>
      <c r="C111" s="235" t="s">
        <v>413</v>
      </c>
      <c r="D111" s="235"/>
      <c r="E111" s="235"/>
      <c r="F111" s="258" t="s">
        <v>392</v>
      </c>
      <c r="G111" s="235"/>
      <c r="H111" s="235" t="s">
        <v>426</v>
      </c>
      <c r="I111" s="235" t="s">
        <v>388</v>
      </c>
      <c r="J111" s="235">
        <v>50</v>
      </c>
      <c r="K111" s="249"/>
    </row>
    <row r="112" s="1" customFormat="1" ht="15" customHeight="1">
      <c r="B112" s="260"/>
      <c r="C112" s="235" t="s">
        <v>411</v>
      </c>
      <c r="D112" s="235"/>
      <c r="E112" s="235"/>
      <c r="F112" s="258" t="s">
        <v>392</v>
      </c>
      <c r="G112" s="235"/>
      <c r="H112" s="235" t="s">
        <v>426</v>
      </c>
      <c r="I112" s="235" t="s">
        <v>388</v>
      </c>
      <c r="J112" s="235">
        <v>50</v>
      </c>
      <c r="K112" s="249"/>
    </row>
    <row r="113" s="1" customFormat="1" ht="15" customHeight="1">
      <c r="B113" s="260"/>
      <c r="C113" s="235" t="s">
        <v>50</v>
      </c>
      <c r="D113" s="235"/>
      <c r="E113" s="235"/>
      <c r="F113" s="258" t="s">
        <v>386</v>
      </c>
      <c r="G113" s="235"/>
      <c r="H113" s="235" t="s">
        <v>427</v>
      </c>
      <c r="I113" s="235" t="s">
        <v>388</v>
      </c>
      <c r="J113" s="235">
        <v>20</v>
      </c>
      <c r="K113" s="249"/>
    </row>
    <row r="114" s="1" customFormat="1" ht="15" customHeight="1">
      <c r="B114" s="260"/>
      <c r="C114" s="235" t="s">
        <v>428</v>
      </c>
      <c r="D114" s="235"/>
      <c r="E114" s="235"/>
      <c r="F114" s="258" t="s">
        <v>386</v>
      </c>
      <c r="G114" s="235"/>
      <c r="H114" s="235" t="s">
        <v>429</v>
      </c>
      <c r="I114" s="235" t="s">
        <v>388</v>
      </c>
      <c r="J114" s="235">
        <v>120</v>
      </c>
      <c r="K114" s="249"/>
    </row>
    <row r="115" s="1" customFormat="1" ht="15" customHeight="1">
      <c r="B115" s="260"/>
      <c r="C115" s="235" t="s">
        <v>35</v>
      </c>
      <c r="D115" s="235"/>
      <c r="E115" s="235"/>
      <c r="F115" s="258" t="s">
        <v>386</v>
      </c>
      <c r="G115" s="235"/>
      <c r="H115" s="235" t="s">
        <v>430</v>
      </c>
      <c r="I115" s="235" t="s">
        <v>421</v>
      </c>
      <c r="J115" s="235"/>
      <c r="K115" s="249"/>
    </row>
    <row r="116" s="1" customFormat="1" ht="15" customHeight="1">
      <c r="B116" s="260"/>
      <c r="C116" s="235" t="s">
        <v>45</v>
      </c>
      <c r="D116" s="235"/>
      <c r="E116" s="235"/>
      <c r="F116" s="258" t="s">
        <v>386</v>
      </c>
      <c r="G116" s="235"/>
      <c r="H116" s="235" t="s">
        <v>431</v>
      </c>
      <c r="I116" s="235" t="s">
        <v>421</v>
      </c>
      <c r="J116" s="235"/>
      <c r="K116" s="249"/>
    </row>
    <row r="117" s="1" customFormat="1" ht="15" customHeight="1">
      <c r="B117" s="260"/>
      <c r="C117" s="235" t="s">
        <v>54</v>
      </c>
      <c r="D117" s="235"/>
      <c r="E117" s="235"/>
      <c r="F117" s="258" t="s">
        <v>386</v>
      </c>
      <c r="G117" s="235"/>
      <c r="H117" s="235" t="s">
        <v>432</v>
      </c>
      <c r="I117" s="235" t="s">
        <v>433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434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380</v>
      </c>
      <c r="D123" s="250"/>
      <c r="E123" s="250"/>
      <c r="F123" s="250" t="s">
        <v>381</v>
      </c>
      <c r="G123" s="251"/>
      <c r="H123" s="250" t="s">
        <v>51</v>
      </c>
      <c r="I123" s="250" t="s">
        <v>54</v>
      </c>
      <c r="J123" s="250" t="s">
        <v>382</v>
      </c>
      <c r="K123" s="279"/>
    </row>
    <row r="124" s="1" customFormat="1" ht="17.25" customHeight="1">
      <c r="B124" s="278"/>
      <c r="C124" s="252" t="s">
        <v>383</v>
      </c>
      <c r="D124" s="252"/>
      <c r="E124" s="252"/>
      <c r="F124" s="253" t="s">
        <v>384</v>
      </c>
      <c r="G124" s="254"/>
      <c r="H124" s="252"/>
      <c r="I124" s="252"/>
      <c r="J124" s="252" t="s">
        <v>385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389</v>
      </c>
      <c r="D126" s="257"/>
      <c r="E126" s="257"/>
      <c r="F126" s="258" t="s">
        <v>386</v>
      </c>
      <c r="G126" s="235"/>
      <c r="H126" s="235" t="s">
        <v>426</v>
      </c>
      <c r="I126" s="235" t="s">
        <v>388</v>
      </c>
      <c r="J126" s="235">
        <v>120</v>
      </c>
      <c r="K126" s="283"/>
    </row>
    <row r="127" s="1" customFormat="1" ht="15" customHeight="1">
      <c r="B127" s="280"/>
      <c r="C127" s="235" t="s">
        <v>435</v>
      </c>
      <c r="D127" s="235"/>
      <c r="E127" s="235"/>
      <c r="F127" s="258" t="s">
        <v>386</v>
      </c>
      <c r="G127" s="235"/>
      <c r="H127" s="235" t="s">
        <v>436</v>
      </c>
      <c r="I127" s="235" t="s">
        <v>388</v>
      </c>
      <c r="J127" s="235" t="s">
        <v>437</v>
      </c>
      <c r="K127" s="283"/>
    </row>
    <row r="128" s="1" customFormat="1" ht="15" customHeight="1">
      <c r="B128" s="280"/>
      <c r="C128" s="235" t="s">
        <v>82</v>
      </c>
      <c r="D128" s="235"/>
      <c r="E128" s="235"/>
      <c r="F128" s="258" t="s">
        <v>386</v>
      </c>
      <c r="G128" s="235"/>
      <c r="H128" s="235" t="s">
        <v>438</v>
      </c>
      <c r="I128" s="235" t="s">
        <v>388</v>
      </c>
      <c r="J128" s="235" t="s">
        <v>437</v>
      </c>
      <c r="K128" s="283"/>
    </row>
    <row r="129" s="1" customFormat="1" ht="15" customHeight="1">
      <c r="B129" s="280"/>
      <c r="C129" s="235" t="s">
        <v>397</v>
      </c>
      <c r="D129" s="235"/>
      <c r="E129" s="235"/>
      <c r="F129" s="258" t="s">
        <v>392</v>
      </c>
      <c r="G129" s="235"/>
      <c r="H129" s="235" t="s">
        <v>398</v>
      </c>
      <c r="I129" s="235" t="s">
        <v>388</v>
      </c>
      <c r="J129" s="235">
        <v>15</v>
      </c>
      <c r="K129" s="283"/>
    </row>
    <row r="130" s="1" customFormat="1" ht="15" customHeight="1">
      <c r="B130" s="280"/>
      <c r="C130" s="261" t="s">
        <v>399</v>
      </c>
      <c r="D130" s="261"/>
      <c r="E130" s="261"/>
      <c r="F130" s="262" t="s">
        <v>392</v>
      </c>
      <c r="G130" s="261"/>
      <c r="H130" s="261" t="s">
        <v>400</v>
      </c>
      <c r="I130" s="261" t="s">
        <v>388</v>
      </c>
      <c r="J130" s="261">
        <v>15</v>
      </c>
      <c r="K130" s="283"/>
    </row>
    <row r="131" s="1" customFormat="1" ht="15" customHeight="1">
      <c r="B131" s="280"/>
      <c r="C131" s="261" t="s">
        <v>401</v>
      </c>
      <c r="D131" s="261"/>
      <c r="E131" s="261"/>
      <c r="F131" s="262" t="s">
        <v>392</v>
      </c>
      <c r="G131" s="261"/>
      <c r="H131" s="261" t="s">
        <v>402</v>
      </c>
      <c r="I131" s="261" t="s">
        <v>388</v>
      </c>
      <c r="J131" s="261">
        <v>20</v>
      </c>
      <c r="K131" s="283"/>
    </row>
    <row r="132" s="1" customFormat="1" ht="15" customHeight="1">
      <c r="B132" s="280"/>
      <c r="C132" s="261" t="s">
        <v>403</v>
      </c>
      <c r="D132" s="261"/>
      <c r="E132" s="261"/>
      <c r="F132" s="262" t="s">
        <v>392</v>
      </c>
      <c r="G132" s="261"/>
      <c r="H132" s="261" t="s">
        <v>404</v>
      </c>
      <c r="I132" s="261" t="s">
        <v>388</v>
      </c>
      <c r="J132" s="261">
        <v>20</v>
      </c>
      <c r="K132" s="283"/>
    </row>
    <row r="133" s="1" customFormat="1" ht="15" customHeight="1">
      <c r="B133" s="280"/>
      <c r="C133" s="235" t="s">
        <v>391</v>
      </c>
      <c r="D133" s="235"/>
      <c r="E133" s="235"/>
      <c r="F133" s="258" t="s">
        <v>392</v>
      </c>
      <c r="G133" s="235"/>
      <c r="H133" s="235" t="s">
        <v>426</v>
      </c>
      <c r="I133" s="235" t="s">
        <v>388</v>
      </c>
      <c r="J133" s="235">
        <v>50</v>
      </c>
      <c r="K133" s="283"/>
    </row>
    <row r="134" s="1" customFormat="1" ht="15" customHeight="1">
      <c r="B134" s="280"/>
      <c r="C134" s="235" t="s">
        <v>405</v>
      </c>
      <c r="D134" s="235"/>
      <c r="E134" s="235"/>
      <c r="F134" s="258" t="s">
        <v>392</v>
      </c>
      <c r="G134" s="235"/>
      <c r="H134" s="235" t="s">
        <v>426</v>
      </c>
      <c r="I134" s="235" t="s">
        <v>388</v>
      </c>
      <c r="J134" s="235">
        <v>50</v>
      </c>
      <c r="K134" s="283"/>
    </row>
    <row r="135" s="1" customFormat="1" ht="15" customHeight="1">
      <c r="B135" s="280"/>
      <c r="C135" s="235" t="s">
        <v>411</v>
      </c>
      <c r="D135" s="235"/>
      <c r="E135" s="235"/>
      <c r="F135" s="258" t="s">
        <v>392</v>
      </c>
      <c r="G135" s="235"/>
      <c r="H135" s="235" t="s">
        <v>426</v>
      </c>
      <c r="I135" s="235" t="s">
        <v>388</v>
      </c>
      <c r="J135" s="235">
        <v>50</v>
      </c>
      <c r="K135" s="283"/>
    </row>
    <row r="136" s="1" customFormat="1" ht="15" customHeight="1">
      <c r="B136" s="280"/>
      <c r="C136" s="235" t="s">
        <v>413</v>
      </c>
      <c r="D136" s="235"/>
      <c r="E136" s="235"/>
      <c r="F136" s="258" t="s">
        <v>392</v>
      </c>
      <c r="G136" s="235"/>
      <c r="H136" s="235" t="s">
        <v>426</v>
      </c>
      <c r="I136" s="235" t="s">
        <v>388</v>
      </c>
      <c r="J136" s="235">
        <v>50</v>
      </c>
      <c r="K136" s="283"/>
    </row>
    <row r="137" s="1" customFormat="1" ht="15" customHeight="1">
      <c r="B137" s="280"/>
      <c r="C137" s="235" t="s">
        <v>414</v>
      </c>
      <c r="D137" s="235"/>
      <c r="E137" s="235"/>
      <c r="F137" s="258" t="s">
        <v>392</v>
      </c>
      <c r="G137" s="235"/>
      <c r="H137" s="235" t="s">
        <v>439</v>
      </c>
      <c r="I137" s="235" t="s">
        <v>388</v>
      </c>
      <c r="J137" s="235">
        <v>255</v>
      </c>
      <c r="K137" s="283"/>
    </row>
    <row r="138" s="1" customFormat="1" ht="15" customHeight="1">
      <c r="B138" s="280"/>
      <c r="C138" s="235" t="s">
        <v>416</v>
      </c>
      <c r="D138" s="235"/>
      <c r="E138" s="235"/>
      <c r="F138" s="258" t="s">
        <v>386</v>
      </c>
      <c r="G138" s="235"/>
      <c r="H138" s="235" t="s">
        <v>440</v>
      </c>
      <c r="I138" s="235" t="s">
        <v>418</v>
      </c>
      <c r="J138" s="235"/>
      <c r="K138" s="283"/>
    </row>
    <row r="139" s="1" customFormat="1" ht="15" customHeight="1">
      <c r="B139" s="280"/>
      <c r="C139" s="235" t="s">
        <v>419</v>
      </c>
      <c r="D139" s="235"/>
      <c r="E139" s="235"/>
      <c r="F139" s="258" t="s">
        <v>386</v>
      </c>
      <c r="G139" s="235"/>
      <c r="H139" s="235" t="s">
        <v>441</v>
      </c>
      <c r="I139" s="235" t="s">
        <v>421</v>
      </c>
      <c r="J139" s="235"/>
      <c r="K139" s="283"/>
    </row>
    <row r="140" s="1" customFormat="1" ht="15" customHeight="1">
      <c r="B140" s="280"/>
      <c r="C140" s="235" t="s">
        <v>422</v>
      </c>
      <c r="D140" s="235"/>
      <c r="E140" s="235"/>
      <c r="F140" s="258" t="s">
        <v>386</v>
      </c>
      <c r="G140" s="235"/>
      <c r="H140" s="235" t="s">
        <v>422</v>
      </c>
      <c r="I140" s="235" t="s">
        <v>421</v>
      </c>
      <c r="J140" s="235"/>
      <c r="K140" s="283"/>
    </row>
    <row r="141" s="1" customFormat="1" ht="15" customHeight="1">
      <c r="B141" s="280"/>
      <c r="C141" s="235" t="s">
        <v>35</v>
      </c>
      <c r="D141" s="235"/>
      <c r="E141" s="235"/>
      <c r="F141" s="258" t="s">
        <v>386</v>
      </c>
      <c r="G141" s="235"/>
      <c r="H141" s="235" t="s">
        <v>442</v>
      </c>
      <c r="I141" s="235" t="s">
        <v>421</v>
      </c>
      <c r="J141" s="235"/>
      <c r="K141" s="283"/>
    </row>
    <row r="142" s="1" customFormat="1" ht="15" customHeight="1">
      <c r="B142" s="280"/>
      <c r="C142" s="235" t="s">
        <v>443</v>
      </c>
      <c r="D142" s="235"/>
      <c r="E142" s="235"/>
      <c r="F142" s="258" t="s">
        <v>386</v>
      </c>
      <c r="G142" s="235"/>
      <c r="H142" s="235" t="s">
        <v>444</v>
      </c>
      <c r="I142" s="235" t="s">
        <v>421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445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380</v>
      </c>
      <c r="D148" s="250"/>
      <c r="E148" s="250"/>
      <c r="F148" s="250" t="s">
        <v>381</v>
      </c>
      <c r="G148" s="251"/>
      <c r="H148" s="250" t="s">
        <v>51</v>
      </c>
      <c r="I148" s="250" t="s">
        <v>54</v>
      </c>
      <c r="J148" s="250" t="s">
        <v>382</v>
      </c>
      <c r="K148" s="249"/>
    </row>
    <row r="149" s="1" customFormat="1" ht="17.25" customHeight="1">
      <c r="B149" s="247"/>
      <c r="C149" s="252" t="s">
        <v>383</v>
      </c>
      <c r="D149" s="252"/>
      <c r="E149" s="252"/>
      <c r="F149" s="253" t="s">
        <v>384</v>
      </c>
      <c r="G149" s="254"/>
      <c r="H149" s="252"/>
      <c r="I149" s="252"/>
      <c r="J149" s="252" t="s">
        <v>385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389</v>
      </c>
      <c r="D151" s="235"/>
      <c r="E151" s="235"/>
      <c r="F151" s="288" t="s">
        <v>386</v>
      </c>
      <c r="G151" s="235"/>
      <c r="H151" s="287" t="s">
        <v>426</v>
      </c>
      <c r="I151" s="287" t="s">
        <v>388</v>
      </c>
      <c r="J151" s="287">
        <v>120</v>
      </c>
      <c r="K151" s="283"/>
    </row>
    <row r="152" s="1" customFormat="1" ht="15" customHeight="1">
      <c r="B152" s="260"/>
      <c r="C152" s="287" t="s">
        <v>435</v>
      </c>
      <c r="D152" s="235"/>
      <c r="E152" s="235"/>
      <c r="F152" s="288" t="s">
        <v>386</v>
      </c>
      <c r="G152" s="235"/>
      <c r="H152" s="287" t="s">
        <v>446</v>
      </c>
      <c r="I152" s="287" t="s">
        <v>388</v>
      </c>
      <c r="J152" s="287" t="s">
        <v>437</v>
      </c>
      <c r="K152" s="283"/>
    </row>
    <row r="153" s="1" customFormat="1" ht="15" customHeight="1">
      <c r="B153" s="260"/>
      <c r="C153" s="287" t="s">
        <v>82</v>
      </c>
      <c r="D153" s="235"/>
      <c r="E153" s="235"/>
      <c r="F153" s="288" t="s">
        <v>386</v>
      </c>
      <c r="G153" s="235"/>
      <c r="H153" s="287" t="s">
        <v>447</v>
      </c>
      <c r="I153" s="287" t="s">
        <v>388</v>
      </c>
      <c r="J153" s="287" t="s">
        <v>437</v>
      </c>
      <c r="K153" s="283"/>
    </row>
    <row r="154" s="1" customFormat="1" ht="15" customHeight="1">
      <c r="B154" s="260"/>
      <c r="C154" s="287" t="s">
        <v>391</v>
      </c>
      <c r="D154" s="235"/>
      <c r="E154" s="235"/>
      <c r="F154" s="288" t="s">
        <v>392</v>
      </c>
      <c r="G154" s="235"/>
      <c r="H154" s="287" t="s">
        <v>426</v>
      </c>
      <c r="I154" s="287" t="s">
        <v>388</v>
      </c>
      <c r="J154" s="287">
        <v>50</v>
      </c>
      <c r="K154" s="283"/>
    </row>
    <row r="155" s="1" customFormat="1" ht="15" customHeight="1">
      <c r="B155" s="260"/>
      <c r="C155" s="287" t="s">
        <v>394</v>
      </c>
      <c r="D155" s="235"/>
      <c r="E155" s="235"/>
      <c r="F155" s="288" t="s">
        <v>386</v>
      </c>
      <c r="G155" s="235"/>
      <c r="H155" s="287" t="s">
        <v>426</v>
      </c>
      <c r="I155" s="287" t="s">
        <v>396</v>
      </c>
      <c r="J155" s="287"/>
      <c r="K155" s="283"/>
    </row>
    <row r="156" s="1" customFormat="1" ht="15" customHeight="1">
      <c r="B156" s="260"/>
      <c r="C156" s="287" t="s">
        <v>405</v>
      </c>
      <c r="D156" s="235"/>
      <c r="E156" s="235"/>
      <c r="F156" s="288" t="s">
        <v>392</v>
      </c>
      <c r="G156" s="235"/>
      <c r="H156" s="287" t="s">
        <v>426</v>
      </c>
      <c r="I156" s="287" t="s">
        <v>388</v>
      </c>
      <c r="J156" s="287">
        <v>50</v>
      </c>
      <c r="K156" s="283"/>
    </row>
    <row r="157" s="1" customFormat="1" ht="15" customHeight="1">
      <c r="B157" s="260"/>
      <c r="C157" s="287" t="s">
        <v>413</v>
      </c>
      <c r="D157" s="235"/>
      <c r="E157" s="235"/>
      <c r="F157" s="288" t="s">
        <v>392</v>
      </c>
      <c r="G157" s="235"/>
      <c r="H157" s="287" t="s">
        <v>426</v>
      </c>
      <c r="I157" s="287" t="s">
        <v>388</v>
      </c>
      <c r="J157" s="287">
        <v>50</v>
      </c>
      <c r="K157" s="283"/>
    </row>
    <row r="158" s="1" customFormat="1" ht="15" customHeight="1">
      <c r="B158" s="260"/>
      <c r="C158" s="287" t="s">
        <v>411</v>
      </c>
      <c r="D158" s="235"/>
      <c r="E158" s="235"/>
      <c r="F158" s="288" t="s">
        <v>392</v>
      </c>
      <c r="G158" s="235"/>
      <c r="H158" s="287" t="s">
        <v>426</v>
      </c>
      <c r="I158" s="287" t="s">
        <v>388</v>
      </c>
      <c r="J158" s="287">
        <v>50</v>
      </c>
      <c r="K158" s="283"/>
    </row>
    <row r="159" s="1" customFormat="1" ht="15" customHeight="1">
      <c r="B159" s="260"/>
      <c r="C159" s="287" t="s">
        <v>93</v>
      </c>
      <c r="D159" s="235"/>
      <c r="E159" s="235"/>
      <c r="F159" s="288" t="s">
        <v>386</v>
      </c>
      <c r="G159" s="235"/>
      <c r="H159" s="287" t="s">
        <v>448</v>
      </c>
      <c r="I159" s="287" t="s">
        <v>388</v>
      </c>
      <c r="J159" s="287" t="s">
        <v>449</v>
      </c>
      <c r="K159" s="283"/>
    </row>
    <row r="160" s="1" customFormat="1" ht="15" customHeight="1">
      <c r="B160" s="260"/>
      <c r="C160" s="287" t="s">
        <v>450</v>
      </c>
      <c r="D160" s="235"/>
      <c r="E160" s="235"/>
      <c r="F160" s="288" t="s">
        <v>386</v>
      </c>
      <c r="G160" s="235"/>
      <c r="H160" s="287" t="s">
        <v>451</v>
      </c>
      <c r="I160" s="287" t="s">
        <v>421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452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380</v>
      </c>
      <c r="D166" s="250"/>
      <c r="E166" s="250"/>
      <c r="F166" s="250" t="s">
        <v>381</v>
      </c>
      <c r="G166" s="292"/>
      <c r="H166" s="293" t="s">
        <v>51</v>
      </c>
      <c r="I166" s="293" t="s">
        <v>54</v>
      </c>
      <c r="J166" s="250" t="s">
        <v>382</v>
      </c>
      <c r="K166" s="227"/>
    </row>
    <row r="167" s="1" customFormat="1" ht="17.25" customHeight="1">
      <c r="B167" s="228"/>
      <c r="C167" s="252" t="s">
        <v>383</v>
      </c>
      <c r="D167" s="252"/>
      <c r="E167" s="252"/>
      <c r="F167" s="253" t="s">
        <v>384</v>
      </c>
      <c r="G167" s="294"/>
      <c r="H167" s="295"/>
      <c r="I167" s="295"/>
      <c r="J167" s="252" t="s">
        <v>385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389</v>
      </c>
      <c r="D169" s="235"/>
      <c r="E169" s="235"/>
      <c r="F169" s="258" t="s">
        <v>386</v>
      </c>
      <c r="G169" s="235"/>
      <c r="H169" s="235" t="s">
        <v>426</v>
      </c>
      <c r="I169" s="235" t="s">
        <v>388</v>
      </c>
      <c r="J169" s="235">
        <v>120</v>
      </c>
      <c r="K169" s="283"/>
    </row>
    <row r="170" s="1" customFormat="1" ht="15" customHeight="1">
      <c r="B170" s="260"/>
      <c r="C170" s="235" t="s">
        <v>435</v>
      </c>
      <c r="D170" s="235"/>
      <c r="E170" s="235"/>
      <c r="F170" s="258" t="s">
        <v>386</v>
      </c>
      <c r="G170" s="235"/>
      <c r="H170" s="235" t="s">
        <v>436</v>
      </c>
      <c r="I170" s="235" t="s">
        <v>388</v>
      </c>
      <c r="J170" s="235" t="s">
        <v>437</v>
      </c>
      <c r="K170" s="283"/>
    </row>
    <row r="171" s="1" customFormat="1" ht="15" customHeight="1">
      <c r="B171" s="260"/>
      <c r="C171" s="235" t="s">
        <v>82</v>
      </c>
      <c r="D171" s="235"/>
      <c r="E171" s="235"/>
      <c r="F171" s="258" t="s">
        <v>386</v>
      </c>
      <c r="G171" s="235"/>
      <c r="H171" s="235" t="s">
        <v>453</v>
      </c>
      <c r="I171" s="235" t="s">
        <v>388</v>
      </c>
      <c r="J171" s="235" t="s">
        <v>437</v>
      </c>
      <c r="K171" s="283"/>
    </row>
    <row r="172" s="1" customFormat="1" ht="15" customHeight="1">
      <c r="B172" s="260"/>
      <c r="C172" s="235" t="s">
        <v>391</v>
      </c>
      <c r="D172" s="235"/>
      <c r="E172" s="235"/>
      <c r="F172" s="258" t="s">
        <v>392</v>
      </c>
      <c r="G172" s="235"/>
      <c r="H172" s="235" t="s">
        <v>453</v>
      </c>
      <c r="I172" s="235" t="s">
        <v>388</v>
      </c>
      <c r="J172" s="235">
        <v>50</v>
      </c>
      <c r="K172" s="283"/>
    </row>
    <row r="173" s="1" customFormat="1" ht="15" customHeight="1">
      <c r="B173" s="260"/>
      <c r="C173" s="235" t="s">
        <v>394</v>
      </c>
      <c r="D173" s="235"/>
      <c r="E173" s="235"/>
      <c r="F173" s="258" t="s">
        <v>386</v>
      </c>
      <c r="G173" s="235"/>
      <c r="H173" s="235" t="s">
        <v>453</v>
      </c>
      <c r="I173" s="235" t="s">
        <v>396</v>
      </c>
      <c r="J173" s="235"/>
      <c r="K173" s="283"/>
    </row>
    <row r="174" s="1" customFormat="1" ht="15" customHeight="1">
      <c r="B174" s="260"/>
      <c r="C174" s="235" t="s">
        <v>405</v>
      </c>
      <c r="D174" s="235"/>
      <c r="E174" s="235"/>
      <c r="F174" s="258" t="s">
        <v>392</v>
      </c>
      <c r="G174" s="235"/>
      <c r="H174" s="235" t="s">
        <v>453</v>
      </c>
      <c r="I174" s="235" t="s">
        <v>388</v>
      </c>
      <c r="J174" s="235">
        <v>50</v>
      </c>
      <c r="K174" s="283"/>
    </row>
    <row r="175" s="1" customFormat="1" ht="15" customHeight="1">
      <c r="B175" s="260"/>
      <c r="C175" s="235" t="s">
        <v>413</v>
      </c>
      <c r="D175" s="235"/>
      <c r="E175" s="235"/>
      <c r="F175" s="258" t="s">
        <v>392</v>
      </c>
      <c r="G175" s="235"/>
      <c r="H175" s="235" t="s">
        <v>453</v>
      </c>
      <c r="I175" s="235" t="s">
        <v>388</v>
      </c>
      <c r="J175" s="235">
        <v>50</v>
      </c>
      <c r="K175" s="283"/>
    </row>
    <row r="176" s="1" customFormat="1" ht="15" customHeight="1">
      <c r="B176" s="260"/>
      <c r="C176" s="235" t="s">
        <v>411</v>
      </c>
      <c r="D176" s="235"/>
      <c r="E176" s="235"/>
      <c r="F176" s="258" t="s">
        <v>392</v>
      </c>
      <c r="G176" s="235"/>
      <c r="H176" s="235" t="s">
        <v>453</v>
      </c>
      <c r="I176" s="235" t="s">
        <v>388</v>
      </c>
      <c r="J176" s="235">
        <v>50</v>
      </c>
      <c r="K176" s="283"/>
    </row>
    <row r="177" s="1" customFormat="1" ht="15" customHeight="1">
      <c r="B177" s="260"/>
      <c r="C177" s="235" t="s">
        <v>103</v>
      </c>
      <c r="D177" s="235"/>
      <c r="E177" s="235"/>
      <c r="F177" s="258" t="s">
        <v>386</v>
      </c>
      <c r="G177" s="235"/>
      <c r="H177" s="235" t="s">
        <v>454</v>
      </c>
      <c r="I177" s="235" t="s">
        <v>455</v>
      </c>
      <c r="J177" s="235"/>
      <c r="K177" s="283"/>
    </row>
    <row r="178" s="1" customFormat="1" ht="15" customHeight="1">
      <c r="B178" s="260"/>
      <c r="C178" s="235" t="s">
        <v>54</v>
      </c>
      <c r="D178" s="235"/>
      <c r="E178" s="235"/>
      <c r="F178" s="258" t="s">
        <v>386</v>
      </c>
      <c r="G178" s="235"/>
      <c r="H178" s="235" t="s">
        <v>456</v>
      </c>
      <c r="I178" s="235" t="s">
        <v>457</v>
      </c>
      <c r="J178" s="235">
        <v>1</v>
      </c>
      <c r="K178" s="283"/>
    </row>
    <row r="179" s="1" customFormat="1" ht="15" customHeight="1">
      <c r="B179" s="260"/>
      <c r="C179" s="235" t="s">
        <v>50</v>
      </c>
      <c r="D179" s="235"/>
      <c r="E179" s="235"/>
      <c r="F179" s="258" t="s">
        <v>386</v>
      </c>
      <c r="G179" s="235"/>
      <c r="H179" s="235" t="s">
        <v>458</v>
      </c>
      <c r="I179" s="235" t="s">
        <v>388</v>
      </c>
      <c r="J179" s="235">
        <v>20</v>
      </c>
      <c r="K179" s="283"/>
    </row>
    <row r="180" s="1" customFormat="1" ht="15" customHeight="1">
      <c r="B180" s="260"/>
      <c r="C180" s="235" t="s">
        <v>51</v>
      </c>
      <c r="D180" s="235"/>
      <c r="E180" s="235"/>
      <c r="F180" s="258" t="s">
        <v>386</v>
      </c>
      <c r="G180" s="235"/>
      <c r="H180" s="235" t="s">
        <v>459</v>
      </c>
      <c r="I180" s="235" t="s">
        <v>388</v>
      </c>
      <c r="J180" s="235">
        <v>255</v>
      </c>
      <c r="K180" s="283"/>
    </row>
    <row r="181" s="1" customFormat="1" ht="15" customHeight="1">
      <c r="B181" s="260"/>
      <c r="C181" s="235" t="s">
        <v>104</v>
      </c>
      <c r="D181" s="235"/>
      <c r="E181" s="235"/>
      <c r="F181" s="258" t="s">
        <v>386</v>
      </c>
      <c r="G181" s="235"/>
      <c r="H181" s="235" t="s">
        <v>350</v>
      </c>
      <c r="I181" s="235" t="s">
        <v>388</v>
      </c>
      <c r="J181" s="235">
        <v>10</v>
      </c>
      <c r="K181" s="283"/>
    </row>
    <row r="182" s="1" customFormat="1" ht="15" customHeight="1">
      <c r="B182" s="260"/>
      <c r="C182" s="235" t="s">
        <v>105</v>
      </c>
      <c r="D182" s="235"/>
      <c r="E182" s="235"/>
      <c r="F182" s="258" t="s">
        <v>386</v>
      </c>
      <c r="G182" s="235"/>
      <c r="H182" s="235" t="s">
        <v>460</v>
      </c>
      <c r="I182" s="235" t="s">
        <v>421</v>
      </c>
      <c r="J182" s="235"/>
      <c r="K182" s="283"/>
    </row>
    <row r="183" s="1" customFormat="1" ht="15" customHeight="1">
      <c r="B183" s="260"/>
      <c r="C183" s="235" t="s">
        <v>461</v>
      </c>
      <c r="D183" s="235"/>
      <c r="E183" s="235"/>
      <c r="F183" s="258" t="s">
        <v>386</v>
      </c>
      <c r="G183" s="235"/>
      <c r="H183" s="235" t="s">
        <v>462</v>
      </c>
      <c r="I183" s="235" t="s">
        <v>421</v>
      </c>
      <c r="J183" s="235"/>
      <c r="K183" s="283"/>
    </row>
    <row r="184" s="1" customFormat="1" ht="15" customHeight="1">
      <c r="B184" s="260"/>
      <c r="C184" s="235" t="s">
        <v>450</v>
      </c>
      <c r="D184" s="235"/>
      <c r="E184" s="235"/>
      <c r="F184" s="258" t="s">
        <v>386</v>
      </c>
      <c r="G184" s="235"/>
      <c r="H184" s="235" t="s">
        <v>463</v>
      </c>
      <c r="I184" s="235" t="s">
        <v>421</v>
      </c>
      <c r="J184" s="235"/>
      <c r="K184" s="283"/>
    </row>
    <row r="185" s="1" customFormat="1" ht="15" customHeight="1">
      <c r="B185" s="260"/>
      <c r="C185" s="235" t="s">
        <v>107</v>
      </c>
      <c r="D185" s="235"/>
      <c r="E185" s="235"/>
      <c r="F185" s="258" t="s">
        <v>392</v>
      </c>
      <c r="G185" s="235"/>
      <c r="H185" s="235" t="s">
        <v>464</v>
      </c>
      <c r="I185" s="235" t="s">
        <v>388</v>
      </c>
      <c r="J185" s="235">
        <v>50</v>
      </c>
      <c r="K185" s="283"/>
    </row>
    <row r="186" s="1" customFormat="1" ht="15" customHeight="1">
      <c r="B186" s="260"/>
      <c r="C186" s="235" t="s">
        <v>465</v>
      </c>
      <c r="D186" s="235"/>
      <c r="E186" s="235"/>
      <c r="F186" s="258" t="s">
        <v>392</v>
      </c>
      <c r="G186" s="235"/>
      <c r="H186" s="235" t="s">
        <v>466</v>
      </c>
      <c r="I186" s="235" t="s">
        <v>467</v>
      </c>
      <c r="J186" s="235"/>
      <c r="K186" s="283"/>
    </row>
    <row r="187" s="1" customFormat="1" ht="15" customHeight="1">
      <c r="B187" s="260"/>
      <c r="C187" s="235" t="s">
        <v>468</v>
      </c>
      <c r="D187" s="235"/>
      <c r="E187" s="235"/>
      <c r="F187" s="258" t="s">
        <v>392</v>
      </c>
      <c r="G187" s="235"/>
      <c r="H187" s="235" t="s">
        <v>469</v>
      </c>
      <c r="I187" s="235" t="s">
        <v>467</v>
      </c>
      <c r="J187" s="235"/>
      <c r="K187" s="283"/>
    </row>
    <row r="188" s="1" customFormat="1" ht="15" customHeight="1">
      <c r="B188" s="260"/>
      <c r="C188" s="235" t="s">
        <v>470</v>
      </c>
      <c r="D188" s="235"/>
      <c r="E188" s="235"/>
      <c r="F188" s="258" t="s">
        <v>392</v>
      </c>
      <c r="G188" s="235"/>
      <c r="H188" s="235" t="s">
        <v>471</v>
      </c>
      <c r="I188" s="235" t="s">
        <v>467</v>
      </c>
      <c r="J188" s="235"/>
      <c r="K188" s="283"/>
    </row>
    <row r="189" s="1" customFormat="1" ht="15" customHeight="1">
      <c r="B189" s="260"/>
      <c r="C189" s="296" t="s">
        <v>472</v>
      </c>
      <c r="D189" s="235"/>
      <c r="E189" s="235"/>
      <c r="F189" s="258" t="s">
        <v>392</v>
      </c>
      <c r="G189" s="235"/>
      <c r="H189" s="235" t="s">
        <v>473</v>
      </c>
      <c r="I189" s="235" t="s">
        <v>474</v>
      </c>
      <c r="J189" s="297" t="s">
        <v>475</v>
      </c>
      <c r="K189" s="283"/>
    </row>
    <row r="190" s="13" customFormat="1" ht="15" customHeight="1">
      <c r="B190" s="298"/>
      <c r="C190" s="299" t="s">
        <v>476</v>
      </c>
      <c r="D190" s="300"/>
      <c r="E190" s="300"/>
      <c r="F190" s="301" t="s">
        <v>392</v>
      </c>
      <c r="G190" s="300"/>
      <c r="H190" s="300" t="s">
        <v>477</v>
      </c>
      <c r="I190" s="300" t="s">
        <v>474</v>
      </c>
      <c r="J190" s="302" t="s">
        <v>475</v>
      </c>
      <c r="K190" s="303"/>
    </row>
    <row r="191" s="1" customFormat="1" ht="15" customHeight="1">
      <c r="B191" s="260"/>
      <c r="C191" s="296" t="s">
        <v>39</v>
      </c>
      <c r="D191" s="235"/>
      <c r="E191" s="235"/>
      <c r="F191" s="258" t="s">
        <v>386</v>
      </c>
      <c r="G191" s="235"/>
      <c r="H191" s="232" t="s">
        <v>478</v>
      </c>
      <c r="I191" s="235" t="s">
        <v>479</v>
      </c>
      <c r="J191" s="235"/>
      <c r="K191" s="283"/>
    </row>
    <row r="192" s="1" customFormat="1" ht="15" customHeight="1">
      <c r="B192" s="260"/>
      <c r="C192" s="296" t="s">
        <v>480</v>
      </c>
      <c r="D192" s="235"/>
      <c r="E192" s="235"/>
      <c r="F192" s="258" t="s">
        <v>386</v>
      </c>
      <c r="G192" s="235"/>
      <c r="H192" s="235" t="s">
        <v>481</v>
      </c>
      <c r="I192" s="235" t="s">
        <v>421</v>
      </c>
      <c r="J192" s="235"/>
      <c r="K192" s="283"/>
    </row>
    <row r="193" s="1" customFormat="1" ht="15" customHeight="1">
      <c r="B193" s="260"/>
      <c r="C193" s="296" t="s">
        <v>482</v>
      </c>
      <c r="D193" s="235"/>
      <c r="E193" s="235"/>
      <c r="F193" s="258" t="s">
        <v>386</v>
      </c>
      <c r="G193" s="235"/>
      <c r="H193" s="235" t="s">
        <v>483</v>
      </c>
      <c r="I193" s="235" t="s">
        <v>421</v>
      </c>
      <c r="J193" s="235"/>
      <c r="K193" s="283"/>
    </row>
    <row r="194" s="1" customFormat="1" ht="15" customHeight="1">
      <c r="B194" s="260"/>
      <c r="C194" s="296" t="s">
        <v>484</v>
      </c>
      <c r="D194" s="235"/>
      <c r="E194" s="235"/>
      <c r="F194" s="258" t="s">
        <v>392</v>
      </c>
      <c r="G194" s="235"/>
      <c r="H194" s="235" t="s">
        <v>485</v>
      </c>
      <c r="I194" s="235" t="s">
        <v>421</v>
      </c>
      <c r="J194" s="235"/>
      <c r="K194" s="283"/>
    </row>
    <row r="195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="1" customFormat="1" ht="18.75" customHeight="1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</row>
    <row r="199" s="1" customFormat="1" ht="13.5">
      <c r="B199" s="222"/>
      <c r="C199" s="223"/>
      <c r="D199" s="223"/>
      <c r="E199" s="223"/>
      <c r="F199" s="223"/>
      <c r="G199" s="223"/>
      <c r="H199" s="223"/>
      <c r="I199" s="223"/>
      <c r="J199" s="223"/>
      <c r="K199" s="224"/>
    </row>
    <row r="200" s="1" customFormat="1" ht="21">
      <c r="B200" s="225"/>
      <c r="C200" s="226" t="s">
        <v>486</v>
      </c>
      <c r="D200" s="226"/>
      <c r="E200" s="226"/>
      <c r="F200" s="226"/>
      <c r="G200" s="226"/>
      <c r="H200" s="226"/>
      <c r="I200" s="226"/>
      <c r="J200" s="226"/>
      <c r="K200" s="227"/>
    </row>
    <row r="201" s="1" customFormat="1" ht="25.5" customHeight="1">
      <c r="B201" s="225"/>
      <c r="C201" s="305" t="s">
        <v>487</v>
      </c>
      <c r="D201" s="305"/>
      <c r="E201" s="305"/>
      <c r="F201" s="305" t="s">
        <v>488</v>
      </c>
      <c r="G201" s="306"/>
      <c r="H201" s="305" t="s">
        <v>489</v>
      </c>
      <c r="I201" s="305"/>
      <c r="J201" s="305"/>
      <c r="K201" s="227"/>
    </row>
    <row r="202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="1" customFormat="1" ht="15" customHeight="1">
      <c r="B203" s="260"/>
      <c r="C203" s="235" t="s">
        <v>479</v>
      </c>
      <c r="D203" s="235"/>
      <c r="E203" s="235"/>
      <c r="F203" s="258" t="s">
        <v>40</v>
      </c>
      <c r="G203" s="235"/>
      <c r="H203" s="235" t="s">
        <v>490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41</v>
      </c>
      <c r="G204" s="235"/>
      <c r="H204" s="235" t="s">
        <v>491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44</v>
      </c>
      <c r="G205" s="235"/>
      <c r="H205" s="235" t="s">
        <v>492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42</v>
      </c>
      <c r="G206" s="235"/>
      <c r="H206" s="235" t="s">
        <v>493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 t="s">
        <v>43</v>
      </c>
      <c r="G207" s="235"/>
      <c r="H207" s="235" t="s">
        <v>494</v>
      </c>
      <c r="I207" s="235"/>
      <c r="J207" s="235"/>
      <c r="K207" s="283"/>
    </row>
    <row r="208" s="1" customFormat="1" ht="15" customHeight="1">
      <c r="B208" s="260"/>
      <c r="C208" s="235"/>
      <c r="D208" s="235"/>
      <c r="E208" s="235"/>
      <c r="F208" s="258"/>
      <c r="G208" s="235"/>
      <c r="H208" s="235"/>
      <c r="I208" s="235"/>
      <c r="J208" s="235"/>
      <c r="K208" s="283"/>
    </row>
    <row r="209" s="1" customFormat="1" ht="15" customHeight="1">
      <c r="B209" s="260"/>
      <c r="C209" s="235" t="s">
        <v>433</v>
      </c>
      <c r="D209" s="235"/>
      <c r="E209" s="235"/>
      <c r="F209" s="258" t="s">
        <v>75</v>
      </c>
      <c r="G209" s="235"/>
      <c r="H209" s="235" t="s">
        <v>495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329</v>
      </c>
      <c r="G210" s="235"/>
      <c r="H210" s="235" t="s">
        <v>330</v>
      </c>
      <c r="I210" s="235"/>
      <c r="J210" s="235"/>
      <c r="K210" s="283"/>
    </row>
    <row r="211" s="1" customFormat="1" ht="15" customHeight="1">
      <c r="B211" s="260"/>
      <c r="C211" s="235"/>
      <c r="D211" s="235"/>
      <c r="E211" s="235"/>
      <c r="F211" s="258" t="s">
        <v>327</v>
      </c>
      <c r="G211" s="235"/>
      <c r="H211" s="235" t="s">
        <v>496</v>
      </c>
      <c r="I211" s="235"/>
      <c r="J211" s="235"/>
      <c r="K211" s="283"/>
    </row>
    <row r="212" s="1" customFormat="1" ht="15" customHeight="1">
      <c r="B212" s="307"/>
      <c r="C212" s="235"/>
      <c r="D212" s="235"/>
      <c r="E212" s="235"/>
      <c r="F212" s="258" t="s">
        <v>331</v>
      </c>
      <c r="G212" s="296"/>
      <c r="H212" s="287" t="s">
        <v>332</v>
      </c>
      <c r="I212" s="287"/>
      <c r="J212" s="287"/>
      <c r="K212" s="308"/>
    </row>
    <row r="213" s="1" customFormat="1" ht="15" customHeight="1">
      <c r="B213" s="307"/>
      <c r="C213" s="235"/>
      <c r="D213" s="235"/>
      <c r="E213" s="235"/>
      <c r="F213" s="258" t="s">
        <v>333</v>
      </c>
      <c r="G213" s="296"/>
      <c r="H213" s="287" t="s">
        <v>497</v>
      </c>
      <c r="I213" s="287"/>
      <c r="J213" s="287"/>
      <c r="K213" s="308"/>
    </row>
    <row r="214" s="1" customFormat="1" ht="15" customHeight="1">
      <c r="B214" s="307"/>
      <c r="C214" s="235"/>
      <c r="D214" s="235"/>
      <c r="E214" s="235"/>
      <c r="F214" s="258"/>
      <c r="G214" s="296"/>
      <c r="H214" s="287"/>
      <c r="I214" s="287"/>
      <c r="J214" s="287"/>
      <c r="K214" s="308"/>
    </row>
    <row r="215" s="1" customFormat="1" ht="15" customHeight="1">
      <c r="B215" s="307"/>
      <c r="C215" s="235" t="s">
        <v>457</v>
      </c>
      <c r="D215" s="235"/>
      <c r="E215" s="235"/>
      <c r="F215" s="258">
        <v>1</v>
      </c>
      <c r="G215" s="296"/>
      <c r="H215" s="287" t="s">
        <v>498</v>
      </c>
      <c r="I215" s="287"/>
      <c r="J215" s="287"/>
      <c r="K215" s="308"/>
    </row>
    <row r="216" s="1" customFormat="1" ht="15" customHeight="1">
      <c r="B216" s="307"/>
      <c r="C216" s="235"/>
      <c r="D216" s="235"/>
      <c r="E216" s="235"/>
      <c r="F216" s="258">
        <v>2</v>
      </c>
      <c r="G216" s="296"/>
      <c r="H216" s="287" t="s">
        <v>499</v>
      </c>
      <c r="I216" s="287"/>
      <c r="J216" s="287"/>
      <c r="K216" s="308"/>
    </row>
    <row r="217" s="1" customFormat="1" ht="15" customHeight="1">
      <c r="B217" s="307"/>
      <c r="C217" s="235"/>
      <c r="D217" s="235"/>
      <c r="E217" s="235"/>
      <c r="F217" s="258">
        <v>3</v>
      </c>
      <c r="G217" s="296"/>
      <c r="H217" s="287" t="s">
        <v>500</v>
      </c>
      <c r="I217" s="287"/>
      <c r="J217" s="287"/>
      <c r="K217" s="308"/>
    </row>
    <row r="218" s="1" customFormat="1" ht="15" customHeight="1">
      <c r="B218" s="307"/>
      <c r="C218" s="235"/>
      <c r="D218" s="235"/>
      <c r="E218" s="235"/>
      <c r="F218" s="258">
        <v>4</v>
      </c>
      <c r="G218" s="296"/>
      <c r="H218" s="287" t="s">
        <v>501</v>
      </c>
      <c r="I218" s="287"/>
      <c r="J218" s="287"/>
      <c r="K218" s="308"/>
    </row>
    <row r="219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Filip Šrail</dc:creator>
  <cp:lastModifiedBy>Filip Šrail</cp:lastModifiedBy>
  <dcterms:created xsi:type="dcterms:W3CDTF">2025-06-23T13:41:52Z</dcterms:created>
  <dcterms:modified xsi:type="dcterms:W3CDTF">2025-06-23T13:41:55Z</dcterms:modified>
</cp:coreProperties>
</file>