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Rekt_prav\VZ 2025\Thalerova kolej -  REKONSTRUKCE ... STAVBA\"/>
    </mc:Choice>
  </mc:AlternateContent>
  <xr:revisionPtr revIDLastSave="0" documentId="8_{19253A50-93C8-44EE-BEEA-FE55CD7BD30E}" xr6:coauthVersionLast="36" xr6:coauthVersionMax="36" xr10:uidLastSave="{00000000-0000-0000-0000-000000000000}"/>
  <bookViews>
    <workbookView xWindow="0" yWindow="0" windowWidth="28800" windowHeight="12225" xr2:uid="{00000000-000D-0000-FFFF-FFFF00000000}"/>
  </bookViews>
  <sheets>
    <sheet name="Rekapitulace stavby" sheetId="1" r:id="rId1"/>
    <sheet name="2 - Malby" sheetId="2" r:id="rId2"/>
    <sheet name="3 - Podlahy" sheetId="3" r:id="rId3"/>
    <sheet name="6 - Vyčištění budov" sheetId="4" r:id="rId4"/>
    <sheet name="1 - AST + koupelna" sheetId="5" r:id="rId5"/>
    <sheet name="8 - TRH hlavice" sheetId="6" r:id="rId6"/>
    <sheet name="2 - Kuchyňka" sheetId="7" r:id="rId7"/>
    <sheet name="3 - Kanalizace" sheetId="8" r:id="rId8"/>
    <sheet name="4 - Vzduchotechnika" sheetId="9" r:id="rId9"/>
    <sheet name="4 (1) - Nábytek" sheetId="10" r:id="rId10"/>
    <sheet name="5 - Elektromontáže" sheetId="11" r:id="rId11"/>
    <sheet name="6 - Vodovod a zařizovací ..." sheetId="12" r:id="rId12"/>
    <sheet name="6 (1) - EPS Nová kapacita" sheetId="13" r:id="rId13"/>
    <sheet name="7 - Stavební přípomoci" sheetId="14" r:id="rId14"/>
    <sheet name="9 - Generální oprava výtahu" sheetId="15" r:id="rId15"/>
    <sheet name="10 - PBŘ" sheetId="16" r:id="rId16"/>
    <sheet name="VRN - Ostatní a vedlejší ..." sheetId="17" r:id="rId17"/>
    <sheet name="Pokyny pro vyplnění" sheetId="18" r:id="rId18"/>
  </sheets>
  <definedNames>
    <definedName name="_xlnm._FilterDatabase" localSheetId="4" hidden="1">'1 - AST + koupelna'!$C$101:$K$233</definedName>
    <definedName name="_xlnm._FilterDatabase" localSheetId="15" hidden="1">'10 - PBŘ'!$C$88:$K$102</definedName>
    <definedName name="_xlnm._FilterDatabase" localSheetId="6" hidden="1">'2 - Kuchyňka'!$C$96:$K$162</definedName>
    <definedName name="_xlnm._FilterDatabase" localSheetId="1" hidden="1">'2 - Malby'!$C$89:$K$113</definedName>
    <definedName name="_xlnm._FilterDatabase" localSheetId="7" hidden="1">'3 - Kanalizace'!$C$89:$K$119</definedName>
    <definedName name="_xlnm._FilterDatabase" localSheetId="2" hidden="1">'3 - Podlahy'!$C$90:$K$147</definedName>
    <definedName name="_xlnm._FilterDatabase" localSheetId="8" hidden="1">'4 - Vzduchotechnika'!$C$87:$K$103</definedName>
    <definedName name="_xlnm._FilterDatabase" localSheetId="9" hidden="1">'4 (1) - Nábytek'!$C$87:$K$106</definedName>
    <definedName name="_xlnm._FilterDatabase" localSheetId="10" hidden="1">'5 - Elektromontáže'!$C$87:$K$111</definedName>
    <definedName name="_xlnm._FilterDatabase" localSheetId="11" hidden="1">'6 - Vodovod a zařizovací ...'!$C$90:$K$151</definedName>
    <definedName name="_xlnm._FilterDatabase" localSheetId="3" hidden="1">'6 - Vyčištění budov'!$C$86:$K$91</definedName>
    <definedName name="_xlnm._FilterDatabase" localSheetId="12" hidden="1">'6 (1) - EPS Nová kapacita'!$C$86:$K$90</definedName>
    <definedName name="_xlnm._FilterDatabase" localSheetId="13" hidden="1">'7 - Stavební přípomoci'!$C$91:$K$124</definedName>
    <definedName name="_xlnm._FilterDatabase" localSheetId="5" hidden="1">'8 - TRH hlavice'!$C$86:$K$91</definedName>
    <definedName name="_xlnm._FilterDatabase" localSheetId="14" hidden="1">'9 - Generální oprava výtahu'!$C$86:$K$90</definedName>
    <definedName name="_xlnm._FilterDatabase" localSheetId="16" hidden="1">'VRN - Ostatní a vedlejší ...'!$C$79:$K$88</definedName>
    <definedName name="_xlnm.Print_Titles" localSheetId="4">'1 - AST + koupelna'!$101:$101</definedName>
    <definedName name="_xlnm.Print_Titles" localSheetId="15">'10 - PBŘ'!$88:$88</definedName>
    <definedName name="_xlnm.Print_Titles" localSheetId="6">'2 - Kuchyňka'!$96:$96</definedName>
    <definedName name="_xlnm.Print_Titles" localSheetId="1">'2 - Malby'!$89:$89</definedName>
    <definedName name="_xlnm.Print_Titles" localSheetId="7">'3 - Kanalizace'!$89:$89</definedName>
    <definedName name="_xlnm.Print_Titles" localSheetId="2">'3 - Podlahy'!$90:$90</definedName>
    <definedName name="_xlnm.Print_Titles" localSheetId="8">'4 - Vzduchotechnika'!$87:$87</definedName>
    <definedName name="_xlnm.Print_Titles" localSheetId="9">'4 (1) - Nábytek'!$87:$87</definedName>
    <definedName name="_xlnm.Print_Titles" localSheetId="10">'5 - Elektromontáže'!$87:$87</definedName>
    <definedName name="_xlnm.Print_Titles" localSheetId="11">'6 - Vodovod a zařizovací ...'!$90:$90</definedName>
    <definedName name="_xlnm.Print_Titles" localSheetId="3">'6 - Vyčištění budov'!$86:$86</definedName>
    <definedName name="_xlnm.Print_Titles" localSheetId="12">'6 (1) - EPS Nová kapacita'!$86:$86</definedName>
    <definedName name="_xlnm.Print_Titles" localSheetId="13">'7 - Stavební přípomoci'!$91:$91</definedName>
    <definedName name="_xlnm.Print_Titles" localSheetId="5">'8 - TRH hlavice'!$86:$86</definedName>
    <definedName name="_xlnm.Print_Titles" localSheetId="14">'9 - Generální oprava výtahu'!$86:$86</definedName>
    <definedName name="_xlnm.Print_Titles" localSheetId="0">'Rekapitulace stavby'!$52:$52</definedName>
    <definedName name="_xlnm.Print_Titles" localSheetId="16">'VRN - Ostatní a vedlejší ...'!$79:$79</definedName>
    <definedName name="_xlnm.Print_Area" localSheetId="4">'1 - AST + koupelna'!$C$4:$J$41,'1 - AST + koupelna'!$C$47:$J$81,'1 - AST + koupelna'!$C$87:$K$233</definedName>
    <definedName name="_xlnm.Print_Area" localSheetId="15">'10 - PBŘ'!$C$4:$J$41,'10 - PBŘ'!$C$47:$J$68,'10 - PBŘ'!$C$74:$K$102</definedName>
    <definedName name="_xlnm.Print_Area" localSheetId="6">'2 - Kuchyňka'!$C$4:$J$41,'2 - Kuchyňka'!$C$47:$J$76,'2 - Kuchyňka'!$C$82:$K$162</definedName>
    <definedName name="_xlnm.Print_Area" localSheetId="1">'2 - Malby'!$C$4:$J$41,'2 - Malby'!$C$47:$J$69,'2 - Malby'!$C$75:$K$113</definedName>
    <definedName name="_xlnm.Print_Area" localSheetId="7">'3 - Kanalizace'!$C$4:$J$41,'3 - Kanalizace'!$C$47:$J$69,'3 - Kanalizace'!$C$75:$K$119</definedName>
    <definedName name="_xlnm.Print_Area" localSheetId="2">'3 - Podlahy'!$C$4:$J$41,'3 - Podlahy'!$C$47:$J$70,'3 - Podlahy'!$C$76:$K$147</definedName>
    <definedName name="_xlnm.Print_Area" localSheetId="8">'4 - Vzduchotechnika'!$C$4:$J$41,'4 - Vzduchotechnika'!$C$47:$J$67,'4 - Vzduchotechnika'!$C$73:$K$103</definedName>
    <definedName name="_xlnm.Print_Area" localSheetId="9">'4 (1) - Nábytek'!$C$4:$J$41,'4 (1) - Nábytek'!$C$47:$J$67,'4 (1) - Nábytek'!$C$73:$K$106</definedName>
    <definedName name="_xlnm.Print_Area" localSheetId="10">'5 - Elektromontáže'!$C$4:$J$41,'5 - Elektromontáže'!$C$47:$J$67,'5 - Elektromontáže'!$C$73:$K$111</definedName>
    <definedName name="_xlnm.Print_Area" localSheetId="11">'6 - Vodovod a zařizovací ...'!$C$4:$J$41,'6 - Vodovod a zařizovací ...'!$C$47:$J$70,'6 - Vodovod a zařizovací ...'!$C$76:$K$151</definedName>
    <definedName name="_xlnm.Print_Area" localSheetId="3">'6 - Vyčištění budov'!$C$4:$J$41,'6 - Vyčištění budov'!$C$47:$J$66,'6 - Vyčištění budov'!$C$72:$K$91</definedName>
    <definedName name="_xlnm.Print_Area" localSheetId="12">'6 (1) - EPS Nová kapacita'!$C$4:$J$41,'6 (1) - EPS Nová kapacita'!$C$47:$J$66,'6 (1) - EPS Nová kapacita'!$C$72:$K$90</definedName>
    <definedName name="_xlnm.Print_Area" localSheetId="13">'7 - Stavební přípomoci'!$C$4:$J$41,'7 - Stavební přípomoci'!$C$47:$J$71,'7 - Stavební přípomoci'!$C$77:$K$124</definedName>
    <definedName name="_xlnm.Print_Area" localSheetId="5">'8 - TRH hlavice'!$C$4:$J$41,'8 - TRH hlavice'!$C$47:$J$66,'8 - TRH hlavice'!$C$72:$K$91</definedName>
    <definedName name="_xlnm.Print_Area" localSheetId="14">'9 - Generální oprava výtahu'!$C$4:$J$41,'9 - Generální oprava výtahu'!$C$47:$J$66,'9 - Generální oprava výtahu'!$C$72:$K$90</definedName>
    <definedName name="_xlnm.Print_Area" localSheetId="17">'Pokyny pro vyplnění'!$B$2:$K$71,'Pokyny pro vyplnění'!$B$74:$K$118,'Pokyny pro vyplnění'!$B$121:$K$161,'Pokyny pro vyplnění'!$B$164:$K$219</definedName>
    <definedName name="_xlnm.Print_Area" localSheetId="0">'Rekapitulace stavby'!$D$4:$AO$36,'Rekapitulace stavby'!$C$42:$AQ$73</definedName>
    <definedName name="_xlnm.Print_Area" localSheetId="16">'VRN - Ostatní a vedlejší ...'!$C$4:$J$39,'VRN - Ostatní a vedlejší ...'!$C$45:$J$61,'VRN - Ostatní a vedlejší ...'!$C$67:$K$88</definedName>
  </definedNames>
  <calcPr calcId="191029"/>
</workbook>
</file>

<file path=xl/calcChain.xml><?xml version="1.0" encoding="utf-8"?>
<calcChain xmlns="http://schemas.openxmlformats.org/spreadsheetml/2006/main">
  <c r="J37" i="17" l="1"/>
  <c r="J36" i="17"/>
  <c r="AY72" i="1"/>
  <c r="J35" i="17"/>
  <c r="AX72" i="1" s="1"/>
  <c r="BI88" i="17"/>
  <c r="BH88" i="17"/>
  <c r="BG88" i="17"/>
  <c r="BF88" i="17"/>
  <c r="T88" i="17"/>
  <c r="R88" i="17"/>
  <c r="P88" i="17"/>
  <c r="BI87" i="17"/>
  <c r="BH87" i="17"/>
  <c r="BG87" i="17"/>
  <c r="BF87" i="17"/>
  <c r="T87" i="17"/>
  <c r="R87" i="17"/>
  <c r="P87" i="17"/>
  <c r="BI86" i="17"/>
  <c r="BH86" i="17"/>
  <c r="BG86" i="17"/>
  <c r="BF86" i="17"/>
  <c r="T86" i="17"/>
  <c r="R86" i="17"/>
  <c r="P86" i="17"/>
  <c r="BI85" i="17"/>
  <c r="BH85" i="17"/>
  <c r="BG85" i="17"/>
  <c r="BF85" i="17"/>
  <c r="T85" i="17"/>
  <c r="R85" i="17"/>
  <c r="P85" i="17"/>
  <c r="BI84" i="17"/>
  <c r="BH84" i="17"/>
  <c r="BG84" i="17"/>
  <c r="BF84" i="17"/>
  <c r="T84" i="17"/>
  <c r="R84" i="17"/>
  <c r="P84" i="17"/>
  <c r="BI82" i="17"/>
  <c r="BH82" i="17"/>
  <c r="BG82" i="17"/>
  <c r="BF82" i="17"/>
  <c r="T82" i="17"/>
  <c r="R82" i="17"/>
  <c r="P82" i="17"/>
  <c r="F74" i="17"/>
  <c r="E72" i="17"/>
  <c r="F52" i="17"/>
  <c r="E50" i="17"/>
  <c r="J24" i="17"/>
  <c r="E24" i="17"/>
  <c r="J77" i="17" s="1"/>
  <c r="J23" i="17"/>
  <c r="J21" i="17"/>
  <c r="E21" i="17"/>
  <c r="J54" i="17" s="1"/>
  <c r="J20" i="17"/>
  <c r="J18" i="17"/>
  <c r="E18" i="17"/>
  <c r="F77" i="17" s="1"/>
  <c r="J17" i="17"/>
  <c r="J15" i="17"/>
  <c r="E15" i="17"/>
  <c r="F76" i="17" s="1"/>
  <c r="J14" i="17"/>
  <c r="J12" i="17"/>
  <c r="J74" i="17"/>
  <c r="E7" i="17"/>
  <c r="E70" i="17" s="1"/>
  <c r="J91" i="16"/>
  <c r="J39" i="16"/>
  <c r="J38" i="16"/>
  <c r="AY71" i="1" s="1"/>
  <c r="J37" i="16"/>
  <c r="AX71" i="1"/>
  <c r="BI101" i="16"/>
  <c r="BH101" i="16"/>
  <c r="BG101" i="16"/>
  <c r="BF101" i="16"/>
  <c r="T101" i="16"/>
  <c r="T100" i="16" s="1"/>
  <c r="R101" i="16"/>
  <c r="R100" i="16"/>
  <c r="P101" i="16"/>
  <c r="P100" i="16" s="1"/>
  <c r="BI99" i="16"/>
  <c r="BH99" i="16"/>
  <c r="BG99" i="16"/>
  <c r="BF99" i="16"/>
  <c r="T99" i="16"/>
  <c r="R99" i="16"/>
  <c r="P99" i="16"/>
  <c r="BI98" i="16"/>
  <c r="BH98" i="16"/>
  <c r="BG98" i="16"/>
  <c r="BF98" i="16"/>
  <c r="T98" i="16"/>
  <c r="R98" i="16"/>
  <c r="P98" i="16"/>
  <c r="BI97" i="16"/>
  <c r="BH97" i="16"/>
  <c r="BG97" i="16"/>
  <c r="BF97" i="16"/>
  <c r="T97" i="16"/>
  <c r="R97" i="16"/>
  <c r="P97" i="16"/>
  <c r="BI96" i="16"/>
  <c r="BH96" i="16"/>
  <c r="BG96" i="16"/>
  <c r="BF96" i="16"/>
  <c r="T96" i="16"/>
  <c r="R96" i="16"/>
  <c r="P96" i="16"/>
  <c r="BI95" i="16"/>
  <c r="BH95" i="16"/>
  <c r="BG95" i="16"/>
  <c r="BF95" i="16"/>
  <c r="T95" i="16"/>
  <c r="R95" i="16"/>
  <c r="P95" i="16"/>
  <c r="BI94" i="16"/>
  <c r="BH94" i="16"/>
  <c r="BG94" i="16"/>
  <c r="BF94" i="16"/>
  <c r="T94" i="16"/>
  <c r="R94" i="16"/>
  <c r="P94" i="16"/>
  <c r="BI93" i="16"/>
  <c r="BH93" i="16"/>
  <c r="BG93" i="16"/>
  <c r="BF93" i="16"/>
  <c r="T93" i="16"/>
  <c r="R93" i="16"/>
  <c r="P93" i="16"/>
  <c r="J65" i="16"/>
  <c r="F83" i="16"/>
  <c r="E81" i="16"/>
  <c r="F56" i="16"/>
  <c r="E54" i="16"/>
  <c r="J26" i="16"/>
  <c r="E26" i="16"/>
  <c r="J86" i="16" s="1"/>
  <c r="J25" i="16"/>
  <c r="J23" i="16"/>
  <c r="E23" i="16"/>
  <c r="J58" i="16" s="1"/>
  <c r="J22" i="16"/>
  <c r="J20" i="16"/>
  <c r="E20" i="16"/>
  <c r="F86" i="16" s="1"/>
  <c r="J19" i="16"/>
  <c r="J17" i="16"/>
  <c r="E17" i="16"/>
  <c r="F85" i="16" s="1"/>
  <c r="J16" i="16"/>
  <c r="J14" i="16"/>
  <c r="J83" i="16"/>
  <c r="E7" i="16"/>
  <c r="E77" i="16"/>
  <c r="J39" i="15"/>
  <c r="J38" i="15"/>
  <c r="AY70" i="1" s="1"/>
  <c r="J37" i="15"/>
  <c r="AX70" i="1" s="1"/>
  <c r="BI90" i="15"/>
  <c r="BH90" i="15"/>
  <c r="BG90" i="15"/>
  <c r="BF90" i="15"/>
  <c r="T90" i="15"/>
  <c r="T89" i="15" s="1"/>
  <c r="T88" i="15" s="1"/>
  <c r="T87" i="15" s="1"/>
  <c r="R90" i="15"/>
  <c r="R89" i="15" s="1"/>
  <c r="R88" i="15" s="1"/>
  <c r="R87" i="15" s="1"/>
  <c r="P90" i="15"/>
  <c r="P89" i="15" s="1"/>
  <c r="P88" i="15" s="1"/>
  <c r="P87" i="15" s="1"/>
  <c r="AU70" i="1" s="1"/>
  <c r="F81" i="15"/>
  <c r="E79" i="15"/>
  <c r="F56" i="15"/>
  <c r="E54" i="15"/>
  <c r="J26" i="15"/>
  <c r="E26" i="15"/>
  <c r="J84" i="15" s="1"/>
  <c r="J25" i="15"/>
  <c r="J23" i="15"/>
  <c r="E23" i="15"/>
  <c r="J58" i="15" s="1"/>
  <c r="J22" i="15"/>
  <c r="J20" i="15"/>
  <c r="E20" i="15"/>
  <c r="F84" i="15" s="1"/>
  <c r="J19" i="15"/>
  <c r="J17" i="15"/>
  <c r="E17" i="15"/>
  <c r="F83" i="15" s="1"/>
  <c r="J16" i="15"/>
  <c r="J14" i="15"/>
  <c r="J56" i="15"/>
  <c r="E7" i="15"/>
  <c r="E75" i="15"/>
  <c r="J124" i="14"/>
  <c r="T123" i="14"/>
  <c r="R123" i="14"/>
  <c r="P123" i="14"/>
  <c r="BK123" i="14"/>
  <c r="J123" i="14"/>
  <c r="J69" i="14" s="1"/>
  <c r="J39" i="14"/>
  <c r="J38" i="14"/>
  <c r="AY69" i="1"/>
  <c r="J37" i="14"/>
  <c r="AX69" i="1"/>
  <c r="J70" i="14"/>
  <c r="BI121" i="14"/>
  <c r="BH121" i="14"/>
  <c r="BG121" i="14"/>
  <c r="BF121" i="14"/>
  <c r="T121" i="14"/>
  <c r="T120" i="14" s="1"/>
  <c r="R121" i="14"/>
  <c r="R120" i="14" s="1"/>
  <c r="P121" i="14"/>
  <c r="P120" i="14" s="1"/>
  <c r="BI119" i="14"/>
  <c r="BH119" i="14"/>
  <c r="BG119" i="14"/>
  <c r="BF119" i="14"/>
  <c r="T119" i="14"/>
  <c r="R119" i="14"/>
  <c r="P119" i="14"/>
  <c r="BI117" i="14"/>
  <c r="BH117" i="14"/>
  <c r="BG117" i="14"/>
  <c r="BF117" i="14"/>
  <c r="T117" i="14"/>
  <c r="R117" i="14"/>
  <c r="P117" i="14"/>
  <c r="BI115" i="14"/>
  <c r="BH115" i="14"/>
  <c r="BG115" i="14"/>
  <c r="BF115" i="14"/>
  <c r="T115" i="14"/>
  <c r="R115" i="14"/>
  <c r="P115" i="14"/>
  <c r="BI113" i="14"/>
  <c r="BH113" i="14"/>
  <c r="BG113" i="14"/>
  <c r="BF113" i="14"/>
  <c r="T113" i="14"/>
  <c r="R113" i="14"/>
  <c r="P113" i="14"/>
  <c r="BI110" i="14"/>
  <c r="BH110" i="14"/>
  <c r="BG110" i="14"/>
  <c r="BF110" i="14"/>
  <c r="T110" i="14"/>
  <c r="R110" i="14"/>
  <c r="P110" i="14"/>
  <c r="BI108" i="14"/>
  <c r="BH108" i="14"/>
  <c r="BG108" i="14"/>
  <c r="BF108" i="14"/>
  <c r="T108" i="14"/>
  <c r="R108" i="14"/>
  <c r="P108" i="14"/>
  <c r="BI106" i="14"/>
  <c r="BH106" i="14"/>
  <c r="BG106" i="14"/>
  <c r="BF106" i="14"/>
  <c r="T106" i="14"/>
  <c r="R106" i="14"/>
  <c r="P106" i="14"/>
  <c r="BI104" i="14"/>
  <c r="BH104" i="14"/>
  <c r="BG104" i="14"/>
  <c r="BF104" i="14"/>
  <c r="T104" i="14"/>
  <c r="R104" i="14"/>
  <c r="P104" i="14"/>
  <c r="BI102" i="14"/>
  <c r="BH102" i="14"/>
  <c r="BG102" i="14"/>
  <c r="BF102" i="14"/>
  <c r="T102" i="14"/>
  <c r="R102" i="14"/>
  <c r="P102" i="14"/>
  <c r="BI100" i="14"/>
  <c r="BH100" i="14"/>
  <c r="BG100" i="14"/>
  <c r="BF100" i="14"/>
  <c r="T100" i="14"/>
  <c r="R100" i="14"/>
  <c r="P100" i="14"/>
  <c r="BI98" i="14"/>
  <c r="BH98" i="14"/>
  <c r="BG98" i="14"/>
  <c r="BF98" i="14"/>
  <c r="T98" i="14"/>
  <c r="R98" i="14"/>
  <c r="P98" i="14"/>
  <c r="BI95" i="14"/>
  <c r="BH95" i="14"/>
  <c r="BG95" i="14"/>
  <c r="BF95" i="14"/>
  <c r="T95" i="14"/>
  <c r="T94" i="14"/>
  <c r="R95" i="14"/>
  <c r="R94" i="14"/>
  <c r="P95" i="14"/>
  <c r="P94" i="14"/>
  <c r="F86" i="14"/>
  <c r="E84" i="14"/>
  <c r="F56" i="14"/>
  <c r="E54" i="14"/>
  <c r="J26" i="14"/>
  <c r="E26" i="14"/>
  <c r="J59" i="14" s="1"/>
  <c r="J25" i="14"/>
  <c r="J23" i="14"/>
  <c r="E23" i="14"/>
  <c r="J88" i="14" s="1"/>
  <c r="J22" i="14"/>
  <c r="J20" i="14"/>
  <c r="E20" i="14"/>
  <c r="F89" i="14" s="1"/>
  <c r="J19" i="14"/>
  <c r="J17" i="14"/>
  <c r="E17" i="14"/>
  <c r="F58" i="14" s="1"/>
  <c r="J16" i="14"/>
  <c r="J14" i="14"/>
  <c r="J56" i="14"/>
  <c r="E7" i="14"/>
  <c r="E80" i="14"/>
  <c r="J39" i="13"/>
  <c r="J38" i="13"/>
  <c r="AY68" i="1" s="1"/>
  <c r="J37" i="13"/>
  <c r="AX68" i="1" s="1"/>
  <c r="BI90" i="13"/>
  <c r="BH90" i="13"/>
  <c r="BG90" i="13"/>
  <c r="BF90" i="13"/>
  <c r="T90" i="13"/>
  <c r="T89" i="13" s="1"/>
  <c r="T88" i="13" s="1"/>
  <c r="T87" i="13" s="1"/>
  <c r="R90" i="13"/>
  <c r="R89" i="13" s="1"/>
  <c r="R88" i="13" s="1"/>
  <c r="R87" i="13" s="1"/>
  <c r="P90" i="13"/>
  <c r="P89" i="13" s="1"/>
  <c r="P88" i="13" s="1"/>
  <c r="P87" i="13" s="1"/>
  <c r="AU68" i="1" s="1"/>
  <c r="F81" i="13"/>
  <c r="E79" i="13"/>
  <c r="F56" i="13"/>
  <c r="E54" i="13"/>
  <c r="J26" i="13"/>
  <c r="E26" i="13"/>
  <c r="J84" i="13" s="1"/>
  <c r="J25" i="13"/>
  <c r="J23" i="13"/>
  <c r="E23" i="13"/>
  <c r="J83" i="13" s="1"/>
  <c r="J22" i="13"/>
  <c r="J20" i="13"/>
  <c r="E20" i="13"/>
  <c r="F84" i="13" s="1"/>
  <c r="J19" i="13"/>
  <c r="J17" i="13"/>
  <c r="E17" i="13"/>
  <c r="F58" i="13" s="1"/>
  <c r="J16" i="13"/>
  <c r="J14" i="13"/>
  <c r="J81" i="13"/>
  <c r="E7" i="13"/>
  <c r="E75" i="13"/>
  <c r="J39" i="12"/>
  <c r="J38" i="12"/>
  <c r="AY67" i="1" s="1"/>
  <c r="J37" i="12"/>
  <c r="AX67" i="1" s="1"/>
  <c r="BI151" i="12"/>
  <c r="BH151" i="12"/>
  <c r="BG151" i="12"/>
  <c r="BF151" i="12"/>
  <c r="T151" i="12"/>
  <c r="R151" i="12"/>
  <c r="P151" i="12"/>
  <c r="BI150" i="12"/>
  <c r="BH150" i="12"/>
  <c r="BG150" i="12"/>
  <c r="BF150" i="12"/>
  <c r="T150" i="12"/>
  <c r="R150" i="12"/>
  <c r="P150" i="12"/>
  <c r="BI148" i="12"/>
  <c r="BH148" i="12"/>
  <c r="BG148" i="12"/>
  <c r="BF148" i="12"/>
  <c r="T148" i="12"/>
  <c r="R148" i="12"/>
  <c r="P148" i="12"/>
  <c r="BI147" i="12"/>
  <c r="BH147" i="12"/>
  <c r="BG147" i="12"/>
  <c r="BF147" i="12"/>
  <c r="T147" i="12"/>
  <c r="R147" i="12"/>
  <c r="P147" i="12"/>
  <c r="BI146" i="12"/>
  <c r="BH146" i="12"/>
  <c r="BG146" i="12"/>
  <c r="BF146" i="12"/>
  <c r="T146" i="12"/>
  <c r="R146" i="12"/>
  <c r="P146" i="12"/>
  <c r="BI145" i="12"/>
  <c r="BH145" i="12"/>
  <c r="BG145" i="12"/>
  <c r="BF145" i="12"/>
  <c r="T145" i="12"/>
  <c r="R145" i="12"/>
  <c r="P145" i="12"/>
  <c r="BI144" i="12"/>
  <c r="BH144" i="12"/>
  <c r="BG144" i="12"/>
  <c r="BF144" i="12"/>
  <c r="T144" i="12"/>
  <c r="R144" i="12"/>
  <c r="P144" i="12"/>
  <c r="BI143" i="12"/>
  <c r="BH143" i="12"/>
  <c r="BG143" i="12"/>
  <c r="BF143" i="12"/>
  <c r="T143" i="12"/>
  <c r="R143" i="12"/>
  <c r="P143" i="12"/>
  <c r="BI142" i="12"/>
  <c r="BH142" i="12"/>
  <c r="BG142" i="12"/>
  <c r="BF142" i="12"/>
  <c r="T142" i="12"/>
  <c r="R142" i="12"/>
  <c r="P142" i="12"/>
  <c r="BI141" i="12"/>
  <c r="BH141" i="12"/>
  <c r="BG141" i="12"/>
  <c r="BF141" i="12"/>
  <c r="T141" i="12"/>
  <c r="R141" i="12"/>
  <c r="P141" i="12"/>
  <c r="BI140" i="12"/>
  <c r="BH140" i="12"/>
  <c r="BG140" i="12"/>
  <c r="BF140" i="12"/>
  <c r="T140" i="12"/>
  <c r="R140" i="12"/>
  <c r="P140" i="12"/>
  <c r="BI139" i="12"/>
  <c r="BH139" i="12"/>
  <c r="BG139" i="12"/>
  <c r="BF139" i="12"/>
  <c r="T139" i="12"/>
  <c r="R139" i="12"/>
  <c r="P139" i="12"/>
  <c r="BI138" i="12"/>
  <c r="BH138" i="12"/>
  <c r="BG138" i="12"/>
  <c r="BF138" i="12"/>
  <c r="T138" i="12"/>
  <c r="R138" i="12"/>
  <c r="P138" i="12"/>
  <c r="BI137" i="12"/>
  <c r="BH137" i="12"/>
  <c r="BG137" i="12"/>
  <c r="BF137" i="12"/>
  <c r="T137" i="12"/>
  <c r="R137" i="12"/>
  <c r="P137" i="12"/>
  <c r="BI136" i="12"/>
  <c r="BH136" i="12"/>
  <c r="BG136" i="12"/>
  <c r="BF136" i="12"/>
  <c r="T136" i="12"/>
  <c r="R136" i="12"/>
  <c r="P136" i="12"/>
  <c r="BI135" i="12"/>
  <c r="BH135" i="12"/>
  <c r="BG135" i="12"/>
  <c r="BF135" i="12"/>
  <c r="T135" i="12"/>
  <c r="R135" i="12"/>
  <c r="P135" i="12"/>
  <c r="BI134" i="12"/>
  <c r="BH134" i="12"/>
  <c r="BG134" i="12"/>
  <c r="BF134" i="12"/>
  <c r="T134" i="12"/>
  <c r="R134" i="12"/>
  <c r="P134" i="12"/>
  <c r="BI133" i="12"/>
  <c r="BH133" i="12"/>
  <c r="BG133" i="12"/>
  <c r="BF133" i="12"/>
  <c r="T133" i="12"/>
  <c r="R133" i="12"/>
  <c r="P133" i="12"/>
  <c r="BI131" i="12"/>
  <c r="BH131" i="12"/>
  <c r="BG131" i="12"/>
  <c r="BF131" i="12"/>
  <c r="T131" i="12"/>
  <c r="R131" i="12"/>
  <c r="P131" i="12"/>
  <c r="BI129" i="12"/>
  <c r="BH129" i="12"/>
  <c r="BG129" i="12"/>
  <c r="BF129" i="12"/>
  <c r="T129" i="12"/>
  <c r="R129" i="12"/>
  <c r="P129" i="12"/>
  <c r="BI127" i="12"/>
  <c r="BH127" i="12"/>
  <c r="BG127" i="12"/>
  <c r="BF127" i="12"/>
  <c r="T127" i="12"/>
  <c r="R127" i="12"/>
  <c r="P127" i="12"/>
  <c r="BI125" i="12"/>
  <c r="BH125" i="12"/>
  <c r="BG125" i="12"/>
  <c r="BF125" i="12"/>
  <c r="T125" i="12"/>
  <c r="R125" i="12"/>
  <c r="P125" i="12"/>
  <c r="BI123" i="12"/>
  <c r="BH123" i="12"/>
  <c r="BG123" i="12"/>
  <c r="BF123" i="12"/>
  <c r="T123" i="12"/>
  <c r="R123" i="12"/>
  <c r="P123" i="12"/>
  <c r="BI121" i="12"/>
  <c r="BH121" i="12"/>
  <c r="BG121" i="12"/>
  <c r="BF121" i="12"/>
  <c r="T121" i="12"/>
  <c r="R121" i="12"/>
  <c r="P121" i="12"/>
  <c r="BI119" i="12"/>
  <c r="BH119" i="12"/>
  <c r="BG119" i="12"/>
  <c r="BF119" i="12"/>
  <c r="T119" i="12"/>
  <c r="R119" i="12"/>
  <c r="P119" i="12"/>
  <c r="BI118" i="12"/>
  <c r="BH118" i="12"/>
  <c r="BG118" i="12"/>
  <c r="BF118" i="12"/>
  <c r="T118" i="12"/>
  <c r="R118" i="12"/>
  <c r="P118" i="12"/>
  <c r="BI116" i="12"/>
  <c r="BH116" i="12"/>
  <c r="BG116" i="12"/>
  <c r="BF116" i="12"/>
  <c r="T116" i="12"/>
  <c r="R116" i="12"/>
  <c r="P116" i="12"/>
  <c r="BI115" i="12"/>
  <c r="BH115" i="12"/>
  <c r="BG115" i="12"/>
  <c r="BF115" i="12"/>
  <c r="T115" i="12"/>
  <c r="R115" i="12"/>
  <c r="P115" i="12"/>
  <c r="BI114" i="12"/>
  <c r="BH114" i="12"/>
  <c r="BG114" i="12"/>
  <c r="BF114" i="12"/>
  <c r="T114" i="12"/>
  <c r="R114" i="12"/>
  <c r="P114" i="12"/>
  <c r="BI112" i="12"/>
  <c r="BH112" i="12"/>
  <c r="BG112" i="12"/>
  <c r="BF112" i="12"/>
  <c r="T112" i="12"/>
  <c r="R112" i="12"/>
  <c r="P112" i="12"/>
  <c r="BI110" i="12"/>
  <c r="BH110" i="12"/>
  <c r="BG110" i="12"/>
  <c r="BF110" i="12"/>
  <c r="T110" i="12"/>
  <c r="R110" i="12"/>
  <c r="P110" i="12"/>
  <c r="BI108" i="12"/>
  <c r="BH108" i="12"/>
  <c r="BG108" i="12"/>
  <c r="BF108" i="12"/>
  <c r="T108" i="12"/>
  <c r="R108" i="12"/>
  <c r="P108" i="12"/>
  <c r="BI106" i="12"/>
  <c r="BH106" i="12"/>
  <c r="BG106" i="12"/>
  <c r="BF106" i="12"/>
  <c r="T106" i="12"/>
  <c r="R106" i="12"/>
  <c r="P106" i="12"/>
  <c r="BI104" i="12"/>
  <c r="BH104" i="12"/>
  <c r="BG104" i="12"/>
  <c r="BF104" i="12"/>
  <c r="T104" i="12"/>
  <c r="R104" i="12"/>
  <c r="P104" i="12"/>
  <c r="BI103" i="12"/>
  <c r="BH103" i="12"/>
  <c r="BG103" i="12"/>
  <c r="BF103" i="12"/>
  <c r="T103" i="12"/>
  <c r="R103" i="12"/>
  <c r="P103" i="12"/>
  <c r="BI100" i="12"/>
  <c r="BH100" i="12"/>
  <c r="BG100" i="12"/>
  <c r="BF100" i="12"/>
  <c r="T100" i="12"/>
  <c r="R100" i="12"/>
  <c r="P100" i="12"/>
  <c r="BI98" i="12"/>
  <c r="BH98" i="12"/>
  <c r="BG98" i="12"/>
  <c r="BF98" i="12"/>
  <c r="T98" i="12"/>
  <c r="R98" i="12"/>
  <c r="P98" i="12"/>
  <c r="BI96" i="12"/>
  <c r="BH96" i="12"/>
  <c r="BG96" i="12"/>
  <c r="BF96" i="12"/>
  <c r="T96" i="12"/>
  <c r="R96" i="12"/>
  <c r="P96" i="12"/>
  <c r="BI94" i="12"/>
  <c r="BH94" i="12"/>
  <c r="BG94" i="12"/>
  <c r="BF94" i="12"/>
  <c r="T94" i="12"/>
  <c r="R94" i="12"/>
  <c r="P94" i="12"/>
  <c r="F85" i="12"/>
  <c r="E83" i="12"/>
  <c r="F56" i="12"/>
  <c r="E54" i="12"/>
  <c r="J26" i="12"/>
  <c r="E26" i="12"/>
  <c r="J59" i="12" s="1"/>
  <c r="J25" i="12"/>
  <c r="J23" i="12"/>
  <c r="E23" i="12"/>
  <c r="J87" i="12" s="1"/>
  <c r="J22" i="12"/>
  <c r="J20" i="12"/>
  <c r="E20" i="12"/>
  <c r="F59" i="12" s="1"/>
  <c r="J19" i="12"/>
  <c r="J17" i="12"/>
  <c r="E17" i="12"/>
  <c r="F87" i="12" s="1"/>
  <c r="J16" i="12"/>
  <c r="J14" i="12"/>
  <c r="J85" i="12"/>
  <c r="E7" i="12"/>
  <c r="E79" i="12"/>
  <c r="J39" i="11"/>
  <c r="J38" i="11"/>
  <c r="AY66" i="1" s="1"/>
  <c r="J37" i="11"/>
  <c r="AX66" i="1" s="1"/>
  <c r="BI111" i="11"/>
  <c r="BH111" i="11"/>
  <c r="BG111" i="11"/>
  <c r="BF111" i="11"/>
  <c r="T111" i="11"/>
  <c r="R111" i="11"/>
  <c r="P111" i="11"/>
  <c r="BI110" i="11"/>
  <c r="BH110" i="11"/>
  <c r="BG110" i="11"/>
  <c r="BF110" i="11"/>
  <c r="T110" i="11"/>
  <c r="R110" i="11"/>
  <c r="P110" i="11"/>
  <c r="BI109" i="11"/>
  <c r="BH109" i="11"/>
  <c r="BG109" i="11"/>
  <c r="BF109" i="11"/>
  <c r="T109" i="11"/>
  <c r="R109" i="11"/>
  <c r="P109" i="11"/>
  <c r="BI108" i="11"/>
  <c r="BH108" i="11"/>
  <c r="BG108" i="11"/>
  <c r="BF108" i="11"/>
  <c r="T108" i="11"/>
  <c r="R108" i="11"/>
  <c r="P108" i="11"/>
  <c r="BI107" i="11"/>
  <c r="BH107" i="11"/>
  <c r="BG107" i="11"/>
  <c r="BF107" i="11"/>
  <c r="T107" i="11"/>
  <c r="R107" i="11"/>
  <c r="P107" i="11"/>
  <c r="BI106" i="11"/>
  <c r="BH106" i="11"/>
  <c r="BG106" i="11"/>
  <c r="BF106" i="11"/>
  <c r="T106" i="11"/>
  <c r="R106" i="11"/>
  <c r="P106" i="11"/>
  <c r="BI105" i="11"/>
  <c r="BH105" i="11"/>
  <c r="BG105" i="11"/>
  <c r="BF105" i="11"/>
  <c r="T105" i="11"/>
  <c r="R105" i="11"/>
  <c r="P105" i="11"/>
  <c r="BI104" i="11"/>
  <c r="BH104" i="11"/>
  <c r="BG104" i="11"/>
  <c r="BF104" i="11"/>
  <c r="T104" i="11"/>
  <c r="R104" i="11"/>
  <c r="P104" i="11"/>
  <c r="BI101" i="11"/>
  <c r="BH101" i="11"/>
  <c r="BG101" i="11"/>
  <c r="BF101" i="11"/>
  <c r="T101" i="11"/>
  <c r="R101" i="11"/>
  <c r="P101" i="11"/>
  <c r="BI100" i="11"/>
  <c r="BH100" i="11"/>
  <c r="BG100" i="11"/>
  <c r="BF100" i="11"/>
  <c r="T100" i="11"/>
  <c r="R100" i="11"/>
  <c r="P100" i="11"/>
  <c r="BI99" i="11"/>
  <c r="BH99" i="11"/>
  <c r="BG99" i="11"/>
  <c r="BF99" i="11"/>
  <c r="T99" i="11"/>
  <c r="R99" i="11"/>
  <c r="P99" i="11"/>
  <c r="BI98" i="11"/>
  <c r="BH98" i="11"/>
  <c r="BG98" i="11"/>
  <c r="BF98" i="11"/>
  <c r="T98" i="11"/>
  <c r="R98" i="11"/>
  <c r="P98" i="11"/>
  <c r="BI97" i="11"/>
  <c r="BH97" i="11"/>
  <c r="BG97" i="11"/>
  <c r="BF97" i="11"/>
  <c r="T97" i="11"/>
  <c r="R97" i="11"/>
  <c r="P97" i="11"/>
  <c r="BI96" i="11"/>
  <c r="BH96" i="11"/>
  <c r="BG96" i="11"/>
  <c r="BF96" i="11"/>
  <c r="T96" i="11"/>
  <c r="R96" i="11"/>
  <c r="P96" i="11"/>
  <c r="BI95" i="11"/>
  <c r="BH95" i="11"/>
  <c r="BG95" i="11"/>
  <c r="BF95" i="11"/>
  <c r="T95" i="11"/>
  <c r="R95" i="11"/>
  <c r="P95" i="11"/>
  <c r="BI94" i="11"/>
  <c r="BH94" i="11"/>
  <c r="BG94" i="11"/>
  <c r="BF94" i="11"/>
  <c r="T94" i="11"/>
  <c r="R94" i="11"/>
  <c r="P94" i="11"/>
  <c r="BI93" i="11"/>
  <c r="BH93" i="11"/>
  <c r="BG93" i="11"/>
  <c r="BF93" i="11"/>
  <c r="T93" i="11"/>
  <c r="R93" i="11"/>
  <c r="P93" i="11"/>
  <c r="BI92" i="11"/>
  <c r="BH92" i="11"/>
  <c r="BG92" i="11"/>
  <c r="BF92" i="11"/>
  <c r="T92" i="11"/>
  <c r="R92" i="11"/>
  <c r="P92" i="11"/>
  <c r="BI91" i="11"/>
  <c r="BH91" i="11"/>
  <c r="BG91" i="11"/>
  <c r="BF91" i="11"/>
  <c r="T91" i="11"/>
  <c r="R91" i="11"/>
  <c r="P91" i="11"/>
  <c r="F82" i="11"/>
  <c r="E80" i="11"/>
  <c r="F56" i="11"/>
  <c r="E54" i="11"/>
  <c r="J26" i="11"/>
  <c r="E26" i="11"/>
  <c r="J85" i="11" s="1"/>
  <c r="J25" i="11"/>
  <c r="J23" i="11"/>
  <c r="E23" i="11"/>
  <c r="J84" i="11" s="1"/>
  <c r="J22" i="11"/>
  <c r="J20" i="11"/>
  <c r="E20" i="11"/>
  <c r="F59" i="11" s="1"/>
  <c r="J19" i="11"/>
  <c r="J17" i="11"/>
  <c r="E17" i="11"/>
  <c r="F84" i="11" s="1"/>
  <c r="J16" i="11"/>
  <c r="J14" i="11"/>
  <c r="J82" i="11"/>
  <c r="E7" i="11"/>
  <c r="E76" i="11"/>
  <c r="J39" i="10"/>
  <c r="J38" i="10"/>
  <c r="AY65" i="1" s="1"/>
  <c r="J37" i="10"/>
  <c r="AX65" i="1" s="1"/>
  <c r="BI106" i="10"/>
  <c r="BH106" i="10"/>
  <c r="BG106" i="10"/>
  <c r="BF106" i="10"/>
  <c r="T106" i="10"/>
  <c r="R106" i="10"/>
  <c r="P106" i="10"/>
  <c r="BI105" i="10"/>
  <c r="BH105" i="10"/>
  <c r="BG105" i="10"/>
  <c r="BF105" i="10"/>
  <c r="T105" i="10"/>
  <c r="R105" i="10"/>
  <c r="P105" i="10"/>
  <c r="BI104" i="10"/>
  <c r="BH104" i="10"/>
  <c r="BG104" i="10"/>
  <c r="BF104" i="10"/>
  <c r="T104" i="10"/>
  <c r="R104" i="10"/>
  <c r="P104" i="10"/>
  <c r="BI103" i="10"/>
  <c r="BH103" i="10"/>
  <c r="BG103" i="10"/>
  <c r="BF103" i="10"/>
  <c r="T103" i="10"/>
  <c r="R103" i="10"/>
  <c r="P103" i="10"/>
  <c r="BI102" i="10"/>
  <c r="BH102" i="10"/>
  <c r="BG102" i="10"/>
  <c r="BF102" i="10"/>
  <c r="T102" i="10"/>
  <c r="R102" i="10"/>
  <c r="P102" i="10"/>
  <c r="BI101" i="10"/>
  <c r="BH101" i="10"/>
  <c r="BG101" i="10"/>
  <c r="BF101" i="10"/>
  <c r="T101" i="10"/>
  <c r="R101" i="10"/>
  <c r="P101" i="10"/>
  <c r="BI100" i="10"/>
  <c r="BH100" i="10"/>
  <c r="BG100" i="10"/>
  <c r="BF100" i="10"/>
  <c r="T100" i="10"/>
  <c r="R100" i="10"/>
  <c r="P100" i="10"/>
  <c r="BI99" i="10"/>
  <c r="BH99" i="10"/>
  <c r="BG99" i="10"/>
  <c r="BF99" i="10"/>
  <c r="T99" i="10"/>
  <c r="R99" i="10"/>
  <c r="P99" i="10"/>
  <c r="BI98" i="10"/>
  <c r="BH98" i="10"/>
  <c r="BG98" i="10"/>
  <c r="BF98" i="10"/>
  <c r="T98" i="10"/>
  <c r="R98" i="10"/>
  <c r="P98" i="10"/>
  <c r="BI97" i="10"/>
  <c r="BH97" i="10"/>
  <c r="BG97" i="10"/>
  <c r="BF97" i="10"/>
  <c r="T97" i="10"/>
  <c r="R97" i="10"/>
  <c r="P97" i="10"/>
  <c r="BI96" i="10"/>
  <c r="BH96" i="10"/>
  <c r="BG96" i="10"/>
  <c r="BF96" i="10"/>
  <c r="T96" i="10"/>
  <c r="R96" i="10"/>
  <c r="P96" i="10"/>
  <c r="BI95" i="10"/>
  <c r="BH95" i="10"/>
  <c r="BG95" i="10"/>
  <c r="BF95" i="10"/>
  <c r="T95" i="10"/>
  <c r="R95" i="10"/>
  <c r="P95" i="10"/>
  <c r="BI93" i="10"/>
  <c r="BH93" i="10"/>
  <c r="BG93" i="10"/>
  <c r="BF93" i="10"/>
  <c r="T93" i="10"/>
  <c r="R93" i="10"/>
  <c r="P93" i="10"/>
  <c r="BI91" i="10"/>
  <c r="BH91" i="10"/>
  <c r="BG91" i="10"/>
  <c r="BF91" i="10"/>
  <c r="T91" i="10"/>
  <c r="R91" i="10"/>
  <c r="P91" i="10"/>
  <c r="F82" i="10"/>
  <c r="E80" i="10"/>
  <c r="F56" i="10"/>
  <c r="E54" i="10"/>
  <c r="J26" i="10"/>
  <c r="E26" i="10"/>
  <c r="J59" i="10" s="1"/>
  <c r="J25" i="10"/>
  <c r="J23" i="10"/>
  <c r="E23" i="10"/>
  <c r="J58" i="10"/>
  <c r="J22" i="10"/>
  <c r="J20" i="10"/>
  <c r="E20" i="10"/>
  <c r="F85" i="10"/>
  <c r="J19" i="10"/>
  <c r="J17" i="10"/>
  <c r="E17" i="10"/>
  <c r="F84" i="10"/>
  <c r="J16" i="10"/>
  <c r="J14" i="10"/>
  <c r="J82" i="10"/>
  <c r="E7" i="10"/>
  <c r="E76" i="10" s="1"/>
  <c r="J39" i="9"/>
  <c r="J38" i="9"/>
  <c r="AY64" i="1"/>
  <c r="J37" i="9"/>
  <c r="AX64" i="1"/>
  <c r="BI103" i="9"/>
  <c r="BH103" i="9"/>
  <c r="BG103" i="9"/>
  <c r="BF103" i="9"/>
  <c r="T103" i="9"/>
  <c r="R103" i="9"/>
  <c r="P103" i="9"/>
  <c r="BI102" i="9"/>
  <c r="BH102" i="9"/>
  <c r="BG102" i="9"/>
  <c r="BF102" i="9"/>
  <c r="T102" i="9"/>
  <c r="R102" i="9"/>
  <c r="P102" i="9"/>
  <c r="BI101" i="9"/>
  <c r="BH101" i="9"/>
  <c r="BG101" i="9"/>
  <c r="BF101" i="9"/>
  <c r="T101" i="9"/>
  <c r="R101" i="9"/>
  <c r="P101" i="9"/>
  <c r="BI100" i="9"/>
  <c r="BH100" i="9"/>
  <c r="BG100" i="9"/>
  <c r="BF100" i="9"/>
  <c r="T100" i="9"/>
  <c r="R100" i="9"/>
  <c r="P100" i="9"/>
  <c r="BI99" i="9"/>
  <c r="BH99" i="9"/>
  <c r="BG99" i="9"/>
  <c r="BF99" i="9"/>
  <c r="T99" i="9"/>
  <c r="R99" i="9"/>
  <c r="P99" i="9"/>
  <c r="BI96" i="9"/>
  <c r="BH96" i="9"/>
  <c r="BG96" i="9"/>
  <c r="BF96" i="9"/>
  <c r="T96" i="9"/>
  <c r="R96" i="9"/>
  <c r="P96" i="9"/>
  <c r="BI94" i="9"/>
  <c r="BH94" i="9"/>
  <c r="BG94" i="9"/>
  <c r="BF94" i="9"/>
  <c r="T94" i="9"/>
  <c r="R94" i="9"/>
  <c r="P94" i="9"/>
  <c r="BI93" i="9"/>
  <c r="BH93" i="9"/>
  <c r="BG93" i="9"/>
  <c r="BF93" i="9"/>
  <c r="T93" i="9"/>
  <c r="R93" i="9"/>
  <c r="P93" i="9"/>
  <c r="BI92" i="9"/>
  <c r="BH92" i="9"/>
  <c r="BG92" i="9"/>
  <c r="BF92" i="9"/>
  <c r="T92" i="9"/>
  <c r="R92" i="9"/>
  <c r="P92" i="9"/>
  <c r="BI91" i="9"/>
  <c r="BH91" i="9"/>
  <c r="BG91" i="9"/>
  <c r="BF91" i="9"/>
  <c r="T91" i="9"/>
  <c r="R91" i="9"/>
  <c r="P91" i="9"/>
  <c r="F82" i="9"/>
  <c r="E80" i="9"/>
  <c r="F56" i="9"/>
  <c r="E54" i="9"/>
  <c r="J26" i="9"/>
  <c r="E26" i="9"/>
  <c r="J59" i="9"/>
  <c r="J25" i="9"/>
  <c r="J23" i="9"/>
  <c r="E23" i="9"/>
  <c r="J58" i="9"/>
  <c r="J22" i="9"/>
  <c r="J20" i="9"/>
  <c r="E20" i="9"/>
  <c r="F85" i="9"/>
  <c r="J19" i="9"/>
  <c r="J17" i="9"/>
  <c r="E17" i="9"/>
  <c r="F84" i="9"/>
  <c r="J16" i="9"/>
  <c r="J14" i="9"/>
  <c r="J82" i="9"/>
  <c r="E7" i="9"/>
  <c r="E76" i="9"/>
  <c r="J39" i="8"/>
  <c r="J38" i="8"/>
  <c r="AY63" i="1"/>
  <c r="J37" i="8"/>
  <c r="AX63" i="1" s="1"/>
  <c r="BI119" i="8"/>
  <c r="BH119" i="8"/>
  <c r="BG119" i="8"/>
  <c r="BF119" i="8"/>
  <c r="T119" i="8"/>
  <c r="R119" i="8"/>
  <c r="P119" i="8"/>
  <c r="BI118" i="8"/>
  <c r="BH118" i="8"/>
  <c r="BG118" i="8"/>
  <c r="BF118" i="8"/>
  <c r="T118" i="8"/>
  <c r="R118" i="8"/>
  <c r="P118" i="8"/>
  <c r="BI116" i="8"/>
  <c r="BH116" i="8"/>
  <c r="BG116" i="8"/>
  <c r="BF116" i="8"/>
  <c r="T116" i="8"/>
  <c r="R116" i="8"/>
  <c r="P116" i="8"/>
  <c r="BI114" i="8"/>
  <c r="BH114" i="8"/>
  <c r="BG114" i="8"/>
  <c r="BF114" i="8"/>
  <c r="T114" i="8"/>
  <c r="R114" i="8"/>
  <c r="P114" i="8"/>
  <c r="BI112" i="8"/>
  <c r="BH112" i="8"/>
  <c r="BG112" i="8"/>
  <c r="BF112" i="8"/>
  <c r="T112" i="8"/>
  <c r="R112" i="8"/>
  <c r="P112" i="8"/>
  <c r="BI110" i="8"/>
  <c r="BH110" i="8"/>
  <c r="BG110" i="8"/>
  <c r="BF110" i="8"/>
  <c r="T110" i="8"/>
  <c r="R110" i="8"/>
  <c r="P110" i="8"/>
  <c r="BI108" i="8"/>
  <c r="BH108" i="8"/>
  <c r="BG108" i="8"/>
  <c r="BF108" i="8"/>
  <c r="T108" i="8"/>
  <c r="R108" i="8"/>
  <c r="P108" i="8"/>
  <c r="BI106" i="8"/>
  <c r="BH106" i="8"/>
  <c r="BG106" i="8"/>
  <c r="BF106" i="8"/>
  <c r="T106" i="8"/>
  <c r="R106" i="8"/>
  <c r="P106" i="8"/>
  <c r="BI104" i="8"/>
  <c r="BH104" i="8"/>
  <c r="BG104" i="8"/>
  <c r="BF104" i="8"/>
  <c r="T104" i="8"/>
  <c r="R104" i="8"/>
  <c r="P104" i="8"/>
  <c r="BI103" i="8"/>
  <c r="BH103" i="8"/>
  <c r="BG103" i="8"/>
  <c r="BF103" i="8"/>
  <c r="T103" i="8"/>
  <c r="R103" i="8"/>
  <c r="P103" i="8"/>
  <c r="BI102" i="8"/>
  <c r="BH102" i="8"/>
  <c r="BG102" i="8"/>
  <c r="BF102" i="8"/>
  <c r="T102" i="8"/>
  <c r="R102" i="8"/>
  <c r="P102" i="8"/>
  <c r="BI99" i="8"/>
  <c r="BH99" i="8"/>
  <c r="BG99" i="8"/>
  <c r="BF99" i="8"/>
  <c r="T99" i="8"/>
  <c r="R99" i="8"/>
  <c r="P99" i="8"/>
  <c r="BI97" i="8"/>
  <c r="BH97" i="8"/>
  <c r="BG97" i="8"/>
  <c r="BF97" i="8"/>
  <c r="T97" i="8"/>
  <c r="R97" i="8"/>
  <c r="P97" i="8"/>
  <c r="BI95" i="8"/>
  <c r="BH95" i="8"/>
  <c r="BG95" i="8"/>
  <c r="BF95" i="8"/>
  <c r="T95" i="8"/>
  <c r="R95" i="8"/>
  <c r="P95" i="8"/>
  <c r="BI93" i="8"/>
  <c r="BH93" i="8"/>
  <c r="BG93" i="8"/>
  <c r="BF93" i="8"/>
  <c r="T93" i="8"/>
  <c r="R93" i="8"/>
  <c r="P93" i="8"/>
  <c r="F84" i="8"/>
  <c r="E82" i="8"/>
  <c r="F56" i="8"/>
  <c r="E54" i="8"/>
  <c r="J26" i="8"/>
  <c r="E26" i="8"/>
  <c r="J59" i="8" s="1"/>
  <c r="J25" i="8"/>
  <c r="J23" i="8"/>
  <c r="E23" i="8"/>
  <c r="J86" i="8" s="1"/>
  <c r="J22" i="8"/>
  <c r="J20" i="8"/>
  <c r="E20" i="8"/>
  <c r="F59" i="8" s="1"/>
  <c r="J19" i="8"/>
  <c r="J17" i="8"/>
  <c r="E17" i="8"/>
  <c r="F86" i="8" s="1"/>
  <c r="J16" i="8"/>
  <c r="J14" i="8"/>
  <c r="J84" i="8"/>
  <c r="E7" i="8"/>
  <c r="E78" i="8"/>
  <c r="J106" i="7"/>
  <c r="J39" i="7"/>
  <c r="J38" i="7"/>
  <c r="AY62" i="1"/>
  <c r="J37" i="7"/>
  <c r="AX62" i="1"/>
  <c r="BI161" i="7"/>
  <c r="BH161" i="7"/>
  <c r="BG161" i="7"/>
  <c r="BF161" i="7"/>
  <c r="T161" i="7"/>
  <c r="R161" i="7"/>
  <c r="P161" i="7"/>
  <c r="BI159" i="7"/>
  <c r="BH159" i="7"/>
  <c r="BG159" i="7"/>
  <c r="BF159" i="7"/>
  <c r="T159" i="7"/>
  <c r="R159" i="7"/>
  <c r="P159" i="7"/>
  <c r="BI157" i="7"/>
  <c r="BH157" i="7"/>
  <c r="BG157" i="7"/>
  <c r="BF157" i="7"/>
  <c r="T157" i="7"/>
  <c r="R157" i="7"/>
  <c r="P157" i="7"/>
  <c r="BI154" i="7"/>
  <c r="BH154" i="7"/>
  <c r="BG154" i="7"/>
  <c r="BF154" i="7"/>
  <c r="T154" i="7"/>
  <c r="R154" i="7"/>
  <c r="P154" i="7"/>
  <c r="BI152" i="7"/>
  <c r="BH152" i="7"/>
  <c r="BG152" i="7"/>
  <c r="BF152" i="7"/>
  <c r="T152" i="7"/>
  <c r="R152" i="7"/>
  <c r="P152" i="7"/>
  <c r="BI151" i="7"/>
  <c r="BH151" i="7"/>
  <c r="BG151" i="7"/>
  <c r="BF151" i="7"/>
  <c r="T151" i="7"/>
  <c r="R151" i="7"/>
  <c r="P151" i="7"/>
  <c r="BI150" i="7"/>
  <c r="BH150" i="7"/>
  <c r="BG150" i="7"/>
  <c r="BF150" i="7"/>
  <c r="T150" i="7"/>
  <c r="R150" i="7"/>
  <c r="P150" i="7"/>
  <c r="BI149" i="7"/>
  <c r="BH149" i="7"/>
  <c r="BG149" i="7"/>
  <c r="BF149" i="7"/>
  <c r="T149" i="7"/>
  <c r="R149" i="7"/>
  <c r="P149" i="7"/>
  <c r="BI147" i="7"/>
  <c r="BH147" i="7"/>
  <c r="BG147" i="7"/>
  <c r="BF147" i="7"/>
  <c r="T147" i="7"/>
  <c r="R147" i="7"/>
  <c r="P147" i="7"/>
  <c r="BI145" i="7"/>
  <c r="BH145" i="7"/>
  <c r="BG145" i="7"/>
  <c r="BF145" i="7"/>
  <c r="T145" i="7"/>
  <c r="R145" i="7"/>
  <c r="P145" i="7"/>
  <c r="BI143" i="7"/>
  <c r="BH143" i="7"/>
  <c r="BG143" i="7"/>
  <c r="BF143" i="7"/>
  <c r="T143" i="7"/>
  <c r="R143" i="7"/>
  <c r="P143"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6" i="7"/>
  <c r="BH136" i="7"/>
  <c r="BG136" i="7"/>
  <c r="BF136" i="7"/>
  <c r="T136" i="7"/>
  <c r="R136" i="7"/>
  <c r="P136"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7" i="7"/>
  <c r="BH127" i="7"/>
  <c r="BG127" i="7"/>
  <c r="BF127" i="7"/>
  <c r="T127" i="7"/>
  <c r="R127" i="7"/>
  <c r="P127" i="7"/>
  <c r="BI126" i="7"/>
  <c r="BH126" i="7"/>
  <c r="BG126" i="7"/>
  <c r="BF126" i="7"/>
  <c r="T126" i="7"/>
  <c r="R126" i="7"/>
  <c r="P126" i="7"/>
  <c r="BI122" i="7"/>
  <c r="BH122" i="7"/>
  <c r="BG122" i="7"/>
  <c r="BF122" i="7"/>
  <c r="T122" i="7"/>
  <c r="T121" i="7"/>
  <c r="R122" i="7"/>
  <c r="R121" i="7"/>
  <c r="P122" i="7"/>
  <c r="P121" i="7"/>
  <c r="BI120" i="7"/>
  <c r="BH120" i="7"/>
  <c r="BG120" i="7"/>
  <c r="BF120" i="7"/>
  <c r="T120" i="7"/>
  <c r="R120" i="7"/>
  <c r="P120" i="7"/>
  <c r="BI118" i="7"/>
  <c r="BH118" i="7"/>
  <c r="BG118" i="7"/>
  <c r="BF118" i="7"/>
  <c r="T118" i="7"/>
  <c r="R118" i="7"/>
  <c r="P118" i="7"/>
  <c r="BI116" i="7"/>
  <c r="BH116" i="7"/>
  <c r="BG116" i="7"/>
  <c r="BF116" i="7"/>
  <c r="T116" i="7"/>
  <c r="R116" i="7"/>
  <c r="P116" i="7"/>
  <c r="BI114" i="7"/>
  <c r="BH114" i="7"/>
  <c r="BG114" i="7"/>
  <c r="BF114" i="7"/>
  <c r="T114" i="7"/>
  <c r="R114" i="7"/>
  <c r="P114" i="7"/>
  <c r="BI111" i="7"/>
  <c r="BH111" i="7"/>
  <c r="BG111" i="7"/>
  <c r="BF111" i="7"/>
  <c r="T111" i="7"/>
  <c r="T110" i="7"/>
  <c r="R111" i="7"/>
  <c r="R110" i="7"/>
  <c r="P111" i="7"/>
  <c r="P110" i="7"/>
  <c r="BI108" i="7"/>
  <c r="BH108" i="7"/>
  <c r="BG108" i="7"/>
  <c r="BF108" i="7"/>
  <c r="T108" i="7"/>
  <c r="T107" i="7"/>
  <c r="R108" i="7"/>
  <c r="R107" i="7"/>
  <c r="P108" i="7"/>
  <c r="P107" i="7"/>
  <c r="J66" i="7"/>
  <c r="BI104" i="7"/>
  <c r="BH104" i="7"/>
  <c r="BG104" i="7"/>
  <c r="BF104" i="7"/>
  <c r="T104" i="7"/>
  <c r="R104" i="7"/>
  <c r="P104" i="7"/>
  <c r="BI102" i="7"/>
  <c r="BH102" i="7"/>
  <c r="BG102" i="7"/>
  <c r="BF102" i="7"/>
  <c r="T102" i="7"/>
  <c r="R102" i="7"/>
  <c r="P102" i="7"/>
  <c r="BI100" i="7"/>
  <c r="BH100" i="7"/>
  <c r="BG100" i="7"/>
  <c r="BF100" i="7"/>
  <c r="T100" i="7"/>
  <c r="R100" i="7"/>
  <c r="P100" i="7"/>
  <c r="F91" i="7"/>
  <c r="E89" i="7"/>
  <c r="F56" i="7"/>
  <c r="E54" i="7"/>
  <c r="J26" i="7"/>
  <c r="E26" i="7"/>
  <c r="J94" i="7"/>
  <c r="J25" i="7"/>
  <c r="J23" i="7"/>
  <c r="E23" i="7"/>
  <c r="J93" i="7"/>
  <c r="J22" i="7"/>
  <c r="J20" i="7"/>
  <c r="E20" i="7"/>
  <c r="F59" i="7"/>
  <c r="J19" i="7"/>
  <c r="J17" i="7"/>
  <c r="E17" i="7"/>
  <c r="F93" i="7"/>
  <c r="J16" i="7"/>
  <c r="J14" i="7"/>
  <c r="J56" i="7"/>
  <c r="E7" i="7"/>
  <c r="E85" i="7"/>
  <c r="J39" i="6"/>
  <c r="J38" i="6"/>
  <c r="AY61" i="1"/>
  <c r="J37" i="6"/>
  <c r="AX61" i="1" s="1"/>
  <c r="BI90" i="6"/>
  <c r="BH90" i="6"/>
  <c r="F38" i="6" s="1"/>
  <c r="BC61" i="1" s="1"/>
  <c r="BG90" i="6"/>
  <c r="F37" i="6" s="1"/>
  <c r="BB61" i="1" s="1"/>
  <c r="BF90" i="6"/>
  <c r="T90" i="6"/>
  <c r="T89" i="6"/>
  <c r="T88" i="6"/>
  <c r="T87" i="6" s="1"/>
  <c r="R90" i="6"/>
  <c r="R89" i="6"/>
  <c r="R88" i="6"/>
  <c r="R87" i="6" s="1"/>
  <c r="P90" i="6"/>
  <c r="P89" i="6"/>
  <c r="P88" i="6"/>
  <c r="P87" i="6" s="1"/>
  <c r="AU61" i="1" s="1"/>
  <c r="F81" i="6"/>
  <c r="E79" i="6"/>
  <c r="F56" i="6"/>
  <c r="E54" i="6"/>
  <c r="J26" i="6"/>
  <c r="E26" i="6"/>
  <c r="J84" i="6" s="1"/>
  <c r="J25" i="6"/>
  <c r="J23" i="6"/>
  <c r="E23" i="6"/>
  <c r="J58" i="6" s="1"/>
  <c r="J22" i="6"/>
  <c r="J20" i="6"/>
  <c r="E20" i="6"/>
  <c r="F84" i="6" s="1"/>
  <c r="J19" i="6"/>
  <c r="J17" i="6"/>
  <c r="E17" i="6"/>
  <c r="F83" i="6" s="1"/>
  <c r="J16" i="6"/>
  <c r="J14" i="6"/>
  <c r="J56" i="6"/>
  <c r="E7" i="6"/>
  <c r="E75" i="6"/>
  <c r="J39" i="5"/>
  <c r="J38" i="5"/>
  <c r="AY60" i="1" s="1"/>
  <c r="J37" i="5"/>
  <c r="AX60" i="1"/>
  <c r="BI232" i="5"/>
  <c r="BH232" i="5"/>
  <c r="BG232" i="5"/>
  <c r="BF232" i="5"/>
  <c r="T232" i="5"/>
  <c r="R232" i="5"/>
  <c r="P232" i="5"/>
  <c r="BI230" i="5"/>
  <c r="BH230" i="5"/>
  <c r="BG230" i="5"/>
  <c r="BF230" i="5"/>
  <c r="T230" i="5"/>
  <c r="R230" i="5"/>
  <c r="P230" i="5"/>
  <c r="BI227" i="5"/>
  <c r="BH227" i="5"/>
  <c r="BG227" i="5"/>
  <c r="BF227" i="5"/>
  <c r="T227" i="5"/>
  <c r="R227" i="5"/>
  <c r="P227" i="5"/>
  <c r="BI225" i="5"/>
  <c r="BH225" i="5"/>
  <c r="BG225" i="5"/>
  <c r="BF225" i="5"/>
  <c r="T225" i="5"/>
  <c r="R225" i="5"/>
  <c r="P225" i="5"/>
  <c r="BI223" i="5"/>
  <c r="BH223" i="5"/>
  <c r="BG223" i="5"/>
  <c r="BF223" i="5"/>
  <c r="T223" i="5"/>
  <c r="R223" i="5"/>
  <c r="P223" i="5"/>
  <c r="BI220" i="5"/>
  <c r="BH220" i="5"/>
  <c r="BG220" i="5"/>
  <c r="BF220" i="5"/>
  <c r="T220" i="5"/>
  <c r="R220" i="5"/>
  <c r="P220" i="5"/>
  <c r="BI218" i="5"/>
  <c r="BH218" i="5"/>
  <c r="BG218" i="5"/>
  <c r="BF218" i="5"/>
  <c r="T218" i="5"/>
  <c r="R218" i="5"/>
  <c r="P218" i="5"/>
  <c r="BI217" i="5"/>
  <c r="BH217" i="5"/>
  <c r="BG217" i="5"/>
  <c r="BF217" i="5"/>
  <c r="T217" i="5"/>
  <c r="R217" i="5"/>
  <c r="P217" i="5"/>
  <c r="BI216" i="5"/>
  <c r="BH216" i="5"/>
  <c r="BG216" i="5"/>
  <c r="BF216" i="5"/>
  <c r="T216" i="5"/>
  <c r="R216" i="5"/>
  <c r="P216" i="5"/>
  <c r="BI215" i="5"/>
  <c r="BH215" i="5"/>
  <c r="BG215" i="5"/>
  <c r="BF215" i="5"/>
  <c r="T215" i="5"/>
  <c r="R215" i="5"/>
  <c r="P215" i="5"/>
  <c r="BI213" i="5"/>
  <c r="BH213" i="5"/>
  <c r="BG213" i="5"/>
  <c r="BF213" i="5"/>
  <c r="T213" i="5"/>
  <c r="R213" i="5"/>
  <c r="P213" i="5"/>
  <c r="BI212" i="5"/>
  <c r="BH212" i="5"/>
  <c r="BG212" i="5"/>
  <c r="BF212" i="5"/>
  <c r="T212" i="5"/>
  <c r="R212" i="5"/>
  <c r="P212" i="5"/>
  <c r="BI211" i="5"/>
  <c r="BH211" i="5"/>
  <c r="BG211" i="5"/>
  <c r="BF211" i="5"/>
  <c r="T211" i="5"/>
  <c r="R211" i="5"/>
  <c r="P211" i="5"/>
  <c r="BI209" i="5"/>
  <c r="BH209" i="5"/>
  <c r="BG209" i="5"/>
  <c r="BF209" i="5"/>
  <c r="T209" i="5"/>
  <c r="R209" i="5"/>
  <c r="P209" i="5"/>
  <c r="BI207" i="5"/>
  <c r="BH207" i="5"/>
  <c r="BG207" i="5"/>
  <c r="BF207" i="5"/>
  <c r="T207" i="5"/>
  <c r="R207" i="5"/>
  <c r="P207" i="5"/>
  <c r="BI204" i="5"/>
  <c r="BH204" i="5"/>
  <c r="BG204" i="5"/>
  <c r="BF204" i="5"/>
  <c r="T204" i="5"/>
  <c r="R204" i="5"/>
  <c r="P204" i="5"/>
  <c r="BI203" i="5"/>
  <c r="BH203" i="5"/>
  <c r="BG203" i="5"/>
  <c r="BF203" i="5"/>
  <c r="T203" i="5"/>
  <c r="R203" i="5"/>
  <c r="P203" i="5"/>
  <c r="BI202" i="5"/>
  <c r="BH202" i="5"/>
  <c r="BG202" i="5"/>
  <c r="BF202" i="5"/>
  <c r="T202" i="5"/>
  <c r="R202" i="5"/>
  <c r="P202" i="5"/>
  <c r="BI201" i="5"/>
  <c r="BH201" i="5"/>
  <c r="BG201" i="5"/>
  <c r="BF201" i="5"/>
  <c r="T201" i="5"/>
  <c r="R201" i="5"/>
  <c r="P201" i="5"/>
  <c r="BI200" i="5"/>
  <c r="BH200" i="5"/>
  <c r="BG200" i="5"/>
  <c r="BF200" i="5"/>
  <c r="T200" i="5"/>
  <c r="R200" i="5"/>
  <c r="P200" i="5"/>
  <c r="BI199" i="5"/>
  <c r="BH199" i="5"/>
  <c r="BG199" i="5"/>
  <c r="BF199" i="5"/>
  <c r="T199" i="5"/>
  <c r="R199" i="5"/>
  <c r="P199" i="5"/>
  <c r="BI197" i="5"/>
  <c r="BH197" i="5"/>
  <c r="BG197" i="5"/>
  <c r="BF197" i="5"/>
  <c r="T197" i="5"/>
  <c r="R197" i="5"/>
  <c r="P197" i="5"/>
  <c r="BI196" i="5"/>
  <c r="BH196" i="5"/>
  <c r="BG196" i="5"/>
  <c r="BF196" i="5"/>
  <c r="T196" i="5"/>
  <c r="R196" i="5"/>
  <c r="P196" i="5"/>
  <c r="BI195" i="5"/>
  <c r="BH195" i="5"/>
  <c r="BG195" i="5"/>
  <c r="BF195" i="5"/>
  <c r="T195" i="5"/>
  <c r="R195" i="5"/>
  <c r="P195" i="5"/>
  <c r="BI194" i="5"/>
  <c r="BH194" i="5"/>
  <c r="BG194" i="5"/>
  <c r="BF194" i="5"/>
  <c r="T194" i="5"/>
  <c r="R194" i="5"/>
  <c r="P194" i="5"/>
  <c r="BI192" i="5"/>
  <c r="BH192" i="5"/>
  <c r="BG192" i="5"/>
  <c r="BF192" i="5"/>
  <c r="T192" i="5"/>
  <c r="R192" i="5"/>
  <c r="P192" i="5"/>
  <c r="BI190" i="5"/>
  <c r="BH190" i="5"/>
  <c r="BG190" i="5"/>
  <c r="BF190" i="5"/>
  <c r="T190" i="5"/>
  <c r="R190" i="5"/>
  <c r="P190" i="5"/>
  <c r="BI187" i="5"/>
  <c r="BH187" i="5"/>
  <c r="BG187" i="5"/>
  <c r="BF187" i="5"/>
  <c r="T187" i="5"/>
  <c r="R187" i="5"/>
  <c r="P187" i="5"/>
  <c r="BI186" i="5"/>
  <c r="BH186" i="5"/>
  <c r="BG186" i="5"/>
  <c r="BF186" i="5"/>
  <c r="T186" i="5"/>
  <c r="R186" i="5"/>
  <c r="P186" i="5"/>
  <c r="BI184" i="5"/>
  <c r="BH184" i="5"/>
  <c r="BG184" i="5"/>
  <c r="BF184" i="5"/>
  <c r="T184" i="5"/>
  <c r="R184" i="5"/>
  <c r="P184" i="5"/>
  <c r="BI182" i="5"/>
  <c r="BH182" i="5"/>
  <c r="BG182" i="5"/>
  <c r="BF182" i="5"/>
  <c r="T182" i="5"/>
  <c r="R182" i="5"/>
  <c r="P182" i="5"/>
  <c r="BI179" i="5"/>
  <c r="BH179" i="5"/>
  <c r="BG179" i="5"/>
  <c r="BF179" i="5"/>
  <c r="T179" i="5"/>
  <c r="R179" i="5"/>
  <c r="P179" i="5"/>
  <c r="BI178" i="5"/>
  <c r="BH178" i="5"/>
  <c r="BG178" i="5"/>
  <c r="BF178" i="5"/>
  <c r="T178" i="5"/>
  <c r="R178" i="5"/>
  <c r="P178" i="5"/>
  <c r="BI177" i="5"/>
  <c r="BH177" i="5"/>
  <c r="BG177" i="5"/>
  <c r="BF177" i="5"/>
  <c r="T177" i="5"/>
  <c r="R177" i="5"/>
  <c r="P177" i="5"/>
  <c r="BI175" i="5"/>
  <c r="BH175" i="5"/>
  <c r="BG175" i="5"/>
  <c r="BF175" i="5"/>
  <c r="T175" i="5"/>
  <c r="R175" i="5"/>
  <c r="P175" i="5"/>
  <c r="BI174" i="5"/>
  <c r="BH174" i="5"/>
  <c r="BG174" i="5"/>
  <c r="BF174" i="5"/>
  <c r="T174" i="5"/>
  <c r="R174" i="5"/>
  <c r="P174"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4" i="5"/>
  <c r="BH164" i="5"/>
  <c r="BG164" i="5"/>
  <c r="BF164" i="5"/>
  <c r="T164" i="5"/>
  <c r="R164" i="5"/>
  <c r="P164" i="5"/>
  <c r="BI162" i="5"/>
  <c r="BH162" i="5"/>
  <c r="BG162" i="5"/>
  <c r="BF162" i="5"/>
  <c r="T162" i="5"/>
  <c r="R162" i="5"/>
  <c r="P162" i="5"/>
  <c r="BI160" i="5"/>
  <c r="BH160" i="5"/>
  <c r="BG160" i="5"/>
  <c r="BF160" i="5"/>
  <c r="T160" i="5"/>
  <c r="R160" i="5"/>
  <c r="P160" i="5"/>
  <c r="BI158" i="5"/>
  <c r="BH158" i="5"/>
  <c r="BG158" i="5"/>
  <c r="BF158" i="5"/>
  <c r="T158" i="5"/>
  <c r="R158" i="5"/>
  <c r="P158" i="5"/>
  <c r="BI156" i="5"/>
  <c r="BH156" i="5"/>
  <c r="BG156" i="5"/>
  <c r="BF156" i="5"/>
  <c r="T156" i="5"/>
  <c r="R156" i="5"/>
  <c r="P156" i="5"/>
  <c r="BI152" i="5"/>
  <c r="BH152" i="5"/>
  <c r="BG152" i="5"/>
  <c r="BF152" i="5"/>
  <c r="T152" i="5"/>
  <c r="T151" i="5" s="1"/>
  <c r="R152" i="5"/>
  <c r="R151" i="5"/>
  <c r="P152" i="5"/>
  <c r="P151" i="5" s="1"/>
  <c r="BI150" i="5"/>
  <c r="BH150" i="5"/>
  <c r="BG150" i="5"/>
  <c r="BF150" i="5"/>
  <c r="T150" i="5"/>
  <c r="R150" i="5"/>
  <c r="P150" i="5"/>
  <c r="BI148" i="5"/>
  <c r="BH148" i="5"/>
  <c r="BG148" i="5"/>
  <c r="BF148" i="5"/>
  <c r="T148" i="5"/>
  <c r="R148" i="5"/>
  <c r="P148" i="5"/>
  <c r="BI146" i="5"/>
  <c r="BH146" i="5"/>
  <c r="BG146" i="5"/>
  <c r="BF146" i="5"/>
  <c r="T146" i="5"/>
  <c r="R146" i="5"/>
  <c r="P146" i="5"/>
  <c r="BI144" i="5"/>
  <c r="BH144" i="5"/>
  <c r="BG144" i="5"/>
  <c r="BF144" i="5"/>
  <c r="T144" i="5"/>
  <c r="R144" i="5"/>
  <c r="P144" i="5"/>
  <c r="BI141" i="5"/>
  <c r="BH141" i="5"/>
  <c r="BG141" i="5"/>
  <c r="BF141" i="5"/>
  <c r="T141" i="5"/>
  <c r="R141" i="5"/>
  <c r="P141" i="5"/>
  <c r="BI139" i="5"/>
  <c r="BH139" i="5"/>
  <c r="BG139" i="5"/>
  <c r="BF139" i="5"/>
  <c r="T139" i="5"/>
  <c r="R139" i="5"/>
  <c r="P139" i="5"/>
  <c r="BI137" i="5"/>
  <c r="BH137" i="5"/>
  <c r="BG137" i="5"/>
  <c r="BF137" i="5"/>
  <c r="T137" i="5"/>
  <c r="R137" i="5"/>
  <c r="P137" i="5"/>
  <c r="BI135" i="5"/>
  <c r="BH135" i="5"/>
  <c r="BG135" i="5"/>
  <c r="BF135" i="5"/>
  <c r="T135" i="5"/>
  <c r="R135" i="5"/>
  <c r="P135" i="5"/>
  <c r="BI132" i="5"/>
  <c r="BH132" i="5"/>
  <c r="BG132" i="5"/>
  <c r="BF132" i="5"/>
  <c r="T132" i="5"/>
  <c r="T131" i="5"/>
  <c r="R132" i="5"/>
  <c r="R131" i="5" s="1"/>
  <c r="P132" i="5"/>
  <c r="P131" i="5"/>
  <c r="BI130" i="5"/>
  <c r="BH130" i="5"/>
  <c r="BG130" i="5"/>
  <c r="BF130" i="5"/>
  <c r="T130" i="5"/>
  <c r="R130" i="5"/>
  <c r="P130" i="5"/>
  <c r="BI129" i="5"/>
  <c r="BH129" i="5"/>
  <c r="BG129" i="5"/>
  <c r="BF129" i="5"/>
  <c r="T129" i="5"/>
  <c r="R129" i="5"/>
  <c r="P129" i="5"/>
  <c r="BI128" i="5"/>
  <c r="BH128" i="5"/>
  <c r="BG128" i="5"/>
  <c r="BF128" i="5"/>
  <c r="T128" i="5"/>
  <c r="R128" i="5"/>
  <c r="P128" i="5"/>
  <c r="BI127" i="5"/>
  <c r="BH127" i="5"/>
  <c r="BG127" i="5"/>
  <c r="BF127" i="5"/>
  <c r="T127" i="5"/>
  <c r="R127" i="5"/>
  <c r="P127" i="5"/>
  <c r="BI125" i="5"/>
  <c r="BH125" i="5"/>
  <c r="BG125" i="5"/>
  <c r="BF125" i="5"/>
  <c r="T125" i="5"/>
  <c r="R125" i="5"/>
  <c r="P125" i="5"/>
  <c r="BI123" i="5"/>
  <c r="BH123" i="5"/>
  <c r="BG123" i="5"/>
  <c r="BF123" i="5"/>
  <c r="T123" i="5"/>
  <c r="R123" i="5"/>
  <c r="P123" i="5"/>
  <c r="BI121" i="5"/>
  <c r="BH121" i="5"/>
  <c r="BG121" i="5"/>
  <c r="BF121" i="5"/>
  <c r="T121" i="5"/>
  <c r="R121" i="5"/>
  <c r="P121" i="5"/>
  <c r="BI119" i="5"/>
  <c r="BH119" i="5"/>
  <c r="BG119" i="5"/>
  <c r="BF119" i="5"/>
  <c r="T119" i="5"/>
  <c r="R119" i="5"/>
  <c r="P119" i="5"/>
  <c r="BI116" i="5"/>
  <c r="BH116" i="5"/>
  <c r="BG116" i="5"/>
  <c r="BF116" i="5"/>
  <c r="T116" i="5"/>
  <c r="R116" i="5"/>
  <c r="P116" i="5"/>
  <c r="BI114" i="5"/>
  <c r="BH114" i="5"/>
  <c r="BG114" i="5"/>
  <c r="BF114" i="5"/>
  <c r="T114" i="5"/>
  <c r="R114" i="5"/>
  <c r="P114" i="5"/>
  <c r="BI112" i="5"/>
  <c r="BH112" i="5"/>
  <c r="BG112" i="5"/>
  <c r="BF112" i="5"/>
  <c r="T112" i="5"/>
  <c r="R112" i="5"/>
  <c r="P112" i="5"/>
  <c r="BI109" i="5"/>
  <c r="BH109" i="5"/>
  <c r="BG109" i="5"/>
  <c r="BF109" i="5"/>
  <c r="T109" i="5"/>
  <c r="R109" i="5"/>
  <c r="P109" i="5"/>
  <c r="BI107" i="5"/>
  <c r="BH107" i="5"/>
  <c r="BG107" i="5"/>
  <c r="BF107" i="5"/>
  <c r="T107" i="5"/>
  <c r="R107" i="5"/>
  <c r="P107" i="5"/>
  <c r="BI105" i="5"/>
  <c r="BH105" i="5"/>
  <c r="BG105" i="5"/>
  <c r="BF105" i="5"/>
  <c r="T105" i="5"/>
  <c r="R105" i="5"/>
  <c r="P105" i="5"/>
  <c r="F96" i="5"/>
  <c r="E94" i="5"/>
  <c r="F56" i="5"/>
  <c r="E54" i="5"/>
  <c r="J26" i="5"/>
  <c r="E26" i="5"/>
  <c r="J59" i="5"/>
  <c r="J25" i="5"/>
  <c r="J23" i="5"/>
  <c r="E23" i="5"/>
  <c r="J98" i="5"/>
  <c r="J22" i="5"/>
  <c r="J20" i="5"/>
  <c r="E20" i="5"/>
  <c r="F99" i="5"/>
  <c r="J19" i="5"/>
  <c r="J17" i="5"/>
  <c r="E17" i="5"/>
  <c r="F98" i="5"/>
  <c r="J16" i="5"/>
  <c r="J14" i="5"/>
  <c r="J96" i="5"/>
  <c r="E7" i="5"/>
  <c r="E90" i="5" s="1"/>
  <c r="J39" i="4"/>
  <c r="J38" i="4"/>
  <c r="AY58" i="1"/>
  <c r="J37" i="4"/>
  <c r="AX58" i="1"/>
  <c r="BI90" i="4"/>
  <c r="BH90" i="4"/>
  <c r="F38" i="4" s="1"/>
  <c r="BC58" i="1" s="1"/>
  <c r="BG90" i="4"/>
  <c r="BF90" i="4"/>
  <c r="T90" i="4"/>
  <c r="T89" i="4"/>
  <c r="T88" i="4" s="1"/>
  <c r="T87" i="4" s="1"/>
  <c r="R90" i="4"/>
  <c r="R89" i="4"/>
  <c r="R88" i="4" s="1"/>
  <c r="R87" i="4" s="1"/>
  <c r="P90" i="4"/>
  <c r="P89" i="4"/>
  <c r="P88" i="4" s="1"/>
  <c r="P87" i="4" s="1"/>
  <c r="AU58" i="1" s="1"/>
  <c r="F81" i="4"/>
  <c r="E79" i="4"/>
  <c r="F56" i="4"/>
  <c r="E54" i="4"/>
  <c r="J26" i="4"/>
  <c r="E26" i="4"/>
  <c r="J84" i="4" s="1"/>
  <c r="J25" i="4"/>
  <c r="J23" i="4"/>
  <c r="E23" i="4"/>
  <c r="J83" i="4" s="1"/>
  <c r="J22" i="4"/>
  <c r="J20" i="4"/>
  <c r="E20" i="4"/>
  <c r="F59" i="4" s="1"/>
  <c r="J19" i="4"/>
  <c r="J17" i="4"/>
  <c r="E17" i="4"/>
  <c r="F83" i="4" s="1"/>
  <c r="J16" i="4"/>
  <c r="J14" i="4"/>
  <c r="J56" i="4"/>
  <c r="E7" i="4"/>
  <c r="E75" i="4"/>
  <c r="J39" i="3"/>
  <c r="J38" i="3"/>
  <c r="AY57" i="1" s="1"/>
  <c r="J37" i="3"/>
  <c r="AX57" i="1"/>
  <c r="BI146" i="3"/>
  <c r="BH146" i="3"/>
  <c r="BG146" i="3"/>
  <c r="BF146" i="3"/>
  <c r="T146" i="3"/>
  <c r="R146" i="3"/>
  <c r="P146" i="3"/>
  <c r="BI144" i="3"/>
  <c r="BH144" i="3"/>
  <c r="BG144" i="3"/>
  <c r="BF144" i="3"/>
  <c r="T144" i="3"/>
  <c r="R144" i="3"/>
  <c r="P144" i="3"/>
  <c r="BI143" i="3"/>
  <c r="BH143" i="3"/>
  <c r="BG143" i="3"/>
  <c r="BF143" i="3"/>
  <c r="T143" i="3"/>
  <c r="R143" i="3"/>
  <c r="P143" i="3"/>
  <c r="BI141" i="3"/>
  <c r="BH141" i="3"/>
  <c r="BG141" i="3"/>
  <c r="BF141" i="3"/>
  <c r="T141" i="3"/>
  <c r="R141" i="3"/>
  <c r="P141" i="3"/>
  <c r="BI140" i="3"/>
  <c r="BH140" i="3"/>
  <c r="BG140" i="3"/>
  <c r="BF140" i="3"/>
  <c r="T140" i="3"/>
  <c r="R140" i="3"/>
  <c r="P140" i="3"/>
  <c r="BI138" i="3"/>
  <c r="BH138" i="3"/>
  <c r="BG138" i="3"/>
  <c r="BF138" i="3"/>
  <c r="T138" i="3"/>
  <c r="R138" i="3"/>
  <c r="P138" i="3"/>
  <c r="BI136" i="3"/>
  <c r="BH136" i="3"/>
  <c r="BG136" i="3"/>
  <c r="BF136" i="3"/>
  <c r="T136" i="3"/>
  <c r="R136" i="3"/>
  <c r="P136" i="3"/>
  <c r="BI134" i="3"/>
  <c r="BH134" i="3"/>
  <c r="BG134" i="3"/>
  <c r="BF134" i="3"/>
  <c r="T134" i="3"/>
  <c r="R134" i="3"/>
  <c r="P134" i="3"/>
  <c r="BI132" i="3"/>
  <c r="BH132" i="3"/>
  <c r="BG132" i="3"/>
  <c r="BF132" i="3"/>
  <c r="T132" i="3"/>
  <c r="R132" i="3"/>
  <c r="P132" i="3"/>
  <c r="BI131" i="3"/>
  <c r="BH131" i="3"/>
  <c r="BG131" i="3"/>
  <c r="BF131" i="3"/>
  <c r="T131" i="3"/>
  <c r="R131" i="3"/>
  <c r="P131" i="3"/>
  <c r="BI129" i="3"/>
  <c r="BH129" i="3"/>
  <c r="BG129" i="3"/>
  <c r="BF129" i="3"/>
  <c r="T129" i="3"/>
  <c r="R129" i="3"/>
  <c r="P129" i="3"/>
  <c r="BI128" i="3"/>
  <c r="BH128" i="3"/>
  <c r="BG128" i="3"/>
  <c r="BF128" i="3"/>
  <c r="T128" i="3"/>
  <c r="R128" i="3"/>
  <c r="P128" i="3"/>
  <c r="BI126" i="3"/>
  <c r="BH126" i="3"/>
  <c r="BG126" i="3"/>
  <c r="BF126" i="3"/>
  <c r="T126" i="3"/>
  <c r="R126" i="3"/>
  <c r="P126" i="3"/>
  <c r="BI124" i="3"/>
  <c r="BH124" i="3"/>
  <c r="BG124" i="3"/>
  <c r="BF124" i="3"/>
  <c r="T124" i="3"/>
  <c r="R124" i="3"/>
  <c r="P124" i="3"/>
  <c r="BI122" i="3"/>
  <c r="BH122" i="3"/>
  <c r="BG122" i="3"/>
  <c r="BF122" i="3"/>
  <c r="T122" i="3"/>
  <c r="R122" i="3"/>
  <c r="P122" i="3"/>
  <c r="BI120" i="3"/>
  <c r="BH120" i="3"/>
  <c r="BG120" i="3"/>
  <c r="BF120" i="3"/>
  <c r="T120" i="3"/>
  <c r="R120" i="3"/>
  <c r="P120" i="3"/>
  <c r="BI118" i="3"/>
  <c r="BH118" i="3"/>
  <c r="BG118" i="3"/>
  <c r="BF118" i="3"/>
  <c r="T118" i="3"/>
  <c r="R118" i="3"/>
  <c r="P118" i="3"/>
  <c r="BI116" i="3"/>
  <c r="BH116" i="3"/>
  <c r="BG116" i="3"/>
  <c r="BF116" i="3"/>
  <c r="T116" i="3"/>
  <c r="R116" i="3"/>
  <c r="P116" i="3"/>
  <c r="BI114" i="3"/>
  <c r="BH114" i="3"/>
  <c r="BG114" i="3"/>
  <c r="BF114" i="3"/>
  <c r="T114" i="3"/>
  <c r="R114" i="3"/>
  <c r="P114" i="3"/>
  <c r="BI112" i="3"/>
  <c r="BH112" i="3"/>
  <c r="BG112" i="3"/>
  <c r="BF112" i="3"/>
  <c r="T112" i="3"/>
  <c r="R112" i="3"/>
  <c r="P112" i="3"/>
  <c r="BI110" i="3"/>
  <c r="BH110" i="3"/>
  <c r="BG110" i="3"/>
  <c r="BF110" i="3"/>
  <c r="T110" i="3"/>
  <c r="R110" i="3"/>
  <c r="P110" i="3"/>
  <c r="BI106" i="3"/>
  <c r="BH106" i="3"/>
  <c r="BG106" i="3"/>
  <c r="BF106" i="3"/>
  <c r="T106" i="3"/>
  <c r="T105" i="3"/>
  <c r="R106" i="3"/>
  <c r="R105" i="3"/>
  <c r="P106" i="3"/>
  <c r="P105" i="3"/>
  <c r="BI103" i="3"/>
  <c r="BH103" i="3"/>
  <c r="BG103" i="3"/>
  <c r="BF103" i="3"/>
  <c r="T103" i="3"/>
  <c r="R103" i="3"/>
  <c r="P103" i="3"/>
  <c r="BI101" i="3"/>
  <c r="BH101" i="3"/>
  <c r="BG101" i="3"/>
  <c r="BF101" i="3"/>
  <c r="T101" i="3"/>
  <c r="R101" i="3"/>
  <c r="P101" i="3"/>
  <c r="BI99" i="3"/>
  <c r="BH99" i="3"/>
  <c r="BG99" i="3"/>
  <c r="BF99" i="3"/>
  <c r="T99" i="3"/>
  <c r="R99" i="3"/>
  <c r="P99" i="3"/>
  <c r="BI97" i="3"/>
  <c r="BH97" i="3"/>
  <c r="BG97" i="3"/>
  <c r="BF97" i="3"/>
  <c r="T97" i="3"/>
  <c r="R97" i="3"/>
  <c r="P97" i="3"/>
  <c r="BI94" i="3"/>
  <c r="BH94" i="3"/>
  <c r="BG94" i="3"/>
  <c r="BF94" i="3"/>
  <c r="T94" i="3"/>
  <c r="T93" i="3"/>
  <c r="R94" i="3"/>
  <c r="R93" i="3"/>
  <c r="P94" i="3"/>
  <c r="P93" i="3"/>
  <c r="F85" i="3"/>
  <c r="E83" i="3"/>
  <c r="F56" i="3"/>
  <c r="E54" i="3"/>
  <c r="J26" i="3"/>
  <c r="E26" i="3"/>
  <c r="J88" i="3" s="1"/>
  <c r="J25" i="3"/>
  <c r="J23" i="3"/>
  <c r="E23" i="3"/>
  <c r="J58" i="3" s="1"/>
  <c r="J22" i="3"/>
  <c r="J20" i="3"/>
  <c r="E20" i="3"/>
  <c r="F88" i="3" s="1"/>
  <c r="J19" i="3"/>
  <c r="J17" i="3"/>
  <c r="E17" i="3"/>
  <c r="F87" i="3" s="1"/>
  <c r="J16" i="3"/>
  <c r="J14" i="3"/>
  <c r="J85" i="3"/>
  <c r="E7" i="3"/>
  <c r="E50" i="3"/>
  <c r="J39" i="2"/>
  <c r="J38" i="2"/>
  <c r="AY56" i="1" s="1"/>
  <c r="J37" i="2"/>
  <c r="AX56" i="1"/>
  <c r="BI112" i="2"/>
  <c r="BH112" i="2"/>
  <c r="BG112" i="2"/>
  <c r="BF112" i="2"/>
  <c r="T112" i="2"/>
  <c r="R112" i="2"/>
  <c r="P112" i="2"/>
  <c r="BI110" i="2"/>
  <c r="BH110" i="2"/>
  <c r="BG110" i="2"/>
  <c r="BF110" i="2"/>
  <c r="T110" i="2"/>
  <c r="R110" i="2"/>
  <c r="P110" i="2"/>
  <c r="BI108" i="2"/>
  <c r="BH108" i="2"/>
  <c r="BG108" i="2"/>
  <c r="BF108" i="2"/>
  <c r="T108" i="2"/>
  <c r="R108" i="2"/>
  <c r="P108" i="2"/>
  <c r="BI104" i="2"/>
  <c r="BH104" i="2"/>
  <c r="BG104" i="2"/>
  <c r="BF104" i="2"/>
  <c r="T104" i="2"/>
  <c r="R104" i="2"/>
  <c r="P104" i="2"/>
  <c r="BI102" i="2"/>
  <c r="BH102" i="2"/>
  <c r="BG102" i="2"/>
  <c r="BF102" i="2"/>
  <c r="T102" i="2"/>
  <c r="R102" i="2"/>
  <c r="P102" i="2"/>
  <c r="BI100" i="2"/>
  <c r="BH100" i="2"/>
  <c r="F38" i="2" s="1"/>
  <c r="BG100" i="2"/>
  <c r="BF100" i="2"/>
  <c r="T100" i="2"/>
  <c r="R100" i="2"/>
  <c r="P100" i="2"/>
  <c r="BI98" i="2"/>
  <c r="BH98" i="2"/>
  <c r="BG98" i="2"/>
  <c r="F37" i="2" s="1"/>
  <c r="BF98" i="2"/>
  <c r="T98" i="2"/>
  <c r="R98" i="2"/>
  <c r="P98" i="2"/>
  <c r="BI95" i="2"/>
  <c r="BH95" i="2"/>
  <c r="BG95" i="2"/>
  <c r="BF95" i="2"/>
  <c r="F36" i="2" s="1"/>
  <c r="T95" i="2"/>
  <c r="R95" i="2"/>
  <c r="P95" i="2"/>
  <c r="BI93" i="2"/>
  <c r="F39" i="2" s="1"/>
  <c r="BH93" i="2"/>
  <c r="BG93" i="2"/>
  <c r="BF93" i="2"/>
  <c r="T93" i="2"/>
  <c r="R93" i="2"/>
  <c r="P93" i="2"/>
  <c r="F84" i="2"/>
  <c r="E82" i="2"/>
  <c r="F56" i="2"/>
  <c r="E54" i="2"/>
  <c r="J26" i="2"/>
  <c r="E26" i="2"/>
  <c r="J87" i="2" s="1"/>
  <c r="J25" i="2"/>
  <c r="J23" i="2"/>
  <c r="E23" i="2"/>
  <c r="J86" i="2" s="1"/>
  <c r="J22" i="2"/>
  <c r="J20" i="2"/>
  <c r="E20" i="2"/>
  <c r="F87" i="2" s="1"/>
  <c r="J19" i="2"/>
  <c r="J17" i="2"/>
  <c r="E17" i="2"/>
  <c r="F86" i="2" s="1"/>
  <c r="J16" i="2"/>
  <c r="J14" i="2"/>
  <c r="J84" i="2"/>
  <c r="E7" i="2"/>
  <c r="E78" i="2"/>
  <c r="L50" i="1"/>
  <c r="AM50" i="1"/>
  <c r="AM49" i="1"/>
  <c r="L49" i="1"/>
  <c r="AM47" i="1"/>
  <c r="L47" i="1"/>
  <c r="L45" i="1"/>
  <c r="L44" i="1"/>
  <c r="BK197" i="5"/>
  <c r="J106" i="10"/>
  <c r="J110" i="14"/>
  <c r="J110" i="3"/>
  <c r="J187" i="5"/>
  <c r="BK156" i="5"/>
  <c r="BK159" i="7"/>
  <c r="BK94" i="9"/>
  <c r="J123" i="12"/>
  <c r="BK133" i="12"/>
  <c r="J140" i="3"/>
  <c r="J194" i="5"/>
  <c r="J151" i="7"/>
  <c r="BK97" i="11"/>
  <c r="J113" i="14"/>
  <c r="BK230" i="5"/>
  <c r="BK131" i="7"/>
  <c r="BK92" i="9"/>
  <c r="BK92" i="11"/>
  <c r="J99" i="16"/>
  <c r="J126" i="3"/>
  <c r="J201" i="5"/>
  <c r="J131" i="7"/>
  <c r="J97" i="10"/>
  <c r="J139" i="12"/>
  <c r="BK93" i="2"/>
  <c r="J172" i="5"/>
  <c r="BK130" i="5"/>
  <c r="J134" i="12"/>
  <c r="BK87" i="17"/>
  <c r="J197" i="5"/>
  <c r="BK100" i="7"/>
  <c r="J110" i="12"/>
  <c r="J146" i="3"/>
  <c r="J225" i="5"/>
  <c r="BK199" i="5"/>
  <c r="BK148" i="5"/>
  <c r="BK112" i="8"/>
  <c r="BK104" i="11"/>
  <c r="BK116" i="12"/>
  <c r="BK110" i="2"/>
  <c r="J116" i="3"/>
  <c r="BK109" i="5"/>
  <c r="BK203" i="5"/>
  <c r="J215" i="5"/>
  <c r="BK108" i="12"/>
  <c r="J86" i="17"/>
  <c r="BK144" i="3"/>
  <c r="J164" i="5"/>
  <c r="J104" i="7"/>
  <c r="J96" i="10"/>
  <c r="BK146" i="3"/>
  <c r="J141" i="7"/>
  <c r="BK104" i="14"/>
  <c r="BK141" i="3"/>
  <c r="J116" i="8"/>
  <c r="J107" i="11"/>
  <c r="BK125" i="12"/>
  <c r="J141" i="3"/>
  <c r="J156" i="5"/>
  <c r="J195" i="5"/>
  <c r="J122" i="7"/>
  <c r="J110" i="8"/>
  <c r="J99" i="10"/>
  <c r="J94" i="12"/>
  <c r="BK94" i="12"/>
  <c r="BK88" i="17"/>
  <c r="J179" i="5"/>
  <c r="J112" i="5"/>
  <c r="J99" i="8"/>
  <c r="J109" i="11"/>
  <c r="J213" i="5"/>
  <c r="J90" i="6"/>
  <c r="J100" i="7"/>
  <c r="J104" i="10"/>
  <c r="BK117" i="14"/>
  <c r="BK82" i="17"/>
  <c r="BK118" i="3"/>
  <c r="BK96" i="9"/>
  <c r="J114" i="12"/>
  <c r="BK158" i="5"/>
  <c r="BK120" i="7"/>
  <c r="J93" i="10"/>
  <c r="J220" i="5"/>
  <c r="BK142" i="7"/>
  <c r="J137" i="12"/>
  <c r="AS59" i="1"/>
  <c r="BK129" i="5"/>
  <c r="J154" i="7"/>
  <c r="BK122" i="7"/>
  <c r="BK118" i="8"/>
  <c r="BK95" i="10"/>
  <c r="J112" i="12"/>
  <c r="BK98" i="12"/>
  <c r="BK136" i="3"/>
  <c r="BK223" i="5"/>
  <c r="BK154" i="7"/>
  <c r="J108" i="8"/>
  <c r="J106" i="11"/>
  <c r="BK112" i="12"/>
  <c r="BK204" i="5"/>
  <c r="J157" i="7"/>
  <c r="J97" i="8"/>
  <c r="J110" i="11"/>
  <c r="BK151" i="12"/>
  <c r="BK84" i="17"/>
  <c r="J94" i="3"/>
  <c r="BK127" i="5"/>
  <c r="BK108" i="7"/>
  <c r="J103" i="10"/>
  <c r="J84" i="17"/>
  <c r="J132" i="3"/>
  <c r="J203" i="5"/>
  <c r="BK187" i="5"/>
  <c r="J97" i="16"/>
  <c r="J36" i="4"/>
  <c r="AW58" i="1"/>
  <c r="BK136" i="7"/>
  <c r="J91" i="10"/>
  <c r="BK95" i="16"/>
  <c r="BK129" i="3"/>
  <c r="BK162" i="5"/>
  <c r="J152" i="5"/>
  <c r="BK207" i="5"/>
  <c r="J130" i="7"/>
  <c r="BK102" i="8"/>
  <c r="J105" i="11"/>
  <c r="J96" i="12"/>
  <c r="BK142" i="12"/>
  <c r="J192" i="5"/>
  <c r="BK177" i="5"/>
  <c r="J128" i="5"/>
  <c r="BK105" i="5"/>
  <c r="BK102" i="7"/>
  <c r="BK108" i="8"/>
  <c r="J93" i="9"/>
  <c r="BK111" i="11"/>
  <c r="J131" i="12"/>
  <c r="BK110" i="12"/>
  <c r="BK121" i="14"/>
  <c r="J93" i="16"/>
  <c r="BK108" i="2"/>
  <c r="J90" i="4"/>
  <c r="BK184" i="5"/>
  <c r="J103" i="8"/>
  <c r="J121" i="12"/>
  <c r="J85" i="17"/>
  <c r="J114" i="3"/>
  <c r="J139" i="7"/>
  <c r="BK99" i="11"/>
  <c r="BK102" i="14"/>
  <c r="BK97" i="3"/>
  <c r="BK99" i="8"/>
  <c r="F39" i="15"/>
  <c r="BD70" i="1"/>
  <c r="BK112" i="5"/>
  <c r="J223" i="5"/>
  <c r="BK145" i="7"/>
  <c r="BK93" i="9"/>
  <c r="J98" i="11"/>
  <c r="F38" i="13"/>
  <c r="BC68" i="1" s="1"/>
  <c r="BK152" i="5"/>
  <c r="BK97" i="10"/>
  <c r="J129" i="12"/>
  <c r="AS55" i="1"/>
  <c r="BK201" i="5"/>
  <c r="J118" i="8"/>
  <c r="J146" i="12"/>
  <c r="BK100" i="2"/>
  <c r="J216" i="5"/>
  <c r="BK232" i="5"/>
  <c r="BK110" i="14"/>
  <c r="J112" i="2"/>
  <c r="BK225" i="5"/>
  <c r="BK91" i="9"/>
  <c r="BK108" i="14"/>
  <c r="BK126" i="3"/>
  <c r="BK202" i="5"/>
  <c r="BK149" i="7"/>
  <c r="BK104" i="8"/>
  <c r="J105" i="10"/>
  <c r="BK138" i="12"/>
  <c r="J120" i="3"/>
  <c r="BK121" i="5"/>
  <c r="BK179" i="5"/>
  <c r="J118" i="7"/>
  <c r="BK127" i="7"/>
  <c r="BK103" i="10"/>
  <c r="J92" i="11"/>
  <c r="J140" i="12"/>
  <c r="F37" i="13"/>
  <c r="BB68" i="1"/>
  <c r="J101" i="3"/>
  <c r="J150" i="5"/>
  <c r="J171" i="5"/>
  <c r="BK105" i="10"/>
  <c r="J104" i="14"/>
  <c r="J162" i="5"/>
  <c r="BK91" i="10"/>
  <c r="BK121" i="12"/>
  <c r="BK90" i="4"/>
  <c r="BK102" i="9"/>
  <c r="J93" i="11"/>
  <c r="J102" i="2"/>
  <c r="BK174" i="5"/>
  <c r="BK139" i="5"/>
  <c r="J196" i="5"/>
  <c r="J108" i="7"/>
  <c r="J101" i="11"/>
  <c r="BK146" i="12"/>
  <c r="J36" i="15"/>
  <c r="AW70" i="1"/>
  <c r="J91" i="9"/>
  <c r="BK122" i="3"/>
  <c r="J146" i="5"/>
  <c r="J129" i="7"/>
  <c r="BK108" i="11"/>
  <c r="J161" i="7"/>
  <c r="J95" i="11"/>
  <c r="BK101" i="16"/>
  <c r="J136" i="3"/>
  <c r="BK116" i="3"/>
  <c r="J132" i="5"/>
  <c r="F36" i="6"/>
  <c r="BA61" i="1" s="1"/>
  <c r="J134" i="3"/>
  <c r="BK200" i="5"/>
  <c r="BK109" i="11"/>
  <c r="BK186" i="5"/>
  <c r="BK132" i="7"/>
  <c r="BK106" i="8"/>
  <c r="J144" i="12"/>
  <c r="J100" i="2"/>
  <c r="BK169" i="5"/>
  <c r="BK172" i="5"/>
  <c r="J119" i="8"/>
  <c r="BK101" i="10"/>
  <c r="J151" i="12"/>
  <c r="J118" i="12"/>
  <c r="BK94" i="16"/>
  <c r="J98" i="2"/>
  <c r="J217" i="5"/>
  <c r="J212" i="5"/>
  <c r="J102" i="8"/>
  <c r="BK105" i="11"/>
  <c r="J95" i="16"/>
  <c r="F37" i="4"/>
  <c r="BB58" i="1"/>
  <c r="J119" i="14"/>
  <c r="BK190" i="5"/>
  <c r="J94" i="9"/>
  <c r="J108" i="14"/>
  <c r="BK94" i="3"/>
  <c r="BK135" i="5"/>
  <c r="BK127" i="12"/>
  <c r="BK96" i="16"/>
  <c r="J232" i="5"/>
  <c r="BK90" i="6"/>
  <c r="J126" i="7"/>
  <c r="J100" i="10"/>
  <c r="J141" i="5"/>
  <c r="BK182" i="5"/>
  <c r="J116" i="7"/>
  <c r="BK101" i="9"/>
  <c r="BK94" i="11"/>
  <c r="J115" i="14"/>
  <c r="J122" i="3"/>
  <c r="BK195" i="5"/>
  <c r="BK150" i="5"/>
  <c r="J111" i="7"/>
  <c r="BK110" i="11"/>
  <c r="BK106" i="14"/>
  <c r="J93" i="2"/>
  <c r="J123" i="5"/>
  <c r="J167" i="5"/>
  <c r="J133" i="7"/>
  <c r="BK134" i="3"/>
  <c r="BK161" i="7"/>
  <c r="J99" i="11"/>
  <c r="BK115" i="14"/>
  <c r="J128" i="3"/>
  <c r="BK211" i="5"/>
  <c r="J139" i="5"/>
  <c r="J159" i="7"/>
  <c r="J138" i="7"/>
  <c r="BK106" i="10"/>
  <c r="J133" i="12"/>
  <c r="BK141" i="7"/>
  <c r="BK95" i="8"/>
  <c r="J95" i="10"/>
  <c r="BK114" i="12"/>
  <c r="J148" i="12"/>
  <c r="J95" i="14"/>
  <c r="J82" i="17"/>
  <c r="J112" i="3"/>
  <c r="BK212" i="5"/>
  <c r="BK130" i="7"/>
  <c r="J116" i="12"/>
  <c r="J94" i="16"/>
  <c r="BK213" i="5"/>
  <c r="J104" i="8"/>
  <c r="BK107" i="11"/>
  <c r="F37" i="15"/>
  <c r="BB70" i="1"/>
  <c r="J150" i="12"/>
  <c r="BK128" i="3"/>
  <c r="J230" i="5"/>
  <c r="BK216" i="5"/>
  <c r="BK209" i="5"/>
  <c r="BK147" i="7"/>
  <c r="BK103" i="8"/>
  <c r="J100" i="11"/>
  <c r="J98" i="12"/>
  <c r="BK98" i="16"/>
  <c r="J144" i="5"/>
  <c r="J149" i="7"/>
  <c r="J103" i="9"/>
  <c r="BK134" i="12"/>
  <c r="J148" i="5"/>
  <c r="BK137" i="5"/>
  <c r="BK146" i="5"/>
  <c r="BK106" i="11"/>
  <c r="J88" i="17"/>
  <c r="BK112" i="3"/>
  <c r="J166" i="5"/>
  <c r="BK144" i="5"/>
  <c r="BK148" i="12"/>
  <c r="BK93" i="16"/>
  <c r="J106" i="3"/>
  <c r="BK119" i="5"/>
  <c r="BK157" i="7"/>
  <c r="BK136" i="12"/>
  <c r="J87" i="17"/>
  <c r="BK124" i="3"/>
  <c r="J130" i="5"/>
  <c r="J121" i="5"/>
  <c r="F39" i="6"/>
  <c r="BD61" i="1"/>
  <c r="BK104" i="10"/>
  <c r="J104" i="11"/>
  <c r="J103" i="12"/>
  <c r="BK218" i="5"/>
  <c r="J129" i="5"/>
  <c r="J204" i="5"/>
  <c r="BK126" i="7"/>
  <c r="J114" i="8"/>
  <c r="BK100" i="10"/>
  <c r="J138" i="12"/>
  <c r="BK100" i="12"/>
  <c r="BK98" i="14"/>
  <c r="J111" i="11"/>
  <c r="BK119" i="14"/>
  <c r="J118" i="3"/>
  <c r="BK133" i="7"/>
  <c r="J108" i="11"/>
  <c r="J100" i="14"/>
  <c r="J114" i="5"/>
  <c r="J101" i="10"/>
  <c r="BK103" i="12"/>
  <c r="J124" i="3"/>
  <c r="J135" i="5"/>
  <c r="BK107" i="5"/>
  <c r="BK114" i="7"/>
  <c r="J136" i="7"/>
  <c r="BK103" i="9"/>
  <c r="BK91" i="11"/>
  <c r="J102" i="14"/>
  <c r="BK118" i="7"/>
  <c r="J141" i="12"/>
  <c r="J36" i="2"/>
  <c r="BK96" i="10"/>
  <c r="J100" i="12"/>
  <c r="J110" i="2"/>
  <c r="BK170" i="5"/>
  <c r="J182" i="5"/>
  <c r="J152" i="7"/>
  <c r="J102" i="9"/>
  <c r="BK118" i="12"/>
  <c r="BK98" i="2"/>
  <c r="BK101" i="3"/>
  <c r="J177" i="5"/>
  <c r="BK106" i="12"/>
  <c r="BK85" i="17"/>
  <c r="BK123" i="5"/>
  <c r="BK98" i="11"/>
  <c r="J90" i="15"/>
  <c r="J97" i="3"/>
  <c r="J169" i="5"/>
  <c r="BK178" i="5"/>
  <c r="BK129" i="7"/>
  <c r="J93" i="8"/>
  <c r="J96" i="11"/>
  <c r="J147" i="12"/>
  <c r="BK103" i="3"/>
  <c r="BK227" i="5"/>
  <c r="J137" i="5"/>
  <c r="BK168" i="5"/>
  <c r="J145" i="7"/>
  <c r="J100" i="9"/>
  <c r="BK96" i="11"/>
  <c r="J125" i="12"/>
  <c r="J108" i="12"/>
  <c r="J98" i="14"/>
  <c r="J99" i="3"/>
  <c r="J105" i="5"/>
  <c r="BK114" i="8"/>
  <c r="J97" i="11"/>
  <c r="BK90" i="15"/>
  <c r="BK220" i="5"/>
  <c r="J101" i="9"/>
  <c r="BK147" i="12"/>
  <c r="BK86" i="17"/>
  <c r="J138" i="3"/>
  <c r="J142" i="7"/>
  <c r="J106" i="14"/>
  <c r="F39" i="4"/>
  <c r="BD58" i="1"/>
  <c r="BK125" i="5"/>
  <c r="BK139" i="7"/>
  <c r="J102" i="10"/>
  <c r="BK150" i="12"/>
  <c r="BK100" i="14"/>
  <c r="J200" i="5"/>
  <c r="J127" i="5"/>
  <c r="BK97" i="8"/>
  <c r="BK96" i="12"/>
  <c r="BK113" i="14"/>
  <c r="BK114" i="5"/>
  <c r="BK152" i="7"/>
  <c r="J95" i="8"/>
  <c r="BK141" i="12"/>
  <c r="BK95" i="14"/>
  <c r="J95" i="2"/>
  <c r="J119" i="5"/>
  <c r="BK132" i="5"/>
  <c r="BK119" i="8"/>
  <c r="BK119" i="12"/>
  <c r="J101" i="16"/>
  <c r="BK138" i="3"/>
  <c r="J218" i="5"/>
  <c r="BK166" i="5"/>
  <c r="J121" i="14"/>
  <c r="BK140" i="3"/>
  <c r="J160" i="5"/>
  <c r="J98" i="10"/>
  <c r="J143" i="12"/>
  <c r="J227" i="5"/>
  <c r="J199" i="5"/>
  <c r="BK164" i="5"/>
  <c r="BK143" i="7"/>
  <c r="BK99" i="9"/>
  <c r="BK140" i="12"/>
  <c r="BK102" i="2"/>
  <c r="BK110" i="3"/>
  <c r="J168" i="5"/>
  <c r="J186" i="5"/>
  <c r="BK167" i="5"/>
  <c r="BK150" i="7"/>
  <c r="BK116" i="8"/>
  <c r="BK100" i="11"/>
  <c r="J136" i="12"/>
  <c r="BK143" i="12"/>
  <c r="F38" i="15"/>
  <c r="BC70" i="1"/>
  <c r="J209" i="5"/>
  <c r="J190" i="5"/>
  <c r="BK98" i="10"/>
  <c r="BK90" i="13"/>
  <c r="J207" i="5"/>
  <c r="J92" i="9"/>
  <c r="J135" i="12"/>
  <c r="J107" i="5"/>
  <c r="J102" i="7"/>
  <c r="J91" i="11"/>
  <c r="BK112" i="2"/>
  <c r="BK120" i="3"/>
  <c r="BK215" i="5"/>
  <c r="BK171" i="5"/>
  <c r="BK140" i="7"/>
  <c r="BK99" i="10"/>
  <c r="BK129" i="12"/>
  <c r="J90" i="13"/>
  <c r="BK106" i="3"/>
  <c r="J174" i="5"/>
  <c r="BK111" i="7"/>
  <c r="J142" i="12"/>
  <c r="BK217" i="5"/>
  <c r="J175" i="5"/>
  <c r="BK110" i="8"/>
  <c r="BK137" i="12"/>
  <c r="BK104" i="2"/>
  <c r="J131" i="3"/>
  <c r="J184" i="5"/>
  <c r="J109" i="5"/>
  <c r="F39" i="13"/>
  <c r="BD68" i="1"/>
  <c r="J116" i="5"/>
  <c r="J132" i="7"/>
  <c r="J145" i="12"/>
  <c r="BK143" i="3"/>
  <c r="BK194" i="5"/>
  <c r="BK128" i="5"/>
  <c r="BK104" i="7"/>
  <c r="BK100" i="9"/>
  <c r="J94" i="11"/>
  <c r="J127" i="12"/>
  <c r="J115" i="12"/>
  <c r="BK132" i="3"/>
  <c r="J202" i="5"/>
  <c r="BK116" i="5"/>
  <c r="J150" i="7"/>
  <c r="J147" i="7"/>
  <c r="J99" i="9"/>
  <c r="BK95" i="11"/>
  <c r="BK115" i="12"/>
  <c r="J104" i="12"/>
  <c r="BK97" i="16"/>
  <c r="J143" i="3"/>
  <c r="BK175" i="5"/>
  <c r="BK151" i="7"/>
  <c r="J96" i="9"/>
  <c r="BK145" i="12"/>
  <c r="BK114" i="3"/>
  <c r="J106" i="8"/>
  <c r="BK104" i="12"/>
  <c r="BK95" i="2"/>
  <c r="J114" i="7"/>
  <c r="BK101" i="11"/>
  <c r="J108" i="2"/>
  <c r="BK131" i="3"/>
  <c r="J178" i="5"/>
  <c r="J170" i="5"/>
  <c r="BK138" i="7"/>
  <c r="J120" i="7"/>
  <c r="J112" i="8"/>
  <c r="BK93" i="11"/>
  <c r="J119" i="12"/>
  <c r="J117" i="14"/>
  <c r="J106" i="12"/>
  <c r="BK141" i="5"/>
  <c r="J143" i="7"/>
  <c r="BK93" i="8"/>
  <c r="BK131" i="12"/>
  <c r="BK99" i="16"/>
  <c r="BK196" i="5"/>
  <c r="J127" i="7"/>
  <c r="BK144" i="12"/>
  <c r="J36" i="13"/>
  <c r="AW68" i="1"/>
  <c r="J129" i="3"/>
  <c r="J103" i="3"/>
  <c r="BK192" i="5"/>
  <c r="J211" i="5"/>
  <c r="J98" i="16"/>
  <c r="J104" i="2"/>
  <c r="J158" i="5"/>
  <c r="BK93" i="10"/>
  <c r="BK139" i="12"/>
  <c r="J96" i="16"/>
  <c r="BK99" i="3"/>
  <c r="J125" i="5"/>
  <c r="BK160" i="5"/>
  <c r="J140" i="7"/>
  <c r="BK116" i="7"/>
  <c r="BK102" i="10"/>
  <c r="BK135" i="12"/>
  <c r="BK123" i="12"/>
  <c r="J144" i="3"/>
  <c r="T92" i="2" l="1"/>
  <c r="T107" i="2"/>
  <c r="T106" i="2"/>
  <c r="P92" i="2"/>
  <c r="T97" i="2"/>
  <c r="R107" i="2"/>
  <c r="R106" i="2"/>
  <c r="R111" i="5"/>
  <c r="R103" i="5" s="1"/>
  <c r="T143" i="5"/>
  <c r="R163" i="5"/>
  <c r="R189" i="5"/>
  <c r="BK222" i="5"/>
  <c r="J222" i="5" s="1"/>
  <c r="J79" i="5" s="1"/>
  <c r="R144" i="7"/>
  <c r="R101" i="8"/>
  <c r="R100" i="8" s="1"/>
  <c r="T90" i="9"/>
  <c r="T89" i="9"/>
  <c r="P94" i="10"/>
  <c r="P89" i="10" s="1"/>
  <c r="P88" i="10" s="1"/>
  <c r="AU65" i="1" s="1"/>
  <c r="BK92" i="2"/>
  <c r="J92" i="2"/>
  <c r="J65" i="2"/>
  <c r="P97" i="2"/>
  <c r="P96" i="3"/>
  <c r="P92" i="3"/>
  <c r="P109" i="3"/>
  <c r="P108" i="3"/>
  <c r="BK104" i="5"/>
  <c r="J104" i="5"/>
  <c r="J65" i="5"/>
  <c r="BK111" i="5"/>
  <c r="J111" i="5" s="1"/>
  <c r="J66" i="5" s="1"/>
  <c r="T111" i="5"/>
  <c r="R134" i="5"/>
  <c r="P155" i="5"/>
  <c r="BK173" i="5"/>
  <c r="J173" i="5"/>
  <c r="J75" i="5"/>
  <c r="BK189" i="5"/>
  <c r="J189" i="5"/>
  <c r="J77" i="5"/>
  <c r="R206" i="5"/>
  <c r="R229" i="5"/>
  <c r="R99" i="7"/>
  <c r="R113" i="7"/>
  <c r="BK135" i="7"/>
  <c r="J135" i="7" s="1"/>
  <c r="J73" i="7" s="1"/>
  <c r="T135" i="7"/>
  <c r="T124" i="7" s="1"/>
  <c r="BK156" i="7"/>
  <c r="J156" i="7" s="1"/>
  <c r="J75" i="7" s="1"/>
  <c r="P92" i="8"/>
  <c r="P91" i="8"/>
  <c r="T92" i="8"/>
  <c r="T91" i="8"/>
  <c r="P117" i="8"/>
  <c r="BK90" i="9"/>
  <c r="J90" i="9" s="1"/>
  <c r="J65" i="9" s="1"/>
  <c r="R98" i="9"/>
  <c r="BK90" i="10"/>
  <c r="J90" i="10" s="1"/>
  <c r="J65" i="10" s="1"/>
  <c r="T90" i="10"/>
  <c r="BK103" i="11"/>
  <c r="J103" i="11" s="1"/>
  <c r="J66" i="11" s="1"/>
  <c r="BK102" i="12"/>
  <c r="J102" i="12"/>
  <c r="J67" i="12" s="1"/>
  <c r="T102" i="12"/>
  <c r="P149" i="12"/>
  <c r="T112" i="14"/>
  <c r="T93" i="14" s="1"/>
  <c r="T92" i="14" s="1"/>
  <c r="R92" i="2"/>
  <c r="P107" i="2"/>
  <c r="P106" i="2"/>
  <c r="T96" i="3"/>
  <c r="T92" i="3" s="1"/>
  <c r="R109" i="3"/>
  <c r="R108" i="3"/>
  <c r="T118" i="5"/>
  <c r="P143" i="5"/>
  <c r="T155" i="5"/>
  <c r="BK181" i="5"/>
  <c r="J181" i="5"/>
  <c r="J76" i="5" s="1"/>
  <c r="P206" i="5"/>
  <c r="T229" i="5"/>
  <c r="T113" i="7"/>
  <c r="T98" i="7" s="1"/>
  <c r="P125" i="7"/>
  <c r="R135" i="7"/>
  <c r="T156" i="7"/>
  <c r="T101" i="8"/>
  <c r="T100" i="8" s="1"/>
  <c r="R90" i="9"/>
  <c r="R89" i="9"/>
  <c r="R88" i="9"/>
  <c r="R90" i="10"/>
  <c r="R103" i="11"/>
  <c r="P93" i="12"/>
  <c r="P92" i="12"/>
  <c r="P102" i="12"/>
  <c r="BK149" i="12"/>
  <c r="J149" i="12"/>
  <c r="J69" i="12"/>
  <c r="BK112" i="14"/>
  <c r="J112" i="14"/>
  <c r="J67" i="14"/>
  <c r="T98" i="9"/>
  <c r="P90" i="10"/>
  <c r="P90" i="11"/>
  <c r="BK120" i="12"/>
  <c r="J120" i="12"/>
  <c r="J68" i="12"/>
  <c r="P97" i="14"/>
  <c r="BK92" i="16"/>
  <c r="J92" i="16"/>
  <c r="J66" i="16"/>
  <c r="R97" i="2"/>
  <c r="P111" i="5"/>
  <c r="P134" i="5"/>
  <c r="R155" i="5"/>
  <c r="P189" i="5"/>
  <c r="P229" i="5"/>
  <c r="T93" i="12"/>
  <c r="T92" i="12"/>
  <c r="R102" i="12"/>
  <c r="T97" i="14"/>
  <c r="R92" i="16"/>
  <c r="R90" i="16"/>
  <c r="R89" i="16"/>
  <c r="R96" i="3"/>
  <c r="R92" i="3" s="1"/>
  <c r="R91" i="3" s="1"/>
  <c r="T104" i="5"/>
  <c r="BK118" i="5"/>
  <c r="J118" i="5" s="1"/>
  <c r="J67" i="5" s="1"/>
  <c r="BK134" i="5"/>
  <c r="J134" i="5"/>
  <c r="J69" i="5" s="1"/>
  <c r="R143" i="5"/>
  <c r="BK155" i="5"/>
  <c r="J155" i="5"/>
  <c r="J73" i="5" s="1"/>
  <c r="T163" i="5"/>
  <c r="T173" i="5"/>
  <c r="T154" i="5" s="1"/>
  <c r="T181" i="5"/>
  <c r="BK206" i="5"/>
  <c r="R222" i="5"/>
  <c r="P99" i="7"/>
  <c r="R125" i="7"/>
  <c r="BK144" i="7"/>
  <c r="J144" i="7"/>
  <c r="J74" i="7"/>
  <c r="R156" i="7"/>
  <c r="BK92" i="8"/>
  <c r="J92" i="8"/>
  <c r="J65" i="8"/>
  <c r="R92" i="8"/>
  <c r="R91" i="8" s="1"/>
  <c r="BK117" i="8"/>
  <c r="J117" i="8"/>
  <c r="J68" i="8"/>
  <c r="BK94" i="10"/>
  <c r="J94" i="10"/>
  <c r="J66" i="10"/>
  <c r="T90" i="11"/>
  <c r="BK93" i="12"/>
  <c r="J93" i="12"/>
  <c r="J65" i="12"/>
  <c r="P120" i="12"/>
  <c r="R149" i="12"/>
  <c r="P112" i="14"/>
  <c r="BK97" i="2"/>
  <c r="J97" i="2"/>
  <c r="J66" i="2" s="1"/>
  <c r="BK107" i="2"/>
  <c r="BK106" i="2"/>
  <c r="T109" i="3"/>
  <c r="T108" i="3" s="1"/>
  <c r="P104" i="5"/>
  <c r="R118" i="5"/>
  <c r="T134" i="5"/>
  <c r="P163" i="5"/>
  <c r="P173" i="5"/>
  <c r="R181" i="5"/>
  <c r="T206" i="5"/>
  <c r="T222" i="5"/>
  <c r="T99" i="7"/>
  <c r="P113" i="7"/>
  <c r="BK125" i="7"/>
  <c r="J125" i="7" s="1"/>
  <c r="J72" i="7" s="1"/>
  <c r="P135" i="7"/>
  <c r="T144" i="7"/>
  <c r="BK101" i="8"/>
  <c r="J101" i="8"/>
  <c r="J67" i="8"/>
  <c r="R117" i="8"/>
  <c r="P90" i="9"/>
  <c r="P89" i="9"/>
  <c r="BK98" i="9"/>
  <c r="J98" i="9" s="1"/>
  <c r="J66" i="9" s="1"/>
  <c r="R94" i="10"/>
  <c r="R90" i="11"/>
  <c r="T103" i="11"/>
  <c r="R120" i="12"/>
  <c r="BK97" i="14"/>
  <c r="J97" i="14"/>
  <c r="J66" i="14" s="1"/>
  <c r="R81" i="17"/>
  <c r="R80" i="17"/>
  <c r="BK96" i="3"/>
  <c r="J96" i="3" s="1"/>
  <c r="J66" i="3" s="1"/>
  <c r="BK109" i="3"/>
  <c r="J109" i="3"/>
  <c r="J69" i="3" s="1"/>
  <c r="R104" i="5"/>
  <c r="P118" i="5"/>
  <c r="BK143" i="5"/>
  <c r="J143" i="5"/>
  <c r="J70" i="5"/>
  <c r="BK163" i="5"/>
  <c r="J163" i="5" s="1"/>
  <c r="J74" i="5" s="1"/>
  <c r="R173" i="5"/>
  <c r="P181" i="5"/>
  <c r="T189" i="5"/>
  <c r="P222" i="5"/>
  <c r="BK229" i="5"/>
  <c r="J229" i="5" s="1"/>
  <c r="J80" i="5" s="1"/>
  <c r="BK99" i="7"/>
  <c r="J99" i="7"/>
  <c r="J65" i="7" s="1"/>
  <c r="BK113" i="7"/>
  <c r="J113" i="7"/>
  <c r="J69" i="7"/>
  <c r="T125" i="7"/>
  <c r="P144" i="7"/>
  <c r="P156" i="7"/>
  <c r="P101" i="8"/>
  <c r="P100" i="8" s="1"/>
  <c r="T117" i="8"/>
  <c r="P98" i="9"/>
  <c r="T94" i="10"/>
  <c r="BK90" i="11"/>
  <c r="J90" i="11" s="1"/>
  <c r="J65" i="11" s="1"/>
  <c r="P103" i="11"/>
  <c r="R93" i="12"/>
  <c r="R92" i="12" s="1"/>
  <c r="T120" i="12"/>
  <c r="T149" i="12"/>
  <c r="R97" i="14"/>
  <c r="R112" i="14"/>
  <c r="P92" i="16"/>
  <c r="P90" i="16"/>
  <c r="P89" i="16"/>
  <c r="AU71" i="1" s="1"/>
  <c r="T92" i="16"/>
  <c r="T90" i="16"/>
  <c r="T89" i="16"/>
  <c r="BK81" i="17"/>
  <c r="BK80" i="17"/>
  <c r="J80" i="17"/>
  <c r="P81" i="17"/>
  <c r="P80" i="17" s="1"/>
  <c r="AU72" i="1" s="1"/>
  <c r="T81" i="17"/>
  <c r="T80" i="17"/>
  <c r="BK121" i="7"/>
  <c r="J121" i="7"/>
  <c r="J70" i="7"/>
  <c r="BK131" i="5"/>
  <c r="J131" i="5" s="1"/>
  <c r="J68" i="5" s="1"/>
  <c r="BK100" i="16"/>
  <c r="BK90" i="16" s="1"/>
  <c r="J90" i="16" s="1"/>
  <c r="J64" i="16" s="1"/>
  <c r="J100" i="16"/>
  <c r="J67" i="16" s="1"/>
  <c r="BK89" i="4"/>
  <c r="BK88" i="4"/>
  <c r="BK87" i="4"/>
  <c r="J87" i="4" s="1"/>
  <c r="BK151" i="5"/>
  <c r="J151" i="5"/>
  <c r="J71" i="5" s="1"/>
  <c r="BK120" i="14"/>
  <c r="J120" i="14"/>
  <c r="J68" i="14"/>
  <c r="BK105" i="3"/>
  <c r="J105" i="3"/>
  <c r="J67" i="3"/>
  <c r="BK94" i="14"/>
  <c r="J94" i="14" s="1"/>
  <c r="J65" i="14" s="1"/>
  <c r="BK89" i="15"/>
  <c r="J89" i="15"/>
  <c r="J65" i="15" s="1"/>
  <c r="BK93" i="3"/>
  <c r="J93" i="3"/>
  <c r="J65" i="3"/>
  <c r="BK110" i="7"/>
  <c r="J110" i="7" s="1"/>
  <c r="J68" i="7" s="1"/>
  <c r="BK89" i="6"/>
  <c r="J89" i="6" s="1"/>
  <c r="J65" i="6" s="1"/>
  <c r="BK107" i="7"/>
  <c r="J107" i="7"/>
  <c r="J67" i="7" s="1"/>
  <c r="BK89" i="13"/>
  <c r="J89" i="13"/>
  <c r="J65" i="13"/>
  <c r="F55" i="17"/>
  <c r="J76" i="17"/>
  <c r="BE86" i="17"/>
  <c r="J55" i="17"/>
  <c r="E48" i="17"/>
  <c r="F54" i="17"/>
  <c r="BE85" i="17"/>
  <c r="BE87" i="17"/>
  <c r="J52" i="17"/>
  <c r="BE82" i="17"/>
  <c r="BE84" i="17"/>
  <c r="BE88" i="17"/>
  <c r="E50" i="16"/>
  <c r="J56" i="16"/>
  <c r="J85" i="16"/>
  <c r="BE99" i="16"/>
  <c r="F58" i="16"/>
  <c r="J59" i="16"/>
  <c r="BE95" i="16"/>
  <c r="BE98" i="16"/>
  <c r="BE93" i="16"/>
  <c r="BE94" i="16"/>
  <c r="BE97" i="16"/>
  <c r="F59" i="16"/>
  <c r="BE96" i="16"/>
  <c r="BE101" i="16"/>
  <c r="E50" i="15"/>
  <c r="F58" i="15"/>
  <c r="J59" i="15"/>
  <c r="J81" i="15"/>
  <c r="BE90" i="15"/>
  <c r="F59" i="15"/>
  <c r="J83" i="15"/>
  <c r="F88" i="14"/>
  <c r="J89" i="14"/>
  <c r="E50" i="14"/>
  <c r="J58" i="14"/>
  <c r="BE104" i="14"/>
  <c r="BE108" i="14"/>
  <c r="F59" i="14"/>
  <c r="J86" i="14"/>
  <c r="BE100" i="14"/>
  <c r="BE102" i="14"/>
  <c r="BE117" i="14"/>
  <c r="BE95" i="14"/>
  <c r="BE113" i="14"/>
  <c r="BE115" i="14"/>
  <c r="BE121" i="14"/>
  <c r="BE98" i="14"/>
  <c r="BE106" i="14"/>
  <c r="BE110" i="14"/>
  <c r="BE119" i="14"/>
  <c r="BK101" i="12"/>
  <c r="J101" i="12" s="1"/>
  <c r="J66" i="12" s="1"/>
  <c r="J56" i="13"/>
  <c r="F59" i="13"/>
  <c r="F83" i="13"/>
  <c r="J59" i="13"/>
  <c r="J58" i="13"/>
  <c r="E50" i="13"/>
  <c r="BE90" i="13"/>
  <c r="J58" i="12"/>
  <c r="F88" i="12"/>
  <c r="BE112" i="12"/>
  <c r="BE131" i="12"/>
  <c r="E50" i="12"/>
  <c r="BE116" i="12"/>
  <c r="BE121" i="12"/>
  <c r="BE127" i="12"/>
  <c r="BE94" i="12"/>
  <c r="BE114" i="12"/>
  <c r="BE139" i="12"/>
  <c r="BE146" i="12"/>
  <c r="F58" i="12"/>
  <c r="BE104" i="12"/>
  <c r="BE106" i="12"/>
  <c r="BE110" i="12"/>
  <c r="BE119" i="12"/>
  <c r="BE129" i="12"/>
  <c r="BE138" i="12"/>
  <c r="BE141" i="12"/>
  <c r="BE142" i="12"/>
  <c r="BE144" i="12"/>
  <c r="BE147" i="12"/>
  <c r="BE150" i="12"/>
  <c r="BE96" i="12"/>
  <c r="BE100" i="12"/>
  <c r="BE108" i="12"/>
  <c r="BE115" i="12"/>
  <c r="BE125" i="12"/>
  <c r="BE133" i="12"/>
  <c r="BE135" i="12"/>
  <c r="BE136" i="12"/>
  <c r="BE151" i="12"/>
  <c r="J56" i="12"/>
  <c r="J88" i="12"/>
  <c r="BE98" i="12"/>
  <c r="BE137" i="12"/>
  <c r="BE143" i="12"/>
  <c r="BK89" i="11"/>
  <c r="J89" i="11" s="1"/>
  <c r="J64" i="11" s="1"/>
  <c r="BE103" i="12"/>
  <c r="BE118" i="12"/>
  <c r="BE123" i="12"/>
  <c r="BE134" i="12"/>
  <c r="BE140" i="12"/>
  <c r="BE145" i="12"/>
  <c r="BE148" i="12"/>
  <c r="J58" i="11"/>
  <c r="E50" i="11"/>
  <c r="F58" i="11"/>
  <c r="F85" i="11"/>
  <c r="BE96" i="11"/>
  <c r="BE104" i="11"/>
  <c r="J56" i="11"/>
  <c r="BE93" i="11"/>
  <c r="BE97" i="11"/>
  <c r="BE99" i="11"/>
  <c r="BE101" i="11"/>
  <c r="BE106" i="11"/>
  <c r="BE107" i="11"/>
  <c r="BE108" i="11"/>
  <c r="BE110" i="11"/>
  <c r="BE91" i="11"/>
  <c r="BE94" i="11"/>
  <c r="BE100" i="11"/>
  <c r="J59" i="11"/>
  <c r="BE92" i="11"/>
  <c r="BE95" i="11"/>
  <c r="BE98" i="11"/>
  <c r="BE105" i="11"/>
  <c r="BE109" i="11"/>
  <c r="BE111" i="11"/>
  <c r="F59" i="10"/>
  <c r="BE96" i="10"/>
  <c r="J56" i="10"/>
  <c r="BE99" i="10"/>
  <c r="J84" i="10"/>
  <c r="BE93" i="10"/>
  <c r="BE100" i="10"/>
  <c r="BE101" i="10"/>
  <c r="BE103" i="10"/>
  <c r="E50" i="10"/>
  <c r="BE91" i="10"/>
  <c r="BE97" i="10"/>
  <c r="BE102" i="10"/>
  <c r="BE104" i="10"/>
  <c r="F58" i="10"/>
  <c r="J85" i="10"/>
  <c r="BE106" i="10"/>
  <c r="BE95" i="10"/>
  <c r="BE98" i="10"/>
  <c r="BE105" i="10"/>
  <c r="BK91" i="8"/>
  <c r="E50" i="9"/>
  <c r="F58" i="9"/>
  <c r="BE93" i="9"/>
  <c r="BE96" i="9"/>
  <c r="J56" i="9"/>
  <c r="F59" i="9"/>
  <c r="J84" i="9"/>
  <c r="BE102" i="9"/>
  <c r="BE103" i="9"/>
  <c r="J85" i="9"/>
  <c r="BE91" i="9"/>
  <c r="BE99" i="9"/>
  <c r="BK100" i="8"/>
  <c r="J100" i="8" s="1"/>
  <c r="J66" i="8" s="1"/>
  <c r="BE92" i="9"/>
  <c r="BE94" i="9"/>
  <c r="BE100" i="9"/>
  <c r="BE101" i="9"/>
  <c r="F58" i="8"/>
  <c r="BE99" i="8"/>
  <c r="J56" i="8"/>
  <c r="F87" i="8"/>
  <c r="BE103" i="8"/>
  <c r="BK124" i="7"/>
  <c r="J124" i="7" s="1"/>
  <c r="J71" i="7" s="1"/>
  <c r="J58" i="8"/>
  <c r="J87" i="8"/>
  <c r="BE95" i="8"/>
  <c r="BE102" i="8"/>
  <c r="BE110" i="8"/>
  <c r="BK98" i="7"/>
  <c r="J98" i="7" s="1"/>
  <c r="J64" i="7" s="1"/>
  <c r="BE108" i="8"/>
  <c r="BE112" i="8"/>
  <c r="BE114" i="8"/>
  <c r="BE118" i="8"/>
  <c r="E50" i="8"/>
  <c r="BE97" i="8"/>
  <c r="BE104" i="8"/>
  <c r="BE116" i="8"/>
  <c r="BE93" i="8"/>
  <c r="BE106" i="8"/>
  <c r="BE119" i="8"/>
  <c r="F58" i="7"/>
  <c r="BE126" i="7"/>
  <c r="BE129" i="7"/>
  <c r="BE130" i="7"/>
  <c r="BE132" i="7"/>
  <c r="BE136" i="7"/>
  <c r="BE145" i="7"/>
  <c r="J91" i="7"/>
  <c r="BE100" i="7"/>
  <c r="BE104" i="7"/>
  <c r="BE108" i="7"/>
  <c r="BE118" i="7"/>
  <c r="BE120" i="7"/>
  <c r="BE122" i="7"/>
  <c r="BE149" i="7"/>
  <c r="E50" i="7"/>
  <c r="J58" i="7"/>
  <c r="BE139" i="7"/>
  <c r="BE141" i="7"/>
  <c r="BE143" i="7"/>
  <c r="BE147" i="7"/>
  <c r="BE150" i="7"/>
  <c r="BE152" i="7"/>
  <c r="J59" i="7"/>
  <c r="BE111" i="7"/>
  <c r="BE114" i="7"/>
  <c r="BE116" i="7"/>
  <c r="BE127" i="7"/>
  <c r="BE140" i="7"/>
  <c r="BE154" i="7"/>
  <c r="F94" i="7"/>
  <c r="BE133" i="7"/>
  <c r="BE138" i="7"/>
  <c r="BE142" i="7"/>
  <c r="BE151" i="7"/>
  <c r="BE159" i="7"/>
  <c r="BE102" i="7"/>
  <c r="BE131" i="7"/>
  <c r="BE157" i="7"/>
  <c r="BE161" i="7"/>
  <c r="J206" i="5"/>
  <c r="J78" i="5"/>
  <c r="F58" i="6"/>
  <c r="E50" i="6"/>
  <c r="J59" i="6"/>
  <c r="J81" i="6"/>
  <c r="J83" i="6"/>
  <c r="F59" i="6"/>
  <c r="BE90" i="6"/>
  <c r="J88" i="4"/>
  <c r="J64" i="4"/>
  <c r="J89" i="4"/>
  <c r="J65" i="4" s="1"/>
  <c r="E50" i="5"/>
  <c r="BE169" i="5"/>
  <c r="J99" i="5"/>
  <c r="BE132" i="5"/>
  <c r="BE135" i="5"/>
  <c r="BE192" i="5"/>
  <c r="BE204" i="5"/>
  <c r="BE209" i="5"/>
  <c r="BE216" i="5"/>
  <c r="F58" i="5"/>
  <c r="BE125" i="5"/>
  <c r="BE127" i="5"/>
  <c r="BE128" i="5"/>
  <c r="BE129" i="5"/>
  <c r="BE130" i="5"/>
  <c r="BE137" i="5"/>
  <c r="BE139" i="5"/>
  <c r="BE178" i="5"/>
  <c r="BE179" i="5"/>
  <c r="BE184" i="5"/>
  <c r="BE190" i="5"/>
  <c r="BE225" i="5"/>
  <c r="BE227" i="5"/>
  <c r="BE232" i="5"/>
  <c r="J56" i="5"/>
  <c r="BE109" i="5"/>
  <c r="BE144" i="5"/>
  <c r="BE146" i="5"/>
  <c r="BE160" i="5"/>
  <c r="BE186" i="5"/>
  <c r="BE187" i="5"/>
  <c r="BE194" i="5"/>
  <c r="BE196" i="5"/>
  <c r="BE201" i="5"/>
  <c r="BE212" i="5"/>
  <c r="F59" i="5"/>
  <c r="BE148" i="5"/>
  <c r="BE162" i="5"/>
  <c r="BE197" i="5"/>
  <c r="BE211" i="5"/>
  <c r="BE213" i="5"/>
  <c r="BE217" i="5"/>
  <c r="BE218" i="5"/>
  <c r="BE121" i="5"/>
  <c r="BE156" i="5"/>
  <c r="BE170" i="5"/>
  <c r="BE172" i="5"/>
  <c r="BE215" i="5"/>
  <c r="J58" i="5"/>
  <c r="BE112" i="5"/>
  <c r="BE123" i="5"/>
  <c r="BE150" i="5"/>
  <c r="BE152" i="5"/>
  <c r="BE166" i="5"/>
  <c r="BE167" i="5"/>
  <c r="BE174" i="5"/>
  <c r="BE175" i="5"/>
  <c r="BE177" i="5"/>
  <c r="BE182" i="5"/>
  <c r="BE200" i="5"/>
  <c r="BE223" i="5"/>
  <c r="BE105" i="5"/>
  <c r="BE107" i="5"/>
  <c r="BE114" i="5"/>
  <c r="BE116" i="5"/>
  <c r="BE119" i="5"/>
  <c r="BE141" i="5"/>
  <c r="BE158" i="5"/>
  <c r="BE164" i="5"/>
  <c r="BE168" i="5"/>
  <c r="BE171" i="5"/>
  <c r="BE195" i="5"/>
  <c r="BE199" i="5"/>
  <c r="BE202" i="5"/>
  <c r="BE203" i="5"/>
  <c r="BE207" i="5"/>
  <c r="BE220" i="5"/>
  <c r="BE230" i="5"/>
  <c r="E50" i="4"/>
  <c r="F58" i="4"/>
  <c r="J59" i="4"/>
  <c r="J58" i="4"/>
  <c r="J81" i="4"/>
  <c r="F84" i="4"/>
  <c r="BE90" i="4"/>
  <c r="F35" i="4" s="1"/>
  <c r="AZ58" i="1" s="1"/>
  <c r="J106" i="2"/>
  <c r="J67" i="2" s="1"/>
  <c r="J107" i="2"/>
  <c r="J68" i="2"/>
  <c r="J59" i="3"/>
  <c r="BE103" i="3"/>
  <c r="BE106" i="3"/>
  <c r="BE124" i="3"/>
  <c r="J56" i="3"/>
  <c r="BE122" i="3"/>
  <c r="BE136" i="3"/>
  <c r="E79" i="3"/>
  <c r="BE101" i="3"/>
  <c r="BE110" i="3"/>
  <c r="BE116" i="3"/>
  <c r="F59" i="3"/>
  <c r="BE94" i="3"/>
  <c r="BE97" i="3"/>
  <c r="BE112" i="3"/>
  <c r="BE114" i="3"/>
  <c r="BE128" i="3"/>
  <c r="BE141" i="3"/>
  <c r="BE144" i="3"/>
  <c r="F58" i="3"/>
  <c r="J87" i="3"/>
  <c r="BE99" i="3"/>
  <c r="BE118" i="3"/>
  <c r="BE120" i="3"/>
  <c r="BE126" i="3"/>
  <c r="BE132" i="3"/>
  <c r="BE134" i="3"/>
  <c r="BE143" i="3"/>
  <c r="BE146" i="3"/>
  <c r="BE129" i="3"/>
  <c r="BE131" i="3"/>
  <c r="BE138" i="3"/>
  <c r="BE140" i="3"/>
  <c r="E50" i="2"/>
  <c r="J56" i="2"/>
  <c r="F58" i="2"/>
  <c r="J58" i="2"/>
  <c r="F59" i="2"/>
  <c r="J59" i="2"/>
  <c r="BE93" i="2"/>
  <c r="BE95" i="2"/>
  <c r="BE98" i="2"/>
  <c r="BE100" i="2"/>
  <c r="BE102" i="2"/>
  <c r="BE104" i="2"/>
  <c r="BE108" i="2"/>
  <c r="BE110" i="2"/>
  <c r="AW56" i="1"/>
  <c r="BA56" i="1"/>
  <c r="BE112" i="2"/>
  <c r="BC56" i="1"/>
  <c r="BB56" i="1"/>
  <c r="BD56" i="1"/>
  <c r="F39" i="9"/>
  <c r="BD64" i="1" s="1"/>
  <c r="F38" i="5"/>
  <c r="BC60" i="1"/>
  <c r="J35" i="6"/>
  <c r="AV61" i="1" s="1"/>
  <c r="F36" i="13"/>
  <c r="BA68" i="1"/>
  <c r="J36" i="9"/>
  <c r="AW64" i="1" s="1"/>
  <c r="J36" i="8"/>
  <c r="AW63" i="1"/>
  <c r="F36" i="7"/>
  <c r="BA62" i="1" s="1"/>
  <c r="J34" i="17"/>
  <c r="AW72" i="1"/>
  <c r="AS54" i="1"/>
  <c r="F34" i="17"/>
  <c r="BA72" i="1"/>
  <c r="F39" i="3"/>
  <c r="BD57" i="1" s="1"/>
  <c r="F37" i="7"/>
  <c r="BB62" i="1"/>
  <c r="F37" i="12"/>
  <c r="BB67" i="1" s="1"/>
  <c r="F37" i="14"/>
  <c r="BB69" i="1"/>
  <c r="F36" i="10"/>
  <c r="BA65" i="1" s="1"/>
  <c r="F37" i="8"/>
  <c r="BB63" i="1"/>
  <c r="F36" i="5"/>
  <c r="BA60" i="1" s="1"/>
  <c r="F38" i="8"/>
  <c r="BC63" i="1" s="1"/>
  <c r="F39" i="14"/>
  <c r="BD69" i="1"/>
  <c r="J36" i="7"/>
  <c r="AW62" i="1" s="1"/>
  <c r="J36" i="12"/>
  <c r="AW67" i="1"/>
  <c r="F39" i="10"/>
  <c r="BD65" i="1" s="1"/>
  <c r="J36" i="5"/>
  <c r="AW60" i="1"/>
  <c r="F39" i="7"/>
  <c r="BD62" i="1" s="1"/>
  <c r="F38" i="7"/>
  <c r="BC62" i="1"/>
  <c r="F36" i="11"/>
  <c r="BA66" i="1" s="1"/>
  <c r="F36" i="9"/>
  <c r="BA64" i="1" s="1"/>
  <c r="F35" i="13"/>
  <c r="AZ68" i="1"/>
  <c r="F36" i="14"/>
  <c r="BA69" i="1" s="1"/>
  <c r="F38" i="9"/>
  <c r="BC64" i="1"/>
  <c r="F37" i="11"/>
  <c r="BB66" i="1" s="1"/>
  <c r="F38" i="10"/>
  <c r="BC65" i="1"/>
  <c r="F38" i="12"/>
  <c r="BC67" i="1" s="1"/>
  <c r="F37" i="10"/>
  <c r="BB65" i="1"/>
  <c r="F39" i="8"/>
  <c r="BD63" i="1" s="1"/>
  <c r="F37" i="16"/>
  <c r="BB71" i="1"/>
  <c r="J36" i="14"/>
  <c r="AW69" i="1" s="1"/>
  <c r="F36" i="3"/>
  <c r="BA57" i="1"/>
  <c r="F37" i="9"/>
  <c r="BB64" i="1" s="1"/>
  <c r="F39" i="16"/>
  <c r="BD71" i="1"/>
  <c r="J36" i="16"/>
  <c r="AW71" i="1" s="1"/>
  <c r="F37" i="5"/>
  <c r="BB60" i="1"/>
  <c r="F36" i="17"/>
  <c r="BC72" i="1" s="1"/>
  <c r="J36" i="10"/>
  <c r="AW65" i="1"/>
  <c r="F36" i="15"/>
  <c r="BA70" i="1" s="1"/>
  <c r="F37" i="3"/>
  <c r="BB57" i="1"/>
  <c r="BB55" i="1"/>
  <c r="AX55" i="1" s="1"/>
  <c r="F38" i="14"/>
  <c r="BC69" i="1"/>
  <c r="F39" i="12"/>
  <c r="BD67" i="1" s="1"/>
  <c r="F39" i="5"/>
  <c r="BD60" i="1"/>
  <c r="F35" i="17"/>
  <c r="BB72" i="1" s="1"/>
  <c r="F36" i="16"/>
  <c r="BA71" i="1"/>
  <c r="J36" i="11"/>
  <c r="AW66" i="1" s="1"/>
  <c r="F37" i="17"/>
  <c r="BD72" i="1"/>
  <c r="F36" i="8"/>
  <c r="BA63" i="1" s="1"/>
  <c r="F39" i="11"/>
  <c r="BD66" i="1"/>
  <c r="F38" i="3"/>
  <c r="BC57" i="1" s="1"/>
  <c r="BC55" i="1" s="1"/>
  <c r="J30" i="17"/>
  <c r="F36" i="4"/>
  <c r="BA58" i="1" s="1"/>
  <c r="F38" i="16"/>
  <c r="BC71" i="1"/>
  <c r="J35" i="15"/>
  <c r="AV70" i="1" s="1"/>
  <c r="AT70" i="1" s="1"/>
  <c r="J36" i="6"/>
  <c r="AW61" i="1"/>
  <c r="F38" i="11"/>
  <c r="BC66" i="1"/>
  <c r="J36" i="3"/>
  <c r="AW57" i="1"/>
  <c r="F36" i="12"/>
  <c r="BA67" i="1"/>
  <c r="BD55" i="1" l="1"/>
  <c r="P90" i="8"/>
  <c r="AU63" i="1" s="1"/>
  <c r="J63" i="4"/>
  <c r="J32" i="4"/>
  <c r="R124" i="7"/>
  <c r="P93" i="14"/>
  <c r="P92" i="14"/>
  <c r="AU69" i="1"/>
  <c r="T91" i="3"/>
  <c r="P91" i="3"/>
  <c r="AU57" i="1"/>
  <c r="R93" i="14"/>
  <c r="R92" i="14" s="1"/>
  <c r="P103" i="5"/>
  <c r="T97" i="7"/>
  <c r="P124" i="7"/>
  <c r="P97" i="7" s="1"/>
  <c r="AU62" i="1" s="1"/>
  <c r="P88" i="9"/>
  <c r="AU64" i="1"/>
  <c r="T103" i="5"/>
  <c r="T102" i="5"/>
  <c r="R89" i="10"/>
  <c r="R88" i="10"/>
  <c r="T89" i="10"/>
  <c r="T88" i="10"/>
  <c r="R154" i="5"/>
  <c r="R102" i="5"/>
  <c r="R101" i="12"/>
  <c r="R91" i="12"/>
  <c r="T89" i="11"/>
  <c r="T88" i="11"/>
  <c r="R89" i="11"/>
  <c r="R88" i="11"/>
  <c r="R91" i="2"/>
  <c r="R90" i="2"/>
  <c r="P154" i="5"/>
  <c r="T88" i="9"/>
  <c r="P98" i="7"/>
  <c r="P89" i="11"/>
  <c r="P88" i="11" s="1"/>
  <c r="AU66" i="1" s="1"/>
  <c r="P101" i="12"/>
  <c r="P91" i="12"/>
  <c r="AU67" i="1" s="1"/>
  <c r="T90" i="8"/>
  <c r="R98" i="7"/>
  <c r="R97" i="7"/>
  <c r="BK154" i="5"/>
  <c r="J154" i="5"/>
  <c r="J72" i="5"/>
  <c r="T101" i="12"/>
  <c r="T91" i="12" s="1"/>
  <c r="R90" i="8"/>
  <c r="P91" i="2"/>
  <c r="P90" i="2"/>
  <c r="AU56" i="1" s="1"/>
  <c r="AU55" i="1" s="1"/>
  <c r="T91" i="2"/>
  <c r="T90" i="2"/>
  <c r="AG72" i="1"/>
  <c r="BK92" i="12"/>
  <c r="J92" i="12" s="1"/>
  <c r="J64" i="12" s="1"/>
  <c r="BK88" i="15"/>
  <c r="J88" i="15" s="1"/>
  <c r="J64" i="15" s="1"/>
  <c r="BK93" i="14"/>
  <c r="J93" i="14"/>
  <c r="J64" i="14" s="1"/>
  <c r="BK108" i="3"/>
  <c r="J108" i="3"/>
  <c r="J68" i="3"/>
  <c r="BK103" i="5"/>
  <c r="J103" i="5" s="1"/>
  <c r="J64" i="5" s="1"/>
  <c r="BK88" i="13"/>
  <c r="BK87" i="13" s="1"/>
  <c r="J87" i="13" s="1"/>
  <c r="J63" i="13" s="1"/>
  <c r="BK91" i="2"/>
  <c r="J91" i="2" s="1"/>
  <c r="J64" i="2" s="1"/>
  <c r="BK88" i="6"/>
  <c r="J88" i="6"/>
  <c r="J64" i="6" s="1"/>
  <c r="J59" i="17"/>
  <c r="J81" i="17"/>
  <c r="J60" i="17"/>
  <c r="BK92" i="3"/>
  <c r="BK91" i="3" s="1"/>
  <c r="J91" i="3" s="1"/>
  <c r="J32" i="3" s="1"/>
  <c r="AG57" i="1" s="1"/>
  <c r="AN57" i="1" s="1"/>
  <c r="BK89" i="9"/>
  <c r="J89" i="9" s="1"/>
  <c r="J64" i="9" s="1"/>
  <c r="BK89" i="10"/>
  <c r="J89" i="10"/>
  <c r="J64" i="10" s="1"/>
  <c r="BK89" i="16"/>
  <c r="J89" i="16"/>
  <c r="BK91" i="12"/>
  <c r="J91" i="12" s="1"/>
  <c r="J63" i="12" s="1"/>
  <c r="BK88" i="11"/>
  <c r="J88" i="11"/>
  <c r="J63" i="11" s="1"/>
  <c r="BK90" i="8"/>
  <c r="J90" i="8"/>
  <c r="J91" i="8"/>
  <c r="J64" i="8" s="1"/>
  <c r="BK97" i="7"/>
  <c r="J97" i="7"/>
  <c r="AG58" i="1"/>
  <c r="AT61" i="1"/>
  <c r="BA55" i="1"/>
  <c r="AW55" i="1"/>
  <c r="J32" i="16"/>
  <c r="AG71" i="1" s="1"/>
  <c r="F35" i="9"/>
  <c r="AZ64" i="1"/>
  <c r="J35" i="10"/>
  <c r="AV65" i="1" s="1"/>
  <c r="AT65" i="1" s="1"/>
  <c r="J32" i="7"/>
  <c r="AG62" i="1"/>
  <c r="J35" i="16"/>
  <c r="AV71" i="1" s="1"/>
  <c r="AT71" i="1" s="1"/>
  <c r="F35" i="2"/>
  <c r="AZ56" i="1" s="1"/>
  <c r="F35" i="8"/>
  <c r="AZ63" i="1" s="1"/>
  <c r="F35" i="3"/>
  <c r="AZ57" i="1"/>
  <c r="J35" i="13"/>
  <c r="AV68" i="1" s="1"/>
  <c r="AT68" i="1" s="1"/>
  <c r="F35" i="5"/>
  <c r="AZ60" i="1"/>
  <c r="J35" i="8"/>
  <c r="AV63" i="1"/>
  <c r="AT63" i="1"/>
  <c r="BB59" i="1"/>
  <c r="AX59" i="1" s="1"/>
  <c r="BC59" i="1"/>
  <c r="AY59" i="1"/>
  <c r="F35" i="16"/>
  <c r="AZ71" i="1" s="1"/>
  <c r="F35" i="15"/>
  <c r="AZ70" i="1"/>
  <c r="J35" i="2"/>
  <c r="AV56" i="1" s="1"/>
  <c r="AT56" i="1" s="1"/>
  <c r="J35" i="14"/>
  <c r="AV69" i="1"/>
  <c r="AT69" i="1" s="1"/>
  <c r="J35" i="11"/>
  <c r="AV66" i="1"/>
  <c r="AT66" i="1"/>
  <c r="J33" i="17"/>
  <c r="AV72" i="1"/>
  <c r="AT72" i="1"/>
  <c r="AN72" i="1"/>
  <c r="J35" i="4"/>
  <c r="AV58" i="1"/>
  <c r="AT58" i="1"/>
  <c r="AN58" i="1"/>
  <c r="BD59" i="1"/>
  <c r="F35" i="11"/>
  <c r="AZ66" i="1"/>
  <c r="J35" i="7"/>
  <c r="AV62" i="1" s="1"/>
  <c r="AT62" i="1" s="1"/>
  <c r="F35" i="7"/>
  <c r="AZ62" i="1"/>
  <c r="F35" i="14"/>
  <c r="AZ69" i="1"/>
  <c r="J35" i="9"/>
  <c r="AV64" i="1"/>
  <c r="AT64" i="1" s="1"/>
  <c r="F35" i="12"/>
  <c r="AZ67" i="1"/>
  <c r="BA59" i="1"/>
  <c r="AW59" i="1" s="1"/>
  <c r="J35" i="3"/>
  <c r="AV57" i="1"/>
  <c r="AT57" i="1" s="1"/>
  <c r="J35" i="5"/>
  <c r="AV60" i="1"/>
  <c r="AT60" i="1" s="1"/>
  <c r="F35" i="10"/>
  <c r="AZ65" i="1"/>
  <c r="AY55" i="1"/>
  <c r="F35" i="6"/>
  <c r="AZ61" i="1"/>
  <c r="J32" i="8"/>
  <c r="AG63" i="1"/>
  <c r="F33" i="17"/>
  <c r="AZ72" i="1"/>
  <c r="J35" i="12"/>
  <c r="AV67" i="1"/>
  <c r="AT67" i="1" s="1"/>
  <c r="P102" i="5" l="1"/>
  <c r="AU60" i="1"/>
  <c r="J92" i="3"/>
  <c r="J64" i="3"/>
  <c r="J63" i="3"/>
  <c r="BK87" i="6"/>
  <c r="J87" i="6"/>
  <c r="J63" i="6"/>
  <c r="BK88" i="9"/>
  <c r="J88" i="9"/>
  <c r="J63" i="9"/>
  <c r="BK88" i="10"/>
  <c r="J88" i="10" s="1"/>
  <c r="J63" i="10" s="1"/>
  <c r="BK92" i="14"/>
  <c r="J92" i="14"/>
  <c r="J63" i="14" s="1"/>
  <c r="BK102" i="5"/>
  <c r="J102" i="5"/>
  <c r="J32" i="5" s="1"/>
  <c r="AG60" i="1" s="1"/>
  <c r="J88" i="13"/>
  <c r="J64" i="13" s="1"/>
  <c r="BK90" i="2"/>
  <c r="J90" i="2"/>
  <c r="J63" i="2"/>
  <c r="BK87" i="15"/>
  <c r="J87" i="15"/>
  <c r="J63" i="15"/>
  <c r="AN71" i="1"/>
  <c r="J63" i="16"/>
  <c r="J39" i="17"/>
  <c r="J41" i="16"/>
  <c r="AN63" i="1"/>
  <c r="J63" i="8"/>
  <c r="AN62" i="1"/>
  <c r="J63" i="7"/>
  <c r="J41" i="8"/>
  <c r="J41" i="7"/>
  <c r="J41" i="4"/>
  <c r="J41" i="3"/>
  <c r="AZ59" i="1"/>
  <c r="AV59" i="1" s="1"/>
  <c r="AT59" i="1" s="1"/>
  <c r="AZ55" i="1"/>
  <c r="J32" i="13"/>
  <c r="AG68" i="1" s="1"/>
  <c r="BA54" i="1"/>
  <c r="AW54" i="1"/>
  <c r="AK30" i="1"/>
  <c r="BC54" i="1"/>
  <c r="W32" i="1"/>
  <c r="BD54" i="1"/>
  <c r="W33" i="1"/>
  <c r="J32" i="11"/>
  <c r="AG66" i="1"/>
  <c r="AN66" i="1" s="1"/>
  <c r="J32" i="12"/>
  <c r="AG67" i="1"/>
  <c r="AN67" i="1"/>
  <c r="BB54" i="1"/>
  <c r="AX54" i="1"/>
  <c r="AU59" i="1"/>
  <c r="J41" i="5" l="1"/>
  <c r="J41" i="13"/>
  <c r="J63" i="5"/>
  <c r="J41" i="12"/>
  <c r="J41" i="11"/>
  <c r="AN60" i="1"/>
  <c r="AN68" i="1"/>
  <c r="J32" i="14"/>
  <c r="AG69" i="1" s="1"/>
  <c r="J32" i="6"/>
  <c r="AG61" i="1"/>
  <c r="W31" i="1"/>
  <c r="J32" i="15"/>
  <c r="AG70" i="1"/>
  <c r="AN70" i="1"/>
  <c r="J32" i="10"/>
  <c r="AG65" i="1" s="1"/>
  <c r="AV55" i="1"/>
  <c r="AT55" i="1"/>
  <c r="AU54" i="1"/>
  <c r="J32" i="9"/>
  <c r="AG64" i="1"/>
  <c r="J32" i="2"/>
  <c r="AG56" i="1"/>
  <c r="AG55" i="1" s="1"/>
  <c r="W30" i="1"/>
  <c r="AZ54" i="1"/>
  <c r="W29" i="1"/>
  <c r="AY54" i="1"/>
  <c r="J41" i="10" l="1"/>
  <c r="J41" i="15"/>
  <c r="J41" i="9"/>
  <c r="J41" i="6"/>
  <c r="J41" i="14"/>
  <c r="J41" i="2"/>
  <c r="AN61" i="1"/>
  <c r="AN56" i="1"/>
  <c r="AN65" i="1"/>
  <c r="AN69" i="1"/>
  <c r="AN64" i="1"/>
  <c r="AN55" i="1"/>
  <c r="AG59" i="1"/>
  <c r="AV54" i="1"/>
  <c r="AK29" i="1"/>
  <c r="AN59" i="1" l="1"/>
  <c r="AG54" i="1"/>
  <c r="AK26" i="1"/>
  <c r="AK35" i="1"/>
  <c r="AT54" i="1"/>
  <c r="AN54" i="1"/>
</calcChain>
</file>

<file path=xl/sharedStrings.xml><?xml version="1.0" encoding="utf-8"?>
<sst xmlns="http://schemas.openxmlformats.org/spreadsheetml/2006/main" count="7451" uniqueCount="1068">
  <si>
    <t>Export Komplet</t>
  </si>
  <si>
    <t>VZ</t>
  </si>
  <si>
    <t>2.0</t>
  </si>
  <si>
    <t>ZAMOK</t>
  </si>
  <si>
    <t>False</t>
  </si>
  <si>
    <t>{26dc092f-345f-42d8-87f7-3e6a42fe0bf2}</t>
  </si>
  <si>
    <t>0,01</t>
  </si>
  <si>
    <t>21</t>
  </si>
  <si>
    <t>12</t>
  </si>
  <si>
    <t>REKAPITULACE STAVBY</t>
  </si>
  <si>
    <t>v ---  níže se nacházejí doplnkové a pomocné údaje k sestavám  --- v</t>
  </si>
  <si>
    <t>Návod na vyplnění</t>
  </si>
  <si>
    <t>0,001</t>
  </si>
  <si>
    <t>Kód:</t>
  </si>
  <si>
    <t>2022-VSE007</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</si>
  <si>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</si>
  <si>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</si>
  <si>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objekt Koleje Jarov- Blok G</t>
  </si>
  <si>
    <t>KSO:</t>
  </si>
  <si>
    <t/>
  </si>
  <si>
    <t>CC-CZ:</t>
  </si>
  <si>
    <t>Místo:</t>
  </si>
  <si>
    <t xml:space="preserve"> </t>
  </si>
  <si>
    <t>Datum:</t>
  </si>
  <si>
    <t>10. 2. 2025</t>
  </si>
  <si>
    <t>Zadavatel:</t>
  </si>
  <si>
    <t>IČ:</t>
  </si>
  <si>
    <t>DIČ:</t>
  </si>
  <si>
    <t>Účastník:</t>
  </si>
  <si>
    <t>Vyplň údaj</t>
  </si>
  <si>
    <t>Projektant:</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</si>
  <si>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</si>
  <si>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</si>
  <si>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</si>
  <si>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</si>
  <si>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</si>
  <si>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</si>
  <si>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</si>
  <si>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</si>
  <si>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</si>
  <si>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</si>
  <si>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</si>
  <si>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</si>
  <si>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</si>
  <si>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</si>
  <si>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</si>
  <si>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</si>
  <si>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</si>
  <si>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</si>
  <si>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</si>
  <si>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</si>
  <si>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</si>
  <si>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</si>
  <si>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</si>
  <si>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</si>
  <si>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</si>
  <si>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</si>
  <si>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</si>
  <si>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</si>
  <si>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</si>
  <si>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</si>
  <si>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</si>
  <si>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</si>
  <si>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</si>
  <si>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</si>
  <si>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</si>
  <si>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</si>
  <si>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</si>
  <si>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</si>
  <si>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</si>
  <si>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</si>
  <si>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</si>
  <si>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</si>
  <si>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01</t>
  </si>
  <si>
    <t>Stavební práce</t>
  </si>
  <si>
    <t>STA</t>
  </si>
  <si>
    <t>1</t>
  </si>
  <si>
    <t>{e51f373c-edb4-45d2-ab5a-7c33baae6245}</t>
  </si>
  <si>
    <t>2</t>
  </si>
  <si>
    <t>/</t>
  </si>
  <si>
    <t>Malby</t>
  </si>
  <si>
    <t>Soupis</t>
  </si>
  <si>
    <t>{291af310-62b5-490e-aa66-c63a9cd85101}</t>
  </si>
  <si>
    <t>3</t>
  </si>
  <si>
    <t>Podlahy</t>
  </si>
  <si>
    <t>{5d88306a-f41d-4bbc-8087-745d9101dd46}</t>
  </si>
  <si>
    <t>6</t>
  </si>
  <si>
    <t>Vyčištění budov</t>
  </si>
  <si>
    <t>{f1762ef6-5018-4af3-96d9-97b3e7d782ad}</t>
  </si>
  <si>
    <t>03</t>
  </si>
  <si>
    <t>Nové pokoje G</t>
  </si>
  <si>
    <t>{80b1ee49-67ca-46e3-9da2-4d64a3e807b5}</t>
  </si>
  <si>
    <t>AST + koupelna</t>
  </si>
  <si>
    <t>{9a135461-800a-40eb-9440-4c85b5a83266}</t>
  </si>
  <si>
    <t>8</t>
  </si>
  <si>
    <t>TRH hlavice</t>
  </si>
  <si>
    <t>{906669e8-c893-42a3-8f46-2f63a3281541}</t>
  </si>
  <si>
    <t>Kuchyňka</t>
  </si>
  <si>
    <t>{beeb0026-e01e-467b-995d-5f83df96a7e4}</t>
  </si>
  <si>
    <t>Kanalizace</t>
  </si>
  <si>
    <t>{35102474-28f3-48dd-9d7a-c7edeb1434d5}</t>
  </si>
  <si>
    <t>4</t>
  </si>
  <si>
    <t>Vzduchotechnika</t>
  </si>
  <si>
    <t>{35fe4012-1a72-4f85-ab37-d835ec635d53}</t>
  </si>
  <si>
    <t>4 (1)</t>
  </si>
  <si>
    <t>Nábytek</t>
  </si>
  <si>
    <t>{1be03853-9f8e-42de-8b05-0db93905a280}</t>
  </si>
  <si>
    <t>5</t>
  </si>
  <si>
    <t>Elektromontáže</t>
  </si>
  <si>
    <t>{7849a805-ec83-4372-94e7-fd03c963c668}</t>
  </si>
  <si>
    <t>Vodovod a zařizovací ...</t>
  </si>
  <si>
    <t>{6c625d86-e891-4cc2-9ed4-b25ecb43bcfe}</t>
  </si>
  <si>
    <t>6 (1)</t>
  </si>
  <si>
    <t>EPS Nová kapacita</t>
  </si>
  <si>
    <t>{ecb3363f-57c6-434f-af32-824de2bf29ad}</t>
  </si>
  <si>
    <t>7</t>
  </si>
  <si>
    <t>Stavební přípomoci</t>
  </si>
  <si>
    <t>{cc5ce3b5-9ac5-41f2-a9f9-3772ae817a97}</t>
  </si>
  <si>
    <t>9</t>
  </si>
  <si>
    <t>Generální oprava výtahu</t>
  </si>
  <si>
    <t>{860e43a9-be78-48f6-98e8-3d97b9309bb1}</t>
  </si>
  <si>
    <t>10</t>
  </si>
  <si>
    <t>PBŘ</t>
  </si>
  <si>
    <t>{dd2e7b8c-c15f-445d-a56b-a697bce33b22}</t>
  </si>
  <si>
    <t>VRN</t>
  </si>
  <si>
    <t>Ostatní a vedlejší ...</t>
  </si>
  <si>
    <t>{454262e4-a756-4f66-9247-22f38b2578c3}</t>
  </si>
  <si>
    <t>KRYCÍ LIST SOUPISU PRACÍ</t>
  </si>
  <si>
    <t>Objekt:</t>
  </si>
  <si>
    <t>01 - Stavební práce</t>
  </si>
  <si>
    <t>Soupis:</t>
  </si>
  <si>
    <t>2 - Malby</t>
  </si>
  <si>
    <t>REKAPITULACE ČLENĚNÍ SOUPISU PRACÍ</t>
  </si>
  <si>
    <t>Kód dílu - Popis</t>
  </si>
  <si>
    <t>Cena celkem [CZK]</t>
  </si>
  <si>
    <t>-1</t>
  </si>
  <si>
    <t>HSV - Práce a dodávky HSV</t>
  </si>
  <si>
    <t xml:space="preserve">    6 - Úpravy povrchů, podlahy a osazování výplní</t>
  </si>
  <si>
    <t xml:space="preserve">    997 - Přesun sutě</t>
  </si>
  <si>
    <t>PSV - Práce a dodávky PSV</t>
  </si>
  <si>
    <t xml:space="preserve">    784 - Dokončovací práce - malby a tapety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</si>
  <si>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</si>
  <si>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</si>
  <si>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</si>
  <si>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</si>
  <si>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</si>
  <si>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</si>
  <si>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</si>
  <si>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</si>
  <si>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</si>
  <si>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</si>
  <si>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</si>
  <si>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</si>
  <si>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</si>
  <si>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</si>
  <si>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</si>
  <si>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</si>
  <si>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Úpravy povrchů, podlahy a osazování výplní</t>
  </si>
  <si>
    <t>K</t>
  </si>
  <si>
    <t>619991001</t>
  </si>
  <si>
    <t>Zakrytí vnitřních ploch před znečištěním PE fólií včetně pozdějšího odkrytí podlah</t>
  </si>
  <si>
    <t>m2</t>
  </si>
  <si>
    <t>CS ÚRS 2025 01</t>
  </si>
  <si>
    <t>Online PSC</t>
  </si>
  <si>
    <t>https://podminky.urs.cz/item/CS_URS_2025_01/619991001</t>
  </si>
  <si>
    <t>629991011</t>
  </si>
  <si>
    <t>Zakrytí vnějších ploch před znečištěním včetně pozdějšího odkrytí výplní otvorů a svislých ploch fólií přilepenou lepící páskou</t>
  </si>
  <si>
    <t>https://podminky.urs.cz/item/CS_URS_2025_01/629991011</t>
  </si>
  <si>
    <t>997</t>
  </si>
  <si>
    <t>Přesun sutě</t>
  </si>
  <si>
    <t>997013213</t>
  </si>
  <si>
    <t>Vnitrostaveništní doprava suti a vybouraných hmot vodorovně do 50 m s naložením ručně pro budovy a haly výšky přes 9 do 12 m</t>
  </si>
  <si>
    <t>t</t>
  </si>
  <si>
    <t>https://podminky.urs.cz/item/CS_URS_2025_01/997013213</t>
  </si>
  <si>
    <t>997013501</t>
  </si>
  <si>
    <t>Odvoz suti a vybouraných hmot na skládku nebo meziskládku se složením, na vzdálenost do 1 km</t>
  </si>
  <si>
    <t>https://podminky.urs.cz/item/CS_URS_2025_01/997013501</t>
  </si>
  <si>
    <t>997013509</t>
  </si>
  <si>
    <t>Odvoz suti a vybouraných hmot na skládku nebo meziskládku se složením, na vzdálenost Příplatek k ceně za každý další započatý 1 km přes 1 km</t>
  </si>
  <si>
    <t>https://podminky.urs.cz/item/CS_URS_2025_01/997013509</t>
  </si>
  <si>
    <t>997013631</t>
  </si>
  <si>
    <t>Poplatek za uložení stavebního odpadu na skládce (skládkovné) směsného stavebního a demoličního zatříděného do Katalogu odpadů pod kódem 17 09 04</t>
  </si>
  <si>
    <t>https://podminky.urs.cz/item/CS_URS_2025_01/997013631</t>
  </si>
  <si>
    <t>PSV</t>
  </si>
  <si>
    <t>Práce a dodávky PSV</t>
  </si>
  <si>
    <t>784</t>
  </si>
  <si>
    <t>Dokončovací práce - malby a tapety</t>
  </si>
  <si>
    <t>784121001</t>
  </si>
  <si>
    <t>Oškrabání malby v místnostech výšky do 3,80 m</t>
  </si>
  <si>
    <t>16</t>
  </si>
  <si>
    <t>14</t>
  </si>
  <si>
    <t>https://podminky.urs.cz/item/CS_URS_2025_01/784121001</t>
  </si>
  <si>
    <t>784181101</t>
  </si>
  <si>
    <t>Penetrace podkladu jednonásobná základní akrylátová bezbarvá v místnostech výšky do 3,80 m</t>
  </si>
  <si>
    <t>https://podminky.urs.cz/item/CS_URS_2025_01/784181101</t>
  </si>
  <si>
    <t>784221101</t>
  </si>
  <si>
    <t>Malby z malířských směsí otěruvzdorných za sucha dvojnásobné, bílé za sucha otěruvzdorné dobře v místnostech výšky do 3,80 m</t>
  </si>
  <si>
    <t>18</t>
  </si>
  <si>
    <t>https://podminky.urs.cz/item/CS_URS_2025_01/784221101</t>
  </si>
  <si>
    <t>3 - Podlahy</t>
  </si>
  <si>
    <t xml:space="preserve">    998 - Přesun hmot</t>
  </si>
  <si>
    <t xml:space="preserve">    771 - Podlahy</t>
  </si>
  <si>
    <t>619995001</t>
  </si>
  <si>
    <t>Začištění omítek (s dodáním hmot) kolem oken, dveří, podlah, obkladů apod.</t>
  </si>
  <si>
    <t>m</t>
  </si>
  <si>
    <t>https://podminky.urs.cz/item/CS_URS_2025_01/619995001</t>
  </si>
  <si>
    <t>997013607</t>
  </si>
  <si>
    <t>Poplatek za uložení stavebního odpadu na skládce (skládkovné) z tašek a keramických výrobků zatříděného do Katalogu odpadů pod kódem 17 01 03</t>
  </si>
  <si>
    <t>https://podminky.urs.cz/item/CS_URS_2025_01/997013607</t>
  </si>
  <si>
    <t>998</t>
  </si>
  <si>
    <t>Přesun hmot</t>
  </si>
  <si>
    <t>998018002</t>
  </si>
  <si>
    <t>Přesun hmot pro budovy občanské výstavby, bydlení, výrobu a služby ruční (bez užití mechanizace) vodorovná dopravní vzdálenost do 100 m pro budovy s jakoukoliv nosnou konstrukcí výšky přes 6 do 12 m</t>
  </si>
  <si>
    <t>https://podminky.urs.cz/item/CS_URS_2025_01/998018002</t>
  </si>
  <si>
    <t>771</t>
  </si>
  <si>
    <t>776410811</t>
  </si>
  <si>
    <t>Demontáž soklíků nebo lišt pryžových nebo plastových</t>
  </si>
  <si>
    <t>https://podminky.urs.cz/item/CS_URS_2025_01/776410811</t>
  </si>
  <si>
    <t>776201812</t>
  </si>
  <si>
    <t>Demontáž povlakových podlahovin lepených ručně s podložkou</t>
  </si>
  <si>
    <t>https://podminky.urs.cz/item/CS_URS_2025_01/776201812</t>
  </si>
  <si>
    <t>776111115</t>
  </si>
  <si>
    <t>Příprava podkladu povlakových podlah a stěn broušení podlah stávajícího podkladu před litím stěrky</t>
  </si>
  <si>
    <t>https://podminky.urs.cz/item/CS_URS_2025_01/776111115</t>
  </si>
  <si>
    <t>776111116</t>
  </si>
  <si>
    <t>Příprava podkladu povlakových podlah a stěn broušení podlah stávajícího podkladu pro odstranění lepidla (po starých krytinách)</t>
  </si>
  <si>
    <t>20</t>
  </si>
  <si>
    <t>https://podminky.urs.cz/item/CS_URS_2025_01/776111116</t>
  </si>
  <si>
    <t>11</t>
  </si>
  <si>
    <t>771111011</t>
  </si>
  <si>
    <t>Příprava podkladu před provedením dlažby vysátí podlah</t>
  </si>
  <si>
    <t>22</t>
  </si>
  <si>
    <t>https://podminky.urs.cz/item/CS_URS_2025_01/771111011</t>
  </si>
  <si>
    <t>771111012</t>
  </si>
  <si>
    <t>Příprava podkladu před provedením dlažby vysátí schodišť</t>
  </si>
  <si>
    <t>CS ÚRS 2022 02</t>
  </si>
  <si>
    <t>24</t>
  </si>
  <si>
    <t>https://podminky.urs.cz/item/CS_URS_2022_02/771111012</t>
  </si>
  <si>
    <t>13</t>
  </si>
  <si>
    <t>771121011</t>
  </si>
  <si>
    <t>Příprava podkladu před provedením dlažby nátěr penetrační na podlahu</t>
  </si>
  <si>
    <t>26</t>
  </si>
  <si>
    <t>https://podminky.urs.cz/item/CS_URS_2025_01/771121011</t>
  </si>
  <si>
    <t>771151022</t>
  </si>
  <si>
    <t>Příprava podkladu před provedením dlažby samonivelační stěrka min. pevnosti 30 MPa, tloušťky přes 3 do 5 mm</t>
  </si>
  <si>
    <t>28</t>
  </si>
  <si>
    <t>https://podminky.urs.cz/item/CS_URS_2025_01/771151022</t>
  </si>
  <si>
    <t>15</t>
  </si>
  <si>
    <t>771474112</t>
  </si>
  <si>
    <t>Montáž soklů z dlaždic keramických lepených cementovým flexibilním lepidlem rovných, výšky přes 65 do 90 mm</t>
  </si>
  <si>
    <t>30</t>
  </si>
  <si>
    <t>https://podminky.urs.cz/item/CS_URS_2025_01/771474112</t>
  </si>
  <si>
    <t>M</t>
  </si>
  <si>
    <t>59761x</t>
  </si>
  <si>
    <t>sokl keramický</t>
  </si>
  <si>
    <t>32</t>
  </si>
  <si>
    <t>17</t>
  </si>
  <si>
    <t>771161012</t>
  </si>
  <si>
    <t>Příprava podkladu před provedením dlažby montáž profilu dilatační spáry koutové (při styku podlahy se stěnou)</t>
  </si>
  <si>
    <t>34</t>
  </si>
  <si>
    <t>https://podminky.urs.cz/item/CS_URS_2025_01/771161012</t>
  </si>
  <si>
    <t>M001</t>
  </si>
  <si>
    <t>koutová dilatační přechodová lišty z eloxovaného hliníku</t>
  </si>
  <si>
    <t>36</t>
  </si>
  <si>
    <t>19</t>
  </si>
  <si>
    <t>771591115</t>
  </si>
  <si>
    <t>Podlahy - dokončovací práce spárování silikonem</t>
  </si>
  <si>
    <t>38</t>
  </si>
  <si>
    <t>https://podminky.urs.cz/item/CS_URS_2025_01/771591115</t>
  </si>
  <si>
    <t>771574112</t>
  </si>
  <si>
    <t>Montáž podlah z dlaždic keramických lepených cementovým flexibilním lepidlem hladkých, tloušťky do 10 mm přes 9 do 12 ks/m2</t>
  </si>
  <si>
    <t>40</t>
  </si>
  <si>
    <t>https://podminky.urs.cz/item/CS_URS_2025_01/771574112</t>
  </si>
  <si>
    <t>77127</t>
  </si>
  <si>
    <t>Montáž obkladů schodišť z dlaždic keramických lepených flexibilním lepidlem stupnic hladkých, šířky přes 250 do 300 mm</t>
  </si>
  <si>
    <t>42</t>
  </si>
  <si>
    <t>https://podminky.urs.cz/item/CS_URS_2022_02/77127</t>
  </si>
  <si>
    <t>77127.1</t>
  </si>
  <si>
    <t>Montáž obkladů schodišť z dlaždic keramických lepených flexibilním lepidlem podstupnic hladkých, výšky přes 150 do 200 mm</t>
  </si>
  <si>
    <t>44</t>
  </si>
  <si>
    <t>https://podminky.urs.cz/item/CS_URS_2022_02/77127.1</t>
  </si>
  <si>
    <t>23</t>
  </si>
  <si>
    <t>597610x</t>
  </si>
  <si>
    <t>dlažba keramická I. jakostní třídy, protiskluznost R9</t>
  </si>
  <si>
    <t>46</t>
  </si>
  <si>
    <t>771161022</t>
  </si>
  <si>
    <t>Příprava podkladu před provedením dlažby montáž profilu ukončujícího profilu pro schodové hrany a ukončení dlažby</t>
  </si>
  <si>
    <t>48</t>
  </si>
  <si>
    <t>https://podminky.urs.cz/item/CS_URS_2025_01/771161022</t>
  </si>
  <si>
    <t>27</t>
  </si>
  <si>
    <t>59054140</t>
  </si>
  <si>
    <t>profil schodový protiskluzový ušlechtilá ocel V2A R10 V6 2x1000mm</t>
  </si>
  <si>
    <t>50</t>
  </si>
  <si>
    <t>771592011</t>
  </si>
  <si>
    <t>Čištění vnitřních ploch po položení dlažby podlah nebo schodišť chemickými prostředky</t>
  </si>
  <si>
    <t>52</t>
  </si>
  <si>
    <t>https://podminky.urs.cz/item/CS_URS_2025_01/771592011</t>
  </si>
  <si>
    <t>25</t>
  </si>
  <si>
    <t>998771102</t>
  </si>
  <si>
    <t>Přesun hmot pro podlahy z dlaždic stanovený z hmotnosti přesunovaného materiálu vodorovná dopravní vzdálenost do 50 m základní v objektech výšky přes 6 do 12 m</t>
  </si>
  <si>
    <t>54</t>
  </si>
  <si>
    <t>https://podminky.urs.cz/item/CS_URS_2025_01/998771102</t>
  </si>
  <si>
    <t>6 - Vyčištění budov</t>
  </si>
  <si>
    <t xml:space="preserve">    9 - Ostatní konstrukce a práce, bourání</t>
  </si>
  <si>
    <t>Ostatní konstrukce a práce, bourání</t>
  </si>
  <si>
    <t>952901111</t>
  </si>
  <si>
    <t>Vyčištění budov nebo objektů před předáním do užívání budov bytové nebo občanské výstavby, světlé výšky podlaží do 4 m</t>
  </si>
  <si>
    <t>https://podminky.urs.cz/item/CS_URS_2025_01/952901111</t>
  </si>
  <si>
    <t>03 - Nové pokoje G</t>
  </si>
  <si>
    <t>1 - AST + koupelna</t>
  </si>
  <si>
    <t xml:space="preserve">    3 - Svislé a kompletní konstrukce</t>
  </si>
  <si>
    <t xml:space="preserve">    766 - Konstrukce truhlářské</t>
  </si>
  <si>
    <t xml:space="preserve">    95 - Dokončovací konstrukce a práce pozemních staveb</t>
  </si>
  <si>
    <t xml:space="preserve">    96 - Bourání konstrukcí</t>
  </si>
  <si>
    <t xml:space="preserve">    997 - Doprava suti a vybouraných hmot</t>
  </si>
  <si>
    <t xml:space="preserve">    711 - Izolace proti vodě, vlhkosti a plynům</t>
  </si>
  <si>
    <t xml:space="preserve">    725 - Zdravotechnika - zařizovací předměty</t>
  </si>
  <si>
    <t xml:space="preserve">    763 - Konstrukce suché výstavby</t>
  </si>
  <si>
    <t xml:space="preserve">    771 - Podlahy z dlaždic</t>
  </si>
  <si>
    <t xml:space="preserve">    781 - Dokončovací práce - obklady</t>
  </si>
  <si>
    <t xml:space="preserve">    783 - Dokončovací práce - nátěry</t>
  </si>
  <si>
    <t>Svislé a kompletní konstrukce</t>
  </si>
  <si>
    <t>342272225</t>
  </si>
  <si>
    <t>Příčky z pórobetonových tvárnic hladkých na tenké maltové lože objemová hmotnost do 500 kg/m3, tloušťka příčky 100 mm</t>
  </si>
  <si>
    <t>https://podminky.urs.cz/item/CS_URS_2025_01/342272225</t>
  </si>
  <si>
    <t>Pol2</t>
  </si>
  <si>
    <t>Ukotvení příček plochými kotvami, do konstrukce betonové</t>
  </si>
  <si>
    <t>https://podminky.urs.cz/item/CS_URS_2025_01/Pol2</t>
  </si>
  <si>
    <t>346272256</t>
  </si>
  <si>
    <t>Přizdívky z pórobetonových tvárnic objemová hmotnost do 500 kg/m3, na tenké maltové lože, tloušťka přizdívky 150 mm</t>
  </si>
  <si>
    <t>https://podminky.urs.cz/item/CS_URS_2025_01/346272256</t>
  </si>
  <si>
    <t>612321111</t>
  </si>
  <si>
    <t>Omítka vápenocementová vnitřních ploch nanášená ručně jednovrstvá, tloušťky do 10 mm hrubá zatřená svislých konstrukcí stěn</t>
  </si>
  <si>
    <t>https://podminky.urs.cz/item/CS_URS_2025_01/612321111</t>
  </si>
  <si>
    <t>619991011</t>
  </si>
  <si>
    <t>Zakrytí vnitřních ploch před znečištěním PE fólií včetně pozdějšího odkrytí samostatných konstrukcí a prvků</t>
  </si>
  <si>
    <t>https://podminky.urs.cz/item/CS_URS_2025_01/619991011</t>
  </si>
  <si>
    <t>766</t>
  </si>
  <si>
    <t>Konstrukce truhlářské</t>
  </si>
  <si>
    <t>968072455</t>
  </si>
  <si>
    <t>Vybourání kovových rámů oken s křídly, dveřních zárubní, vrat, stěn, ostění nebo obkladů dveřních zárubní, plochy do 2 m2</t>
  </si>
  <si>
    <t>https://podminky.urs.cz/item/CS_URS_2025_01/968072455</t>
  </si>
  <si>
    <t>61</t>
  </si>
  <si>
    <t>998766101</t>
  </si>
  <si>
    <t>Přesun hmot pro konstrukce truhlářské stanovený z hmotnosti přesunovaného materiálu vodorovná dopravní vzdálenost do 50 m základní v objektech výšky do 6 m</t>
  </si>
  <si>
    <t>1561977085</t>
  </si>
  <si>
    <t>https://podminky.urs.cz/item/CS_URS_2025_01/998766101</t>
  </si>
  <si>
    <t>Pol3</t>
  </si>
  <si>
    <t>Demontáž ostatních truhlářských konstrukcí dveří</t>
  </si>
  <si>
    <t>kus</t>
  </si>
  <si>
    <t>https://podminky.urs.cz/item/CS_URS_2022_02/Pol3</t>
  </si>
  <si>
    <t>766695213</t>
  </si>
  <si>
    <t>Montáž ostatních truhlářských konstrukcí prahů dveří jednokřídlových, šířky přes 100 mm</t>
  </si>
  <si>
    <t>https://podminky.urs.cz/item/CS_URS_2025_01/766695213</t>
  </si>
  <si>
    <t>61187141</t>
  </si>
  <si>
    <t>práh dveřní dřevěný dubový tl 20mm dl 720mm š 150mm</t>
  </si>
  <si>
    <t>61187161</t>
  </si>
  <si>
    <t>práh dveřní dřevěný dubový tl 20mm dl 820mm š 150mm</t>
  </si>
  <si>
    <t>K0151</t>
  </si>
  <si>
    <t>D+M dveře 700/1970 mm vč. obložkové zárubně a kování -interiérové plné dveře, foliované – dekor dřeva - foliovaná obložková zárubeň s dekorem dřeva - WC zámek a WC kování ze slitin hliníku - Dveře musí být výrobcem deklarovány pro umístění do koupelny (určené do vlhka)</t>
  </si>
  <si>
    <t>K015</t>
  </si>
  <si>
    <t>D+M dveře 800/1970 mm vč. obložkové zárubně a kování - interiérové plné dveře, foliované – dekor dřeva - foliovaná obložková zárubeň s dekorem dřeva - kování ze slitin hliníku</t>
  </si>
  <si>
    <t>95</t>
  </si>
  <si>
    <t>Dokončovací konstrukce a práce pozemních staveb</t>
  </si>
  <si>
    <t>96</t>
  </si>
  <si>
    <t>Bourání konstrukcí</t>
  </si>
  <si>
    <t>962031132</t>
  </si>
  <si>
    <t>Bourání příček nebo přizdívek z cihel pálených plných nebo dutých, tl. do 100 mm</t>
  </si>
  <si>
    <t>https://podminky.urs.cz/item/CS_URS_2025_01/962031132</t>
  </si>
  <si>
    <t>962031133</t>
  </si>
  <si>
    <t>Bourání příček nebo přizdívek z cihel pálených plných nebo dutých, tl. přes 100 do 150 mm</t>
  </si>
  <si>
    <t>https://podminky.urs.cz/item/CS_URS_2025_01/962031133</t>
  </si>
  <si>
    <t>978011191</t>
  </si>
  <si>
    <t>Otlučení vápenných nebo vápenocementových omítek vnitřních ploch stropů, v rozsahu přes 50 do 100 %</t>
  </si>
  <si>
    <t>https://podminky.urs.cz/item/CS_URS_2025_01/978011191</t>
  </si>
  <si>
    <t>978013191</t>
  </si>
  <si>
    <t>Otlučení vápenných nebo vápenocementových omítek vnitřních ploch stěn s vyškrabáním spar, s očištěním zdiva, v rozsahu přes 50 do 100 %</t>
  </si>
  <si>
    <t>https://podminky.urs.cz/item/CS_URS_2025_01/978013191</t>
  </si>
  <si>
    <t>Doprava suti a vybouraných hmot</t>
  </si>
  <si>
    <t>997013211</t>
  </si>
  <si>
    <t>Vnitrostaveništní doprava suti a vybouraných hmot vodorovně do 50 m s naložením ručně pro budovy a haly výšky do 6 m</t>
  </si>
  <si>
    <t>https://podminky.urs.cz/item/CS_URS_2025_01/997013211</t>
  </si>
  <si>
    <t>997013831</t>
  </si>
  <si>
    <t>Poplatek za uložení stavebního odpadu na skládce (skládkovné) směsného stavebního a demoličního zatříděného do Katalogu odpadů pod kódem 170 904</t>
  </si>
  <si>
    <t>CS ÚRS 2018 02</t>
  </si>
  <si>
    <t>998018001</t>
  </si>
  <si>
    <t>Přesun hmot pro budovy občanské výstavby, bydlení, výrobu a služby ruční (bez užití mechanizace) vodorovná dopravní vzdálenost do 100 m pro budovy s jakoukoliv nosnou konstrukcí výšky do 6 m</t>
  </si>
  <si>
    <t>https://podminky.urs.cz/item/CS_URS_2025_01/998018001</t>
  </si>
  <si>
    <t>711</t>
  </si>
  <si>
    <t>Izolace proti vodě, vlhkosti a plynům</t>
  </si>
  <si>
    <t>711113117</t>
  </si>
  <si>
    <t>Izolace proti zemní vlhkosti natěradly a tmely za studena na ploše vodorovné V těsnicí stěrkou jednosložkovu na bázi cementu</t>
  </si>
  <si>
    <t>https://podminky.urs.cz/item/CS_URS_2025_01/711113117</t>
  </si>
  <si>
    <t>711113127</t>
  </si>
  <si>
    <t>Izolace proti zemní vlhkosti natěradly a tmely za studena na ploše svislé S těsnicí stěrkou jednosložkovu na bázi cementu</t>
  </si>
  <si>
    <t>https://podminky.urs.cz/item/CS_URS_2025_01/711113127</t>
  </si>
  <si>
    <t>998711201</t>
  </si>
  <si>
    <t>Přesun hmot pro izolace proti vodě, vlhkosti a plynům stanovený procentní sazbou (%) z ceny vodorovná dopravní vzdálenost do 50 m základní v objektech výšky do 6 m</t>
  </si>
  <si>
    <t>%</t>
  </si>
  <si>
    <t>https://podminky.urs.cz/item/CS_URS_2025_01/998711201</t>
  </si>
  <si>
    <t>K005</t>
  </si>
  <si>
    <t>D+M koutové systémové pásky k tekuté hydroizolaci</t>
  </si>
  <si>
    <t>56</t>
  </si>
  <si>
    <t>725</t>
  </si>
  <si>
    <t>Zdravotechnika - zařizovací předměty</t>
  </si>
  <si>
    <t>998725201</t>
  </si>
  <si>
    <t>Přesun hmot pro zařizovací předměty stanovený procentní sazbou (%) z ceny vodorovná dopravní vzdálenost do 50 m základní v objektech výšky do 6 m</t>
  </si>
  <si>
    <t>58</t>
  </si>
  <si>
    <t>https://podminky.urs.cz/item/CS_URS_2025_01/998725201</t>
  </si>
  <si>
    <t>K001</t>
  </si>
  <si>
    <t>D+M háček na ručník</t>
  </si>
  <si>
    <t>60</t>
  </si>
  <si>
    <t>K002</t>
  </si>
  <si>
    <t>D+M držák na mýdlo k umyvadlu</t>
  </si>
  <si>
    <t>62</t>
  </si>
  <si>
    <t>K004</t>
  </si>
  <si>
    <t>D+M odpadkový koš</t>
  </si>
  <si>
    <t>64</t>
  </si>
  <si>
    <t>K018</t>
  </si>
  <si>
    <t>D+M držák na toaletní papír</t>
  </si>
  <si>
    <t>66</t>
  </si>
  <si>
    <t>K019</t>
  </si>
  <si>
    <t>D+M WC štětka</t>
  </si>
  <si>
    <t>68</t>
  </si>
  <si>
    <t>K068</t>
  </si>
  <si>
    <t>D+M držák sprchy</t>
  </si>
  <si>
    <t>70</t>
  </si>
  <si>
    <t>K069</t>
  </si>
  <si>
    <t>D+M držák na mýdlo ve sprše</t>
  </si>
  <si>
    <t>72</t>
  </si>
  <si>
    <t>763</t>
  </si>
  <si>
    <t>Konstrukce suché výstavby</t>
  </si>
  <si>
    <t>29</t>
  </si>
  <si>
    <t>763131451-1</t>
  </si>
  <si>
    <t>Podhled ze sádrokartonových desek dvouvrstvá zavěšená spodní konstrukce z ocelových profilů CD, UD jednoduše opláštěná deskou impregnovanou H2, tl. 15 mm, bez TI</t>
  </si>
  <si>
    <t>74</t>
  </si>
  <si>
    <t>763131821</t>
  </si>
  <si>
    <t>Demontáž podhledu nebo samostatného požárního předělu ze sádrokartonových desek s nosnou konstrukcí dvouvrstvou z ocelových profilů, opláštění jednoduché</t>
  </si>
  <si>
    <t>76</t>
  </si>
  <si>
    <t>https://podminky.urs.cz/item/CS_URS_2025_01/763131821</t>
  </si>
  <si>
    <t>31</t>
  </si>
  <si>
    <t>763172311-1</t>
  </si>
  <si>
    <t>Instalační technika pro konstrukce ze sádrokartonových desek montáž revizních dvířek velikost 150 x 150 mm</t>
  </si>
  <si>
    <t>78</t>
  </si>
  <si>
    <t>59030710-1</t>
  </si>
  <si>
    <t>dvířka revizní s automatickým zámkem 150x150mm</t>
  </si>
  <si>
    <t>80</t>
  </si>
  <si>
    <t>33</t>
  </si>
  <si>
    <t>998763401</t>
  </si>
  <si>
    <t>Přesun hmot pro konstrukce montované z desek sádrokartonových, sádrovláknitých, cementovláknitých nebo cementových stanovený procentní sazbou (%) z ceny vodorovná dopravní vzdálenost do 50 m základní v objektech výšky do 6 m</t>
  </si>
  <si>
    <t>82</t>
  </si>
  <si>
    <t>https://podminky.urs.cz/item/CS_URS_2025_01/998763401</t>
  </si>
  <si>
    <t>766691914</t>
  </si>
  <si>
    <t>Ostatní práce vyvěšení nebo zavěšení křídel dřevěných dveřních, plochy do 2 m2</t>
  </si>
  <si>
    <t>84</t>
  </si>
  <si>
    <t>https://podminky.urs.cz/item/CS_URS_2025_01/766691914</t>
  </si>
  <si>
    <t>35</t>
  </si>
  <si>
    <t>766694112-1</t>
  </si>
  <si>
    <t>Montáž ostatních truhlářských konstrukcí parapetních desek dřevěných nebo plastových šířky do 300 mm</t>
  </si>
  <si>
    <t>86</t>
  </si>
  <si>
    <t>https://podminky.urs.cz/item/CS_URS_2025_01/766694112-1</t>
  </si>
  <si>
    <t>60794100</t>
  </si>
  <si>
    <t>parapet dřevotřískový vnitřní povrch laminátový š 150mm</t>
  </si>
  <si>
    <t>88</t>
  </si>
  <si>
    <t>37</t>
  </si>
  <si>
    <t>998766201</t>
  </si>
  <si>
    <t>Přesun hmot pro konstrukce truhlářské stanovený procentní sazbou (%) z ceny vodorovná dopravní vzdálenost do 50 m základní v objektech výšky do 6 m</t>
  </si>
  <si>
    <t>90</t>
  </si>
  <si>
    <t>https://podminky.urs.cz/item/CS_URS_2025_01/998766201</t>
  </si>
  <si>
    <t>Podlahy z dlaždic</t>
  </si>
  <si>
    <t>771571810</t>
  </si>
  <si>
    <t>Demontáž podlah z dlaždic keramických kladených do malty</t>
  </si>
  <si>
    <t>92</t>
  </si>
  <si>
    <t>https://podminky.urs.cz/item/CS_URS_2025_01/771571810</t>
  </si>
  <si>
    <t>39</t>
  </si>
  <si>
    <t>771574113</t>
  </si>
  <si>
    <t>Montáž podlah z dlaždic keramických lepených cementovým flexibilním lepidlem hladkých, tloušťky do 10 mm přes 12 do 19 ks/m2</t>
  </si>
  <si>
    <t>94</t>
  </si>
  <si>
    <t>https://podminky.urs.cz/item/CS_URS_2025_01/771574113</t>
  </si>
  <si>
    <t>597x2</t>
  </si>
  <si>
    <t>dlažba keramická 300x300mm- kalibrovaná, protiskluzná, otěruvzdornost  PEI 4</t>
  </si>
  <si>
    <t>41</t>
  </si>
  <si>
    <t>771579191</t>
  </si>
  <si>
    <t>Montáž podlah z dlaždic keramických Příplatek k cenám za plochu do 5 m2 jednotlivě</t>
  </si>
  <si>
    <t>98</t>
  </si>
  <si>
    <t>771591111</t>
  </si>
  <si>
    <t>Podlahy - ostatní práce penetrace podkladu</t>
  </si>
  <si>
    <t>100</t>
  </si>
  <si>
    <t>43</t>
  </si>
  <si>
    <t>775429121</t>
  </si>
  <si>
    <t>Montáž lišty přechodové (vyrovnávací) připevněné vruty</t>
  </si>
  <si>
    <t>102</t>
  </si>
  <si>
    <t>https://podminky.urs.cz/item/CS_URS_2025_01/775429121</t>
  </si>
  <si>
    <t>55343110</t>
  </si>
  <si>
    <t>profil přechodový Al narážecí 30mm stříbro</t>
  </si>
  <si>
    <t>104</t>
  </si>
  <si>
    <t>Pol4</t>
  </si>
  <si>
    <t>Demontáž podlah z PVC</t>
  </si>
  <si>
    <t>106</t>
  </si>
  <si>
    <t>Pol5</t>
  </si>
  <si>
    <t>Montáž podlah PVC</t>
  </si>
  <si>
    <t>108</t>
  </si>
  <si>
    <t>Pol6</t>
  </si>
  <si>
    <t>PVC kvalitativně v hodnotě 500Kč/m2</t>
  </si>
  <si>
    <t>110</t>
  </si>
  <si>
    <t>Pol7</t>
  </si>
  <si>
    <t>Podlahy - ostatní práce samonivelační stěrka 5mm, penetrace podkladu</t>
  </si>
  <si>
    <t>112</t>
  </si>
  <si>
    <t>45</t>
  </si>
  <si>
    <t>998771201</t>
  </si>
  <si>
    <t>Přesun hmot pro podlahy z dlaždic stanovený procentní sazbou (%) z ceny vodorovná dopravní vzdálenost do 50 m základní v objektech výšky do 6 m</t>
  </si>
  <si>
    <t>114</t>
  </si>
  <si>
    <t>https://podminky.urs.cz/item/CS_URS_2025_01/998771201</t>
  </si>
  <si>
    <t>781</t>
  </si>
  <si>
    <t>Dokončovací práce - obklady</t>
  </si>
  <si>
    <t>781471810</t>
  </si>
  <si>
    <t>Demontáž obkladů z dlaždic keramických kladených do malty</t>
  </si>
  <si>
    <t>116</t>
  </si>
  <si>
    <t>https://podminky.urs.cz/item/CS_URS_2025_01/781471810</t>
  </si>
  <si>
    <t>47</t>
  </si>
  <si>
    <t>781474112</t>
  </si>
  <si>
    <t>Montáž keramických obkladů stěn lepených cementovým flexibilním lepidlem hladkých přes 9 do 12 ks/m2</t>
  </si>
  <si>
    <t>118</t>
  </si>
  <si>
    <t>https://podminky.urs.cz/item/CS_URS_2025_01/781474112</t>
  </si>
  <si>
    <t>y656</t>
  </si>
  <si>
    <t>obklad keramický 300x300mm- kalibrovaný, pro vysoké machanické namáhání</t>
  </si>
  <si>
    <t>120</t>
  </si>
  <si>
    <t>49</t>
  </si>
  <si>
    <t>781479191</t>
  </si>
  <si>
    <t>Montáž obkladů vnitřních stěn z dlaždic keramických Příplatek k cenám za plochu do 10 m2 jednotlivě</t>
  </si>
  <si>
    <t>122</t>
  </si>
  <si>
    <t>781491022</t>
  </si>
  <si>
    <t>Montáž zrcadel lepených silikonovým tmelem na keramický obklad, plochy přes 1 m2</t>
  </si>
  <si>
    <t>124</t>
  </si>
  <si>
    <t>https://podminky.urs.cz/item/CS_URS_2025_01/781491022</t>
  </si>
  <si>
    <t>51</t>
  </si>
  <si>
    <t>63465122</t>
  </si>
  <si>
    <t>zrcadlo nemontované čiré tl 3mm max rozměr 3210x2250mm</t>
  </si>
  <si>
    <t>126</t>
  </si>
  <si>
    <t>781494111</t>
  </si>
  <si>
    <t>Ostatní prvky plastové profily ukončovací a dilatační lepené flexibilním lepidlem rohové</t>
  </si>
  <si>
    <t>128</t>
  </si>
  <si>
    <t>53</t>
  </si>
  <si>
    <t>781495111</t>
  </si>
  <si>
    <t>Ostatní prvky ostatní práce penetrace podkladu</t>
  </si>
  <si>
    <t>130</t>
  </si>
  <si>
    <t>781495115</t>
  </si>
  <si>
    <t>Obklad - dokončující práce ostatní práce spárování silikonem</t>
  </si>
  <si>
    <t>132</t>
  </si>
  <si>
    <t>https://podminky.urs.cz/item/CS_URS_2025_01/781495115</t>
  </si>
  <si>
    <t>55</t>
  </si>
  <si>
    <t>998781201</t>
  </si>
  <si>
    <t>Přesun hmot pro obklady keramické stanovený procentní sazbou (%) z ceny vodorovná dopravní vzdálenost do 50 m základní v objektech výšky do 6 m</t>
  </si>
  <si>
    <t>134</t>
  </si>
  <si>
    <t>https://podminky.urs.cz/item/CS_URS_2025_01/998781201</t>
  </si>
  <si>
    <t>783</t>
  </si>
  <si>
    <t>Dokončovací práce - nátěry</t>
  </si>
  <si>
    <t>783306811</t>
  </si>
  <si>
    <t>Odstranění nátěrů ze zámečnických konstrukcí oškrábáním</t>
  </si>
  <si>
    <t>136</t>
  </si>
  <si>
    <t>https://podminky.urs.cz/item/CS_URS_2025_01/783306811</t>
  </si>
  <si>
    <t>57</t>
  </si>
  <si>
    <t>783334201</t>
  </si>
  <si>
    <t>Základní antikorozní nátěr zámečnických konstrukcí jednonásobný epoxidový</t>
  </si>
  <si>
    <t>138</t>
  </si>
  <si>
    <t>https://podminky.urs.cz/item/CS_URS_2025_01/783334201</t>
  </si>
  <si>
    <t>783337101</t>
  </si>
  <si>
    <t>Krycí nátěr (email) zámečnických konstrukcí jednonásobný epoxidový</t>
  </si>
  <si>
    <t>140</t>
  </si>
  <si>
    <t>https://podminky.urs.cz/item/CS_URS_2025_01/783337101</t>
  </si>
  <si>
    <t>59</t>
  </si>
  <si>
    <t>142</t>
  </si>
  <si>
    <t>144</t>
  </si>
  <si>
    <t>8 - TRH hlavice</t>
  </si>
  <si>
    <t>Pol1</t>
  </si>
  <si>
    <t>D+M ventilů a termoregulačních hlavic, zaregulování</t>
  </si>
  <si>
    <t>ks</t>
  </si>
  <si>
    <t>https://podminky.urs.cz/item/CS_URS_2022_02/Pol1</t>
  </si>
  <si>
    <t>2 - Kuchyňka</t>
  </si>
  <si>
    <t>763164141-1</t>
  </si>
  <si>
    <t>Obklad ze sádrokartonových desek konstrukcí dřevěných včetně ochranných úhelníků ve tvaru L rozvinuté šíře přes 0,4 do 0,8 m, opláštěný deskou impregnovanou H2, tl. 15 mm</t>
  </si>
  <si>
    <t>7631x</t>
  </si>
  <si>
    <t>Demontáž SDK obkladu</t>
  </si>
  <si>
    <t>K070</t>
  </si>
  <si>
    <t>Demontáž stávající kuchyňské linky vč. dřezu, baterie a veškerého vybavení</t>
  </si>
  <si>
    <t>kpl</t>
  </si>
  <si>
    <t>D+M Kuchyňské linky š… horní + spodní skříňky</t>
  </si>
  <si>
    <t>M.1</t>
  </si>
  <si>
    <t>D+M Dřez + stojánková baterie, sifon napojení na kanalizaci</t>
  </si>
  <si>
    <t>M.2</t>
  </si>
  <si>
    <t>D+M Lednice v. 1500mm</t>
  </si>
  <si>
    <t>M.3</t>
  </si>
  <si>
    <t>D+M Varná 2plotýnková indukční deska</t>
  </si>
  <si>
    <t>M.4</t>
  </si>
  <si>
    <t>D+M Mikrovlnné trouby</t>
  </si>
  <si>
    <t>781494511</t>
  </si>
  <si>
    <t>Ostatní prvky plastové profily ukončovací a dilatační lepené flexibilním lepidlem ukončovací</t>
  </si>
  <si>
    <t>3 - Kanalizace</t>
  </si>
  <si>
    <t xml:space="preserve">    721 - Zdravotechnika - vnitřní kanalizace</t>
  </si>
  <si>
    <t>VRN - Vedlejší rozpočtové náklady</t>
  </si>
  <si>
    <t>997013111</t>
  </si>
  <si>
    <t>Vnitrostaveništní doprava suti a vybouraných hmot vodorovně do 50 m s naložením základní pro budovy a haly výšky do 6 m</t>
  </si>
  <si>
    <t>-1279719085</t>
  </si>
  <si>
    <t>https://podminky.urs.cz/item/CS_URS_2025_01/997013111</t>
  </si>
  <si>
    <t>721</t>
  </si>
  <si>
    <t>Zdravotechnika - vnitřní kanalizace</t>
  </si>
  <si>
    <t>721171803-1</t>
  </si>
  <si>
    <t>Demontáž potrubí z trub odpadních nebo připojovacích do D 75</t>
  </si>
  <si>
    <t>721171808-1</t>
  </si>
  <si>
    <t>Demontáž potrubí z trub odpadních nebo připojovacích přes 75 do D 114</t>
  </si>
  <si>
    <t>721174025</t>
  </si>
  <si>
    <t>Potrubí z trub polypropylenových odpadní (svislé) DN 110</t>
  </si>
  <si>
    <t>https://podminky.urs.cz/item/CS_URS_2025_01/721174025</t>
  </si>
  <si>
    <t>721174026</t>
  </si>
  <si>
    <t>Potrubí z trub polypropylenových odpadní (svislé) DN 125</t>
  </si>
  <si>
    <t>https://podminky.urs.cz/item/CS_URS_2025_01/721174026</t>
  </si>
  <si>
    <t>721175001</t>
  </si>
  <si>
    <t>Plastové potrubí odhlučněné dvouvrstvé připojovací DN 50</t>
  </si>
  <si>
    <t>https://podminky.urs.cz/item/CS_URS_2025_01/721175001</t>
  </si>
  <si>
    <t>721175003</t>
  </si>
  <si>
    <t>Plastové potrubí odhlučněné dvouvrstvé připojovací DN 100</t>
  </si>
  <si>
    <t>https://podminky.urs.cz/item/CS_URS_2025_01/721175003</t>
  </si>
  <si>
    <t>721290111</t>
  </si>
  <si>
    <t>Zkouška těsnosti kanalizace v objektech vodou do DN 125</t>
  </si>
  <si>
    <t>https://podminky.urs.cz/item/CS_URS_2025_01/721290111</t>
  </si>
  <si>
    <t>998721101</t>
  </si>
  <si>
    <t>Přesun hmot pro vnitřní kanalizaci stanovený z hmotnosti přesunovaného materiálu vodorovná dopravní vzdálenost do 50 m základní v objektech výšky do 6 m</t>
  </si>
  <si>
    <t>2120029536</t>
  </si>
  <si>
    <t>https://podminky.urs.cz/item/CS_URS_2025_01/998721101</t>
  </si>
  <si>
    <t>K035</t>
  </si>
  <si>
    <t>Zkouška těsnosti kanalizace kouřem</t>
  </si>
  <si>
    <t>Vedlejší rozpočtové náklady</t>
  </si>
  <si>
    <t>K025</t>
  </si>
  <si>
    <t>Realizační dokumentace (podklad pro realizaci stavby upravena pro dodavatele stavby, dle konkrétních použitých výrobků)</t>
  </si>
  <si>
    <t>K026</t>
  </si>
  <si>
    <t>Vypracování protokolu o zkoušce těsnosti</t>
  </si>
  <si>
    <t>4 - Vzduchotechnika</t>
  </si>
  <si>
    <t xml:space="preserve">    751 - Vzduchotechnika</t>
  </si>
  <si>
    <t>751</t>
  </si>
  <si>
    <t>K043</t>
  </si>
  <si>
    <t>"Talířový ventil s mechanickým ovládáním a doběhem VEL 10-1-1-1 • elektrické ovládání 24 V (4 W)  • krytí IP61  • mechanické s doběhem pro DCV systémy (větrání řízené skutečnou potřebou)"</t>
  </si>
  <si>
    <t>K046</t>
  </si>
  <si>
    <t>Spiro potrubí do D125mm, 15% tvarovek</t>
  </si>
  <si>
    <t>K050</t>
  </si>
  <si>
    <t>Polotuhá ohebná hadice z Al fólie, včetně telelné izolace tl. 25mm, falcování mimořádně pevným vícenásobným zámkem, D125mm</t>
  </si>
  <si>
    <t>998751101</t>
  </si>
  <si>
    <t>Přesun hmot pro vzduchotechniku stanovený z hmotnosti přesunovaného materiálu vodorovná dopravní vzdálenost do 100 m základní v objektech výšky do 12 m</t>
  </si>
  <si>
    <t>1462662135</t>
  </si>
  <si>
    <t>https://podminky.urs.cz/item/CS_URS_2025_01/998751101</t>
  </si>
  <si>
    <t>998751202</t>
  </si>
  <si>
    <t>Přesun hmot pro vzduchotechniku stanovený procentní sazbou (%) z ceny vodorovná dopravní vzdálenost do 50 m základní v objektech výšky přes 12 do 24 m</t>
  </si>
  <si>
    <t>https://podminky.urs.cz/item/CS_URS_2025_01/998751202</t>
  </si>
  <si>
    <t>K051</t>
  </si>
  <si>
    <t>Zkouška chodu a zaregulování VZT zařízení</t>
  </si>
  <si>
    <t>K052</t>
  </si>
  <si>
    <t>Montážní a těsnící materiál (objímky apod.)</t>
  </si>
  <si>
    <t>K053</t>
  </si>
  <si>
    <t>K056</t>
  </si>
  <si>
    <t>Montážní práce potrubí (viz potrubí)</t>
  </si>
  <si>
    <t>K057</t>
  </si>
  <si>
    <t>Montážní práce koncových prvků (viz koncové prvky)</t>
  </si>
  <si>
    <t>4 (1) - Nábytek</t>
  </si>
  <si>
    <t xml:space="preserve">    768 - Vybavení</t>
  </si>
  <si>
    <t>-215613031</t>
  </si>
  <si>
    <t>K010</t>
  </si>
  <si>
    <t>D+M šatní dvouskříň -rozměr 1640x2520x600mm -posuvné dveře- kolejnice hliník -držák šatní tyče ovál- nikl 1800mm ode dna -šatní tyč chromovaná ovál -vnitřní police 100mm od šatní tyče pak rozteč 250mm,315mm,315mm celkem 3ks -těsnící sametka a kartáč -materiál lamino calvados</t>
  </si>
  <si>
    <t>768</t>
  </si>
  <si>
    <t>Vybavení</t>
  </si>
  <si>
    <t>K011</t>
  </si>
  <si>
    <t>D+M PC stůl</t>
  </si>
  <si>
    <t>K012</t>
  </si>
  <si>
    <t>D+M polička malá</t>
  </si>
  <si>
    <t>K013</t>
  </si>
  <si>
    <t>D+M polička velká</t>
  </si>
  <si>
    <t>K014</t>
  </si>
  <si>
    <t>D+M čelo postele</t>
  </si>
  <si>
    <t>D+M matrace 200x900x140cm</t>
  </si>
  <si>
    <t>K016</t>
  </si>
  <si>
    <t>D+M skříňka PC stolu</t>
  </si>
  <si>
    <t>K017</t>
  </si>
  <si>
    <t>D+M postel jednolůžko s úložným prostorem</t>
  </si>
  <si>
    <t>D+M Kryt garnýže</t>
  </si>
  <si>
    <t>D+M věšáková stěna</t>
  </si>
  <si>
    <t>K020</t>
  </si>
  <si>
    <t>D+M věšáky na stěnu</t>
  </si>
  <si>
    <t>K027</t>
  </si>
  <si>
    <t>D+M botník</t>
  </si>
  <si>
    <t>KZ01</t>
  </si>
  <si>
    <t>Kancelářská židle na kolečkách</t>
  </si>
  <si>
    <t>1691614452</t>
  </si>
  <si>
    <t>5 - Elektromontáže</t>
  </si>
  <si>
    <t xml:space="preserve">    741 - Elektroinstalace - silnoproud</t>
  </si>
  <si>
    <t xml:space="preserve">    742 - Elektroinstalace - slaboproud</t>
  </si>
  <si>
    <t>741</t>
  </si>
  <si>
    <t>Elektroinstalace - silnoproud</t>
  </si>
  <si>
    <t>M014</t>
  </si>
  <si>
    <t>Podhledové LED svítidlo- včetně kompletního příslušenství</t>
  </si>
  <si>
    <t>M018</t>
  </si>
  <si>
    <t>Transformátor 12V, 20W napájecí  (pro světelný okruh)</t>
  </si>
  <si>
    <t>M019</t>
  </si>
  <si>
    <t>Transformátor 12V, 30W napájecí  (pro světelný okruh)</t>
  </si>
  <si>
    <t>M004</t>
  </si>
  <si>
    <t>Kabely pro prokabelování svítidel, VZT ventilu, transformátoru (vodiče CYKY  dle ČSN 332000-7-701)</t>
  </si>
  <si>
    <t>M005</t>
  </si>
  <si>
    <t>Transformátor 24V, 10W napájecí  (pro VZT ventil)</t>
  </si>
  <si>
    <t>M020</t>
  </si>
  <si>
    <t>Drobný a montážní materiál, kotevní materiál pro světelná tělesa, světelné zdroje, recyklační poplatek, revize a měření</t>
  </si>
  <si>
    <t>M021</t>
  </si>
  <si>
    <t>Zásuvka vodotěsná, s krycím víčkem kompletní ( rámeček, strojek, kryt) , vodotěsná IP 44</t>
  </si>
  <si>
    <t>M023</t>
  </si>
  <si>
    <t>Jednopólový vypínač 230V, 50Hz, 10A IP44, řaz1, barva bílá - komplet,</t>
  </si>
  <si>
    <t>M011</t>
  </si>
  <si>
    <t>Prokabelování zásuvkového okruhu (vodiče CYKY  dle ČSN 332000-7-701)</t>
  </si>
  <si>
    <t>998741101</t>
  </si>
  <si>
    <t>Přesun hmot pro silnoproud stanovený z hmotnosti přesunovaného materiálu vodorovná dopravní vzdálenost do 50 m základní v objektech výšky do 6 m</t>
  </si>
  <si>
    <t>-753654038</t>
  </si>
  <si>
    <t>https://podminky.urs.cz/item/CS_URS_2025_01/998741101</t>
  </si>
  <si>
    <t>742</t>
  </si>
  <si>
    <t>Elektroinstalace - slaboproud</t>
  </si>
  <si>
    <t>K058</t>
  </si>
  <si>
    <t>Proudová ochrana do rozvaděče pro zásuvkový a světelný okruh (v případě, že v současnosti není proudová ochrana instalovaná)</t>
  </si>
  <si>
    <t>K096</t>
  </si>
  <si>
    <t>Montážní práce koncových prvků - zásuvek</t>
  </si>
  <si>
    <t>K097</t>
  </si>
  <si>
    <t>Montážní práce koncových prvků - svítidel</t>
  </si>
  <si>
    <t>K098</t>
  </si>
  <si>
    <t>Montážní práce koncových prvků - vypínačů</t>
  </si>
  <si>
    <t>K099</t>
  </si>
  <si>
    <t>Montážní práce - usazení trafa</t>
  </si>
  <si>
    <t>K100</t>
  </si>
  <si>
    <t>Montážní práce - prokabelování</t>
  </si>
  <si>
    <t>K067</t>
  </si>
  <si>
    <t>Instalovaná kabeláž bude provedena se zvýšenou ochranou -pospojováním pomocí vodiče CY6.</t>
  </si>
  <si>
    <t>6 - Vodovod a zařizovací ...</t>
  </si>
  <si>
    <t xml:space="preserve">    722 - Zdravotechnika - vnitřní vodovod</t>
  </si>
  <si>
    <t>1780330334</t>
  </si>
  <si>
    <t>722</t>
  </si>
  <si>
    <t>Zdravotechnika - vnitřní vodovod</t>
  </si>
  <si>
    <t>722170801-1</t>
  </si>
  <si>
    <t>Demontáž rozvodů vody Ø 25 mm</t>
  </si>
  <si>
    <t>722174002</t>
  </si>
  <si>
    <t>Potrubí z plastových trubek z polypropylenu PPR svařovaných polyfúzně PN 16 (SDR 7,4) D 20 x 2,8</t>
  </si>
  <si>
    <t>https://podminky.urs.cz/item/CS_URS_2025_01/722174002</t>
  </si>
  <si>
    <t>722174003</t>
  </si>
  <si>
    <t>Potrubí z plastových trubek z polypropylenu PPR svařovaných polyfúzně PN 16 (SDR 7,4) D 25 x 3,5</t>
  </si>
  <si>
    <t>https://podminky.urs.cz/item/CS_URS_2025_01/722174003</t>
  </si>
  <si>
    <t>722181231</t>
  </si>
  <si>
    <t>Ochrana potrubí termoizolačními trubicemi z pěnového polyetylenu PE přilepenými v příčných a podélných spojích, tloušťky izolace přes 9 do 13 mm, vnitřního průměru izolace DN do 22 mm</t>
  </si>
  <si>
    <t>https://podminky.urs.cz/item/CS_URS_2025_01/722181231</t>
  </si>
  <si>
    <t>722181241</t>
  </si>
  <si>
    <t>Ochrana potrubí termoizolačními trubicemi z pěnového polyetylenu PE přilepenými v příčných a podélných spojích, tloušťky izolace přes 13 do 20 mm, vnitřního průměru izolace DN do 22 mm</t>
  </si>
  <si>
    <t>https://podminky.urs.cz/item/CS_URS_2025_01/722181241</t>
  </si>
  <si>
    <t>998722101</t>
  </si>
  <si>
    <t>Přesun hmot pro vnitřní vodovod stanovený z hmotnosti přesunovaného materiálu vodorovná dopravní vzdálenost do 50 m základní v objektech výšky do 6 m</t>
  </si>
  <si>
    <t>1962683608</t>
  </si>
  <si>
    <t>https://podminky.urs.cz/item/CS_URS_2025_01/998722101</t>
  </si>
  <si>
    <t>K091</t>
  </si>
  <si>
    <t>Izolace trubek: Termoizolační trubice z pěnového polyetylenu s uzavřenou buněčnou strukturou d25 tl. 13 mm</t>
  </si>
  <si>
    <t>K092</t>
  </si>
  <si>
    <t>Izolace trubek: Termoizolační trubice z pěnového polyetylenu s uzavřenou buněčnou strukturou d25 tl. 25 mm</t>
  </si>
  <si>
    <t>722290234</t>
  </si>
  <si>
    <t>Zkoušky, proplach a desinfekce vodovodního potrubí proplach a desinfekce vodovodního potrubí do DN 80</t>
  </si>
  <si>
    <t>https://podminky.urs.cz/item/CS_URS_2025_01/722290234</t>
  </si>
  <si>
    <t>K007</t>
  </si>
  <si>
    <t>Propojení nově instalovaných rozvodů se stávajícími vertikálními rozvody</t>
  </si>
  <si>
    <t>K024</t>
  </si>
  <si>
    <t>Tlaková zkouška</t>
  </si>
  <si>
    <t>725110814</t>
  </si>
  <si>
    <t>Demontáž klozetů kombi</t>
  </si>
  <si>
    <t>soubor</t>
  </si>
  <si>
    <t>https://podminky.urs.cz/item/CS_URS_2025_01/725110814</t>
  </si>
  <si>
    <t>725210821</t>
  </si>
  <si>
    <t>Demontáž umyvadel bez výtokových armatur umyvadel</t>
  </si>
  <si>
    <t>https://podminky.urs.cz/item/CS_URS_2025_01/725210821</t>
  </si>
  <si>
    <t>725240812</t>
  </si>
  <si>
    <t>Demontáž sprchových kabin a vaniček bez výtokových armatur vaniček</t>
  </si>
  <si>
    <t>https://podminky.urs.cz/item/CS_URS_2025_01/725240812</t>
  </si>
  <si>
    <t>725820801</t>
  </si>
  <si>
    <t>Demontáž baterií nástěnných do G 3/4</t>
  </si>
  <si>
    <t>https://podminky.urs.cz/item/CS_URS_2025_01/725820801</t>
  </si>
  <si>
    <t>725840850</t>
  </si>
  <si>
    <t>Demontáž baterií sprchových diferenciálních do G 3/4 x 1</t>
  </si>
  <si>
    <t>https://podminky.urs.cz/item/CS_URS_2025_01/725840850</t>
  </si>
  <si>
    <t>998725204</t>
  </si>
  <si>
    <t>Přesun hmot pro zařizovací předměty stanovený procentní sazbou (%) z ceny vodorovná dopravní vzdálenost do 50 m základní v objektech výšky přes 24 do 36 m</t>
  </si>
  <si>
    <t>https://podminky.urs.cz/item/CS_URS_2025_01/998725204</t>
  </si>
  <si>
    <t>K008</t>
  </si>
  <si>
    <t>Hadice tlaková pro stojánkové baterie</t>
  </si>
  <si>
    <t>K009</t>
  </si>
  <si>
    <t>Nástěnka 90° s vnitřním závitem</t>
  </si>
  <si>
    <t>Rohový ventil 1/2 'x 3/8"</t>
  </si>
  <si>
    <t>Umyvadlo, otvor pro baterii uprostřed</t>
  </si>
  <si>
    <t>Umyvadlová stojánková baterie s výpustí, chrom</t>
  </si>
  <si>
    <t>K094</t>
  </si>
  <si>
    <t>Umývátko</t>
  </si>
  <si>
    <t>K095</t>
  </si>
  <si>
    <t>Umyvadlová stojánková baterie s výpustí, chromové, keramická kartuš, záruka 60 měs</t>
  </si>
  <si>
    <t>Chromový sifon DN40</t>
  </si>
  <si>
    <t>Závěsný modul - Duofix speciál pro závěsné WC</t>
  </si>
  <si>
    <t>Závěsné WC s hlubokým splachováním, zadní odpad</t>
  </si>
  <si>
    <t>WC sedátko</t>
  </si>
  <si>
    <t>Splachové tlačítko</t>
  </si>
  <si>
    <t>Sprchový kout čtvrtkruhový 80 cm, univerzální, výška sprchové vany min. 70mm (vanička akrylátová, samonosné vyztužené, bez nožiček s nosností min 120 kg, záruka 60 měs+sprchová zástěna skleněná, záruka 60 měs)</t>
  </si>
  <si>
    <t>K022</t>
  </si>
  <si>
    <t>Sprchová baterie s integrovanou hlavovou sprchou, chromové, keramická kartuš, záruka 60 měs</t>
  </si>
  <si>
    <t>K023</t>
  </si>
  <si>
    <t>Vaničkový odtokový sifon</t>
  </si>
  <si>
    <t>Vypracování protokolu o tlakové zkoušce</t>
  </si>
  <si>
    <t>6 (1) - EPS Nová kapacita</t>
  </si>
  <si>
    <t xml:space="preserve">    1 - Zemní práce</t>
  </si>
  <si>
    <t>Zemní práce</t>
  </si>
  <si>
    <t>K166</t>
  </si>
  <si>
    <t>EPS Nová kapacita, posun stávajících čidel (10ks) EPS a ER do vzdálenosti 2m</t>
  </si>
  <si>
    <t>7 - Stavební přípomoci</t>
  </si>
  <si>
    <t xml:space="preserve">    764 - Konstrukce klempířské</t>
  </si>
  <si>
    <t>612135101</t>
  </si>
  <si>
    <t>Hrubá výplň rýh maltou jakékoli šířky rýhy ve stěnách</t>
  </si>
  <si>
    <t>https://podminky.urs.cz/item/CS_URS_2025_01/612135101</t>
  </si>
  <si>
    <t>971033131</t>
  </si>
  <si>
    <t>Vybourání otvorů ve zdivu základovém nebo nadzákladovém z cihel, tvárnic, příčkovek z cihel pálených na maltu vápennou nebo vápenocementovou průměru profilu do 60 mm, tl. do 150 mm</t>
  </si>
  <si>
    <t>https://podminky.urs.cz/item/CS_URS_2025_01/971033131</t>
  </si>
  <si>
    <t>971033231</t>
  </si>
  <si>
    <t>Vybourání otvorů ve zdivu základovém nebo nadzákladovém z cihel, tvárnic, příčkovek z cihel pálených na maltu vápennou nebo vápenocementovou plochy do 0,0225 m2, tl. do 150 mm</t>
  </si>
  <si>
    <t>https://podminky.urs.cz/item/CS_URS_2025_01/971033231</t>
  </si>
  <si>
    <t>971033331</t>
  </si>
  <si>
    <t>Vybourání otvorů ve zdivu základovém nebo nadzákladovém z cihel, tvárnic, příčkovek z cihel pálených na maltu vápennou nebo vápenocementovou plochy do 0,09 m2, tl. do 150 mm</t>
  </si>
  <si>
    <t>https://podminky.urs.cz/item/CS_URS_2025_01/971033331</t>
  </si>
  <si>
    <t>974031121</t>
  </si>
  <si>
    <t>Vysekání rýh ve zdivu cihelném na maltu vápennou nebo vápenocementovou do hl. 30 mm a šířky do 30 mm</t>
  </si>
  <si>
    <t>https://podminky.urs.cz/item/CS_URS_2025_01/974031121</t>
  </si>
  <si>
    <t>974031132</t>
  </si>
  <si>
    <t>Vysekání rýh ve zdivu cihelném na maltu vápennou nebo vápenocementovou do hl. 50 mm a šířky do 70 mm</t>
  </si>
  <si>
    <t>https://podminky.urs.cz/item/CS_URS_2025_01/974031132</t>
  </si>
  <si>
    <t>974031142</t>
  </si>
  <si>
    <t>Vysekání rýh ve zdivu cihelném na maltu vápennou nebo vápenocementovou do hl. 70 mm a šířky do 70 mm</t>
  </si>
  <si>
    <t>https://podminky.urs.cz/item/CS_URS_2025_01/974031142</t>
  </si>
  <si>
    <t>974031164</t>
  </si>
  <si>
    <t>Vysekání rýh ve zdivu cihelném na maltu vápennou nebo vápenocementovou do hl. 150 mm a šířky do 150 mm</t>
  </si>
  <si>
    <t>https://podminky.urs.cz/item/CS_URS_2025_01/974031164</t>
  </si>
  <si>
    <t>719052360</t>
  </si>
  <si>
    <t>998012021</t>
  </si>
  <si>
    <t>Přesun hmot pro budovy občanské výstavby, bydlení, výrobu a služby s nosnou svislou konstrukcí monolitickou betonovou tyčovou nebo plošnou s jakýkoliv obvodovým pláštěm kromě vyzdívaného vodorovná dopravní vzdálenost do 100 m základní pro budovy výšky do 6 m</t>
  </si>
  <si>
    <t>-1305996928</t>
  </si>
  <si>
    <t>https://podminky.urs.cz/item/CS_URS_2025_01/998012021</t>
  </si>
  <si>
    <t>764</t>
  </si>
  <si>
    <t>Konstrukce klempířské</t>
  </si>
  <si>
    <t>9 - Generální oprava výtahu</t>
  </si>
  <si>
    <t xml:space="preserve">    1 - Generální oprava výtahu</t>
  </si>
  <si>
    <t>10 - PBŘ</t>
  </si>
  <si>
    <t xml:space="preserve">    91 - Doplňující konstrukce a práce pozemních komunikací, letišť a ploch</t>
  </si>
  <si>
    <t>91</t>
  </si>
  <si>
    <t>Doplňující konstrukce a práce pozemních komunikací, letišť a ploch</t>
  </si>
  <si>
    <t>K078</t>
  </si>
  <si>
    <t>D+M zapuštěné protipožární ucpávky typu wrep EI 30 (kanalizace DN110)</t>
  </si>
  <si>
    <t>K079</t>
  </si>
  <si>
    <t>D+M zapuštěné protipožární ucpávky typu wrep EI 30 (kanalizace DN40,50)</t>
  </si>
  <si>
    <t>K080</t>
  </si>
  <si>
    <t>Příplatek za dotěsnění vodovodního potrubí v místě prostupů (dozdění, domaltování)</t>
  </si>
  <si>
    <t>K081</t>
  </si>
  <si>
    <t>Příplatek za dotěsnění VZT potrubí v místě prostupů (dozdění, domaltování)</t>
  </si>
  <si>
    <t>K082</t>
  </si>
  <si>
    <t>D+M utěsnění prostupů kanalizace dnem šachty- protipožární manžeta na spodním lící stropu popř. zapuštěná ucpávka typu wrep EI 90</t>
  </si>
  <si>
    <t>K083</t>
  </si>
  <si>
    <t>D+M měkké protipožární trubní ucpávky EI 90- vodovod- dno šachty</t>
  </si>
  <si>
    <t>K087</t>
  </si>
  <si>
    <t>D+M revizních protipožárních dvířek 300x300mm pod obklad s automatickým zámkem</t>
  </si>
  <si>
    <t>1671149139</t>
  </si>
  <si>
    <t>VRN - Ostatní a vedlejší ...</t>
  </si>
  <si>
    <t>K042</t>
  </si>
  <si>
    <t>Koordinační činnost</t>
  </si>
  <si>
    <t>https://podminky.urs.cz/item/CS_URS_2025_01/K042</t>
  </si>
  <si>
    <t>K141</t>
  </si>
  <si>
    <t>Vzorkování</t>
  </si>
  <si>
    <t>x2111</t>
  </si>
  <si>
    <t>Zařízení staveniště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</si>
  <si>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x3</t>
  </si>
  <si>
    <t>Mimostaveništní doprava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</si>
  <si>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x5</t>
  </si>
  <si>
    <t>Opatření BOZP v rozsahu NV 591/2006 Sb. a další platné legislativy Náklady na veškerá opatření na úseku BOZP v rozsahu NV 591/2006Sb, NV 262/2005 Sb., zák. 309/2006 Sb., zák. 183/2006 Sb., další platné legislativy, Plánu BOZP, zejména: oplocení a likvidace oplocení staveniště, označení staveniště, koordinátor BOZP,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t>
  </si>
  <si>
    <t>x7</t>
  </si>
  <si>
    <t>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</si>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</sst>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36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0" fillId="0" borderId="0" xfId="0" applyAlignment="1">
      <alignment horizontal="center" vertical="center"/>
    </xf>
    <xf numFmtId="0" fontId="0" fillId="0" borderId="0" xfId="0" applyAlignment="1" applyProtection="1"/>
    <xf numFmtId="0" fontId="9"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0" fillId="0" borderId="0" xfId="0" applyFont="1" applyAlignment="1" applyProtection="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4"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4"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18" fillId="4" borderId="9" xfId="0" applyFont="1" applyFill="1" applyBorder="1" applyAlignment="1" applyProtection="1">
      <alignment horizontal="center" vertical="center"/>
    </xf>
    <xf numFmtId="0" fontId="19" fillId="0" borderId="17"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vertical="center"/>
    </xf>
    <xf numFmtId="4" fontId="20"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6" fillId="0" borderId="15" xfId="0" applyNumberFormat="1" applyFont="1" applyBorder="1" applyAlignment="1" applyProtection="1">
      <alignment vertical="center"/>
    </xf>
    <xf numFmtId="4" fontId="16" fillId="0" borderId="0" xfId="0" applyNumberFormat="1" applyFont="1" applyBorder="1" applyAlignment="1" applyProtection="1">
      <alignment vertical="center"/>
    </xf>
    <xf numFmtId="166" fontId="16" fillId="0" borderId="0" xfId="0" applyNumberFormat="1" applyFont="1" applyBorder="1" applyAlignment="1" applyProtection="1">
      <alignment vertical="center"/>
    </xf>
    <xf numFmtId="4" fontId="16" fillId="0" borderId="16" xfId="0" applyNumberFormat="1" applyFont="1" applyBorder="1" applyAlignment="1" applyProtection="1">
      <alignment vertical="center"/>
    </xf>
    <xf numFmtId="0" fontId="4" fillId="0" borderId="0" xfId="0" applyFont="1" applyAlignment="1">
      <alignment horizontal="left" vertical="center"/>
    </xf>
    <xf numFmtId="0" fontId="21" fillId="0" borderId="0" xfId="0" applyFont="1" applyAlignment="1">
      <alignment horizontal="left" vertical="center"/>
    </xf>
    <xf numFmtId="0" fontId="5" fillId="0" borderId="4" xfId="0" applyFont="1" applyBorder="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4" fillId="0" borderId="15" xfId="0" applyNumberFormat="1" applyFont="1" applyBorder="1" applyAlignment="1" applyProtection="1">
      <alignment vertical="center"/>
    </xf>
    <xf numFmtId="4" fontId="24" fillId="0" borderId="0" xfId="0" applyNumberFormat="1" applyFont="1" applyBorder="1" applyAlignment="1" applyProtection="1">
      <alignment vertical="center"/>
    </xf>
    <xf numFmtId="166" fontId="24" fillId="0" borderId="0" xfId="0" applyNumberFormat="1" applyFont="1" applyBorder="1" applyAlignment="1" applyProtection="1">
      <alignment vertical="center"/>
    </xf>
    <xf numFmtId="4" fontId="24" fillId="0" borderId="16" xfId="0" applyNumberFormat="1" applyFont="1" applyBorder="1" applyAlignment="1" applyProtection="1">
      <alignment vertical="center"/>
    </xf>
    <xf numFmtId="0" fontId="5" fillId="0" borderId="0" xfId="0" applyFont="1" applyAlignment="1">
      <alignment horizontal="left" vertical="center"/>
    </xf>
    <xf numFmtId="0" fontId="25" fillId="0" borderId="0" xfId="1" applyFont="1" applyAlignment="1">
      <alignment horizontal="center" vertical="center"/>
    </xf>
    <xf numFmtId="0" fontId="7" fillId="0" borderId="0" xfId="0" applyFont="1" applyAlignment="1" applyProtection="1">
      <alignment vertical="center"/>
    </xf>
    <xf numFmtId="0" fontId="2" fillId="0" borderId="0" xfId="0" applyFont="1" applyAlignment="1" applyProtection="1">
      <alignment horizontal="center" vertical="center"/>
    </xf>
    <xf numFmtId="4" fontId="1" fillId="0" borderId="15"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6" xfId="0" applyNumberFormat="1" applyFont="1" applyBorder="1" applyAlignment="1" applyProtection="1">
      <alignment vertical="center"/>
    </xf>
    <xf numFmtId="0" fontId="2" fillId="0" borderId="0" xfId="0" applyFont="1" applyAlignment="1">
      <alignment horizontal="left" vertical="center"/>
    </xf>
    <xf numFmtId="4" fontId="24" fillId="0" borderId="20" xfId="0" applyNumberFormat="1" applyFont="1" applyBorder="1" applyAlignment="1" applyProtection="1">
      <alignment vertical="center"/>
    </xf>
    <xf numFmtId="4" fontId="24" fillId="0" borderId="21" xfId="0" applyNumberFormat="1" applyFont="1" applyBorder="1" applyAlignment="1" applyProtection="1">
      <alignment vertical="center"/>
    </xf>
    <xf numFmtId="166" fontId="24" fillId="0" borderId="21" xfId="0" applyNumberFormat="1" applyFont="1" applyBorder="1" applyAlignment="1" applyProtection="1">
      <alignment vertical="center"/>
    </xf>
    <xf numFmtId="4" fontId="24" fillId="0" borderId="22" xfId="0" applyNumberFormat="1" applyFont="1" applyBorder="1" applyAlignment="1" applyProtection="1">
      <alignment vertical="center"/>
    </xf>
    <xf numFmtId="0" fontId="0" fillId="0" borderId="2" xfId="0" applyBorder="1"/>
    <xf numFmtId="0" fontId="0" fillId="0" borderId="3" xfId="0" applyBorder="1"/>
    <xf numFmtId="0" fontId="10" fillId="0" borderId="0" xfId="0" applyFont="1" applyAlignment="1">
      <alignment horizontal="left" vertical="center"/>
    </xf>
    <xf numFmtId="0" fontId="27"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4" fillId="0" borderId="0" xfId="0" applyFont="1" applyAlignment="1">
      <alignment horizontal="left" vertical="center"/>
    </xf>
    <xf numFmtId="4" fontId="20" fillId="0" borderId="0" xfId="0" applyNumberFormat="1" applyFont="1" applyAlignment="1">
      <alignment vertical="center"/>
    </xf>
    <xf numFmtId="0" fontId="1" fillId="0" borderId="0" xfId="0" applyFont="1" applyAlignment="1">
      <alignment horizontal="right" vertical="center"/>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8" fillId="4" borderId="0" xfId="0" applyFont="1" applyFill="1" applyAlignment="1" applyProtection="1">
      <alignment horizontal="left" vertical="center"/>
    </xf>
    <xf numFmtId="0" fontId="0" fillId="4" borderId="0" xfId="0" applyFont="1" applyFill="1" applyAlignment="1" applyProtection="1">
      <alignment vertical="center"/>
    </xf>
    <xf numFmtId="0" fontId="18" fillId="4" borderId="0" xfId="0" applyFont="1" applyFill="1" applyAlignment="1" applyProtection="1">
      <alignment horizontal="right" vertical="center"/>
    </xf>
    <xf numFmtId="0" fontId="28"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18" fillId="4" borderId="17" xfId="0" applyFont="1" applyFill="1" applyBorder="1" applyAlignment="1" applyProtection="1">
      <alignment horizontal="center" vertical="center" wrapText="1"/>
    </xf>
    <xf numFmtId="0" fontId="18" fillId="4" borderId="18" xfId="0" applyFont="1" applyFill="1" applyBorder="1" applyAlignment="1" applyProtection="1">
      <alignment horizontal="center" vertical="center" wrapText="1"/>
    </xf>
    <xf numFmtId="0" fontId="18"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0" fillId="0" borderId="0" xfId="0" applyNumberFormat="1" applyFont="1" applyAlignment="1" applyProtection="1"/>
    <xf numFmtId="0" fontId="0" fillId="0" borderId="13" xfId="0" applyBorder="1" applyAlignment="1" applyProtection="1">
      <alignment vertical="center"/>
    </xf>
    <xf numFmtId="166" fontId="29" fillId="0" borderId="13" xfId="0" applyNumberFormat="1" applyFont="1" applyBorder="1" applyAlignment="1" applyProtection="1"/>
    <xf numFmtId="166" fontId="29" fillId="0" borderId="14" xfId="0" applyNumberFormat="1" applyFont="1" applyBorder="1" applyAlignment="1" applyProtection="1"/>
    <xf numFmtId="4" fontId="30"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18" fillId="0" borderId="23" xfId="0" applyFont="1" applyBorder="1" applyAlignment="1" applyProtection="1">
      <alignment horizontal="center" vertical="center"/>
    </xf>
    <xf numFmtId="49" fontId="18" fillId="0" borderId="23" xfId="0" applyNumberFormat="1"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23" xfId="0" applyFont="1" applyBorder="1" applyAlignment="1" applyProtection="1">
      <alignment horizontal="center" vertical="center" wrapText="1"/>
    </xf>
    <xf numFmtId="167" fontId="18" fillId="0" borderId="23" xfId="0" applyNumberFormat="1" applyFont="1" applyBorder="1" applyAlignment="1" applyProtection="1">
      <alignment vertical="center"/>
    </xf>
    <xf numFmtId="4" fontId="18" fillId="2" borderId="23" xfId="0" applyNumberFormat="1" applyFont="1" applyFill="1" applyBorder="1" applyAlignment="1" applyProtection="1">
      <alignment vertical="center"/>
      <protection locked="0"/>
    </xf>
    <xf numFmtId="4" fontId="18" fillId="0" borderId="23" xfId="0" applyNumberFormat="1" applyFont="1" applyBorder="1" applyAlignment="1" applyProtection="1">
      <alignment vertical="center"/>
    </xf>
    <xf numFmtId="0" fontId="19" fillId="2" borderId="15" xfId="0" applyFont="1" applyFill="1" applyBorder="1" applyAlignment="1" applyProtection="1">
      <alignment horizontal="left" vertical="center"/>
      <protection locked="0"/>
    </xf>
    <xf numFmtId="0" fontId="19" fillId="0" borderId="0" xfId="0" applyFont="1" applyBorder="1" applyAlignment="1" applyProtection="1">
      <alignment horizontal="center" vertical="center"/>
    </xf>
    <xf numFmtId="166" fontId="19" fillId="0" borderId="0" xfId="0" applyNumberFormat="1" applyFont="1" applyBorder="1" applyAlignment="1" applyProtection="1">
      <alignment vertical="center"/>
    </xf>
    <xf numFmtId="166" fontId="19" fillId="0" borderId="16" xfId="0" applyNumberFormat="1" applyFont="1" applyBorder="1" applyAlignment="1" applyProtection="1">
      <alignment vertical="center"/>
    </xf>
    <xf numFmtId="0" fontId="18"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pplyProtection="1">
      <alignment horizontal="left" vertical="center"/>
    </xf>
    <xf numFmtId="0" fontId="32"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33" fillId="0" borderId="23" xfId="0" applyFont="1" applyBorder="1" applyAlignment="1" applyProtection="1">
      <alignment horizontal="center" vertical="center"/>
    </xf>
    <xf numFmtId="49" fontId="33" fillId="0" borderId="23" xfId="0" applyNumberFormat="1"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3" xfId="0" applyFont="1" applyBorder="1" applyAlignment="1" applyProtection="1">
      <alignment horizontal="center" vertical="center" wrapText="1"/>
    </xf>
    <xf numFmtId="167" fontId="33" fillId="0" borderId="23" xfId="0" applyNumberFormat="1" applyFont="1" applyBorder="1" applyAlignment="1" applyProtection="1">
      <alignment vertical="center"/>
    </xf>
    <xf numFmtId="4" fontId="33" fillId="2" borderId="23" xfId="0" applyNumberFormat="1" applyFont="1" applyFill="1" applyBorder="1" applyAlignment="1" applyProtection="1">
      <alignment vertical="center"/>
      <protection locked="0"/>
    </xf>
    <xf numFmtId="4" fontId="33" fillId="0" borderId="23" xfId="0" applyNumberFormat="1" applyFont="1" applyBorder="1" applyAlignment="1" applyProtection="1">
      <alignment vertical="center"/>
    </xf>
    <xf numFmtId="0" fontId="34" fillId="0" borderId="4" xfId="0" applyFont="1" applyBorder="1" applyAlignment="1">
      <alignment vertical="center"/>
    </xf>
    <xf numFmtId="0" fontId="33" fillId="2" borderId="15" xfId="0" applyFont="1" applyFill="1" applyBorder="1" applyAlignment="1" applyProtection="1">
      <alignment horizontal="left" vertical="center"/>
      <protection locked="0"/>
    </xf>
    <xf numFmtId="0" fontId="33" fillId="0" borderId="0" xfId="0" applyFont="1" applyBorder="1" applyAlignment="1" applyProtection="1">
      <alignment horizontal="center" vertical="center"/>
    </xf>
    <xf numFmtId="167" fontId="18" fillId="2" borderId="23" xfId="0" applyNumberFormat="1" applyFont="1" applyFill="1" applyBorder="1" applyAlignment="1" applyProtection="1">
      <alignment vertical="center"/>
      <protection locked="0"/>
    </xf>
    <xf numFmtId="0" fontId="19" fillId="2" borderId="20" xfId="0" applyFont="1" applyFill="1" applyBorder="1" applyAlignment="1" applyProtection="1">
      <alignment horizontal="left" vertical="center"/>
      <protection locked="0"/>
    </xf>
    <xf numFmtId="0" fontId="19" fillId="0" borderId="21" xfId="0" applyFont="1" applyBorder="1" applyAlignment="1" applyProtection="1">
      <alignment horizontal="center" vertical="center"/>
    </xf>
    <xf numFmtId="166" fontId="19" fillId="0" borderId="21" xfId="0" applyNumberFormat="1" applyFont="1" applyBorder="1" applyAlignment="1" applyProtection="1">
      <alignment vertical="center"/>
    </xf>
    <xf numFmtId="166" fontId="19" fillId="0" borderId="22" xfId="0" applyNumberFormat="1" applyFont="1" applyBorder="1" applyAlignment="1" applyProtection="1">
      <alignment vertical="center"/>
    </xf>
    <xf numFmtId="0" fontId="8" fillId="0" borderId="20" xfId="0" applyFont="1" applyBorder="1" applyAlignment="1" applyProtection="1"/>
    <xf numFmtId="0" fontId="8" fillId="0" borderId="21" xfId="0" applyFont="1" applyBorder="1" applyAlignment="1" applyProtection="1"/>
    <xf numFmtId="166" fontId="8" fillId="0" borderId="21" xfId="0" applyNumberFormat="1" applyFont="1" applyBorder="1" applyAlignment="1" applyProtection="1"/>
    <xf numFmtId="166" fontId="8" fillId="0" borderId="22" xfId="0" applyNumberFormat="1" applyFont="1" applyBorder="1" applyAlignment="1" applyProtection="1"/>
    <xf numFmtId="0" fontId="0" fillId="0" borderId="0" xfId="0" applyAlignment="1">
      <alignment vertical="top"/>
    </xf>
    <xf numFmtId="0" fontId="35" fillId="0" borderId="24"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vertical="center" wrapText="1"/>
    </xf>
    <xf numFmtId="0" fontId="35" fillId="0" borderId="28"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9" fillId="0" borderId="27" xfId="0" applyFont="1" applyBorder="1" applyAlignment="1">
      <alignmen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38" fillId="0" borderId="1" xfId="0" applyFont="1" applyBorder="1" applyAlignment="1">
      <alignment vertical="center"/>
    </xf>
    <xf numFmtId="49" fontId="38" fillId="0" borderId="1" xfId="0" applyNumberFormat="1" applyFont="1" applyBorder="1" applyAlignment="1">
      <alignment vertical="center" wrapText="1"/>
    </xf>
    <xf numFmtId="0" fontId="35" fillId="0" borderId="30" xfId="0" applyFont="1" applyBorder="1" applyAlignment="1">
      <alignment vertical="center" wrapText="1"/>
    </xf>
    <xf numFmtId="0" fontId="40" fillId="0" borderId="29" xfId="0" applyFont="1" applyBorder="1" applyAlignment="1">
      <alignment vertical="center" wrapText="1"/>
    </xf>
    <xf numFmtId="0" fontId="35" fillId="0" borderId="31" xfId="0" applyFont="1" applyBorder="1" applyAlignment="1">
      <alignment vertical="center" wrapText="1"/>
    </xf>
    <xf numFmtId="0" fontId="35" fillId="0" borderId="1" xfId="0" applyFont="1" applyBorder="1" applyAlignment="1">
      <alignment vertical="top"/>
    </xf>
    <xf numFmtId="0" fontId="35" fillId="0" borderId="0" xfId="0" applyFont="1" applyAlignment="1">
      <alignment vertical="top"/>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7" fillId="0" borderId="1" xfId="0" applyFont="1" applyBorder="1" applyAlignment="1">
      <alignment horizontal="left" vertical="center"/>
    </xf>
    <xf numFmtId="0" fontId="41" fillId="0" borderId="0" xfId="0" applyFont="1" applyAlignment="1">
      <alignment horizontal="left" vertical="center"/>
    </xf>
    <xf numFmtId="0" fontId="37" fillId="0" borderId="29" xfId="0" applyFont="1" applyBorder="1" applyAlignment="1">
      <alignment horizontal="left" vertical="center"/>
    </xf>
    <xf numFmtId="0" fontId="37" fillId="0" borderId="29" xfId="0" applyFont="1" applyBorder="1" applyAlignment="1">
      <alignment horizontal="center" vertical="center"/>
    </xf>
    <xf numFmtId="0" fontId="41" fillId="0" borderId="29" xfId="0" applyFont="1" applyBorder="1" applyAlignment="1">
      <alignment horizontal="left" vertical="center"/>
    </xf>
    <xf numFmtId="0" fontId="42" fillId="0" borderId="1" xfId="0" applyFont="1" applyBorder="1" applyAlignment="1">
      <alignment horizontal="left" vertical="center"/>
    </xf>
    <xf numFmtId="0" fontId="39" fillId="0" borderId="0" xfId="0" applyFont="1" applyAlignment="1">
      <alignment horizontal="left" vertical="center"/>
    </xf>
    <xf numFmtId="0" fontId="43" fillId="0" borderId="1" xfId="0" applyFont="1" applyBorder="1" applyAlignment="1">
      <alignment horizontal="left" vertical="center"/>
    </xf>
    <xf numFmtId="0" fontId="38" fillId="0" borderId="1" xfId="0" applyFont="1" applyBorder="1" applyAlignment="1">
      <alignment horizontal="center" vertical="center"/>
    </xf>
    <xf numFmtId="0" fontId="38" fillId="0" borderId="0" xfId="0" applyFont="1" applyAlignment="1">
      <alignment horizontal="left" vertical="center"/>
    </xf>
    <xf numFmtId="0" fontId="39" fillId="0" borderId="27" xfId="0" applyFont="1" applyBorder="1" applyAlignment="1">
      <alignment horizontal="lef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5" fillId="0" borderId="30" xfId="0" applyFont="1" applyBorder="1" applyAlignment="1">
      <alignment horizontal="left" vertical="center"/>
    </xf>
    <xf numFmtId="0" fontId="40" fillId="0" borderId="29" xfId="0" applyFont="1" applyBorder="1" applyAlignment="1">
      <alignment horizontal="left" vertical="center"/>
    </xf>
    <xf numFmtId="0" fontId="35" fillId="0" borderId="31" xfId="0" applyFont="1" applyBorder="1" applyAlignment="1">
      <alignment horizontal="left" vertical="center"/>
    </xf>
    <xf numFmtId="0" fontId="35" fillId="0" borderId="1" xfId="0" applyFont="1" applyBorder="1" applyAlignment="1">
      <alignment horizontal="left" vertical="center"/>
    </xf>
    <xf numFmtId="0" fontId="40" fillId="0" borderId="1" xfId="0" applyFont="1" applyBorder="1" applyAlignment="1">
      <alignment horizontal="left" vertical="center"/>
    </xf>
    <xf numFmtId="0" fontId="41" fillId="0" borderId="1" xfId="0" applyFont="1" applyBorder="1" applyAlignment="1">
      <alignment horizontal="left" vertical="center"/>
    </xf>
    <xf numFmtId="0" fontId="39" fillId="0" borderId="29" xfId="0" applyFont="1" applyBorder="1" applyAlignment="1">
      <alignment horizontal="left" vertical="center"/>
    </xf>
    <xf numFmtId="0" fontId="35" fillId="0" borderId="1"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39" fillId="0" borderId="27" xfId="0" applyFont="1" applyBorder="1" applyAlignment="1">
      <alignment horizontal="left" vertical="center" wrapText="1"/>
    </xf>
    <xf numFmtId="0" fontId="39" fillId="0" borderId="1" xfId="0" applyFont="1" applyBorder="1" applyAlignment="1">
      <alignment horizontal="left" vertical="center"/>
    </xf>
    <xf numFmtId="0" fontId="39" fillId="0" borderId="28" xfId="0" applyFont="1" applyBorder="1" applyAlignment="1">
      <alignment horizontal="left" vertical="center" wrapText="1"/>
    </xf>
    <xf numFmtId="0" fontId="39" fillId="0" borderId="28" xfId="0" applyFont="1" applyBorder="1" applyAlignment="1">
      <alignment horizontal="left" vertical="center"/>
    </xf>
    <xf numFmtId="0" fontId="39" fillId="0" borderId="30" xfId="0" applyFont="1" applyBorder="1" applyAlignment="1">
      <alignment horizontal="left" vertical="center" wrapText="1"/>
    </xf>
    <xf numFmtId="0" fontId="39" fillId="0" borderId="29" xfId="0" applyFont="1" applyBorder="1" applyAlignment="1">
      <alignment horizontal="left" vertical="center" wrapText="1"/>
    </xf>
    <xf numFmtId="0" fontId="39" fillId="0" borderId="31" xfId="0" applyFont="1" applyBorder="1" applyAlignment="1">
      <alignment horizontal="left" vertical="center" wrapText="1"/>
    </xf>
    <xf numFmtId="0" fontId="38" fillId="0" borderId="1" xfId="0" applyFont="1" applyBorder="1" applyAlignment="1">
      <alignment horizontal="left" vertical="top"/>
    </xf>
    <xf numFmtId="0" fontId="38" fillId="0" borderId="1" xfId="0" applyFont="1" applyBorder="1" applyAlignment="1">
      <alignment horizontal="center" vertical="top"/>
    </xf>
    <xf numFmtId="0" fontId="39" fillId="0" borderId="30"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center" vertical="center"/>
    </xf>
    <xf numFmtId="0" fontId="41" fillId="0" borderId="0" xfId="0" applyFont="1" applyAlignment="1">
      <alignment vertical="center"/>
    </xf>
    <xf numFmtId="0" fontId="37" fillId="0" borderId="1" xfId="0" applyFont="1" applyBorder="1" applyAlignment="1">
      <alignment vertical="center"/>
    </xf>
    <xf numFmtId="0" fontId="41" fillId="0" borderId="29" xfId="0" applyFont="1" applyBorder="1" applyAlignment="1">
      <alignment vertical="center"/>
    </xf>
    <xf numFmtId="0" fontId="37" fillId="0" borderId="29" xfId="0" applyFont="1" applyBorder="1" applyAlignment="1">
      <alignment vertical="center"/>
    </xf>
    <xf numFmtId="0" fontId="38" fillId="0" borderId="1" xfId="0" applyFont="1" applyBorder="1" applyAlignment="1">
      <alignment vertical="top"/>
    </xf>
    <xf numFmtId="49" fontId="38" fillId="0" borderId="1" xfId="0" applyNumberFormat="1" applyFont="1" applyBorder="1" applyAlignment="1">
      <alignment horizontal="left" vertical="center"/>
    </xf>
    <xf numFmtId="0" fontId="44" fillId="0" borderId="27" xfId="0" applyFont="1" applyBorder="1" applyAlignment="1" applyProtection="1">
      <alignment horizontal="left" vertical="center"/>
    </xf>
    <xf numFmtId="0" fontId="45" fillId="0" borderId="1" xfId="0" applyFont="1" applyBorder="1" applyAlignment="1" applyProtection="1">
      <alignment vertical="top"/>
    </xf>
    <xf numFmtId="0" fontId="45" fillId="0" borderId="1" xfId="0" applyFont="1" applyBorder="1" applyAlignment="1" applyProtection="1">
      <alignment horizontal="left" vertical="center"/>
    </xf>
    <xf numFmtId="0" fontId="45" fillId="0" borderId="1" xfId="0" applyFont="1" applyBorder="1" applyAlignment="1" applyProtection="1">
      <alignment horizontal="center" vertical="center"/>
    </xf>
    <xf numFmtId="49" fontId="45" fillId="0" borderId="1" xfId="0" applyNumberFormat="1" applyFont="1" applyBorder="1" applyAlignment="1" applyProtection="1">
      <alignment horizontal="left" vertical="center"/>
    </xf>
    <xf numFmtId="0" fontId="44" fillId="0" borderId="28" xfId="0" applyFont="1" applyBorder="1" applyAlignment="1" applyProtection="1">
      <alignment horizontal="left" vertical="center"/>
    </xf>
    <xf numFmtId="0" fontId="0" fillId="0" borderId="29" xfId="0" applyBorder="1" applyAlignment="1">
      <alignment vertical="top"/>
    </xf>
    <xf numFmtId="0" fontId="37" fillId="0" borderId="29" xfId="0" applyFont="1" applyBorder="1" applyAlignment="1">
      <alignment horizontal="left"/>
    </xf>
    <xf numFmtId="0" fontId="41" fillId="0" borderId="29" xfId="0" applyFont="1" applyBorder="1" applyAlignment="1"/>
    <xf numFmtId="0" fontId="35" fillId="0" borderId="27" xfId="0" applyFont="1" applyBorder="1" applyAlignment="1">
      <alignment vertical="top"/>
    </xf>
    <xf numFmtId="0" fontId="35" fillId="0" borderId="28" xfId="0" applyFont="1" applyBorder="1" applyAlignment="1">
      <alignment vertical="top"/>
    </xf>
    <xf numFmtId="0" fontId="35" fillId="0" borderId="30" xfId="0" applyFont="1" applyBorder="1" applyAlignment="1">
      <alignment vertical="top"/>
    </xf>
    <xf numFmtId="0" fontId="35" fillId="0" borderId="29" xfId="0" applyFont="1" applyBorder="1" applyAlignment="1">
      <alignment vertical="top"/>
    </xf>
    <xf numFmtId="0" fontId="35" fillId="0" borderId="31" xfId="0" applyFont="1" applyBorder="1" applyAlignment="1">
      <alignment vertical="top"/>
    </xf>
    <xf numFmtId="0" fontId="18" fillId="4" borderId="7" xfId="0" applyFont="1" applyFill="1" applyBorder="1" applyAlignment="1" applyProtection="1">
      <alignment horizontal="center" vertical="center"/>
    </xf>
    <xf numFmtId="0" fontId="18" fillId="4" borderId="8" xfId="0" applyFont="1" applyFill="1" applyBorder="1" applyAlignment="1" applyProtection="1">
      <alignment horizontal="left" vertical="center"/>
    </xf>
    <xf numFmtId="0" fontId="22" fillId="0" borderId="0" xfId="0" applyFont="1" applyAlignment="1" applyProtection="1">
      <alignment horizontal="left" vertical="center" wrapText="1"/>
    </xf>
    <xf numFmtId="0" fontId="26" fillId="0" borderId="0" xfId="0" applyFont="1" applyAlignment="1" applyProtection="1">
      <alignment horizontal="left" vertical="center" wrapText="1"/>
    </xf>
    <xf numFmtId="0" fontId="18" fillId="4" borderId="8"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4" fontId="20" fillId="0" borderId="0" xfId="0" applyNumberFormat="1" applyFont="1" applyAlignment="1" applyProtection="1">
      <alignment horizontal="right" vertical="center"/>
    </xf>
    <xf numFmtId="0" fontId="13" fillId="0" borderId="0" xfId="0" applyFont="1" applyAlignment="1">
      <alignment horizontal="left" vertical="top" wrapText="1"/>
    </xf>
    <xf numFmtId="0" fontId="13" fillId="0" borderId="0" xfId="0" applyFont="1" applyAlignment="1">
      <alignment horizontal="left" vertical="center"/>
    </xf>
    <xf numFmtId="0" fontId="15"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4"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5"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8"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4" fillId="3" borderId="8" xfId="0" applyFont="1" applyFill="1" applyBorder="1" applyAlignment="1" applyProtection="1">
      <alignment horizontal="left" vertical="center"/>
    </xf>
    <xf numFmtId="0" fontId="0" fillId="0" borderId="0" xfId="0"/>
    <xf numFmtId="4" fontId="7" fillId="0" borderId="0" xfId="0" applyNumberFormat="1" applyFont="1" applyAlignment="1" applyProtection="1">
      <alignment vertical="center"/>
    </xf>
    <xf numFmtId="0" fontId="7" fillId="0" borderId="0" xfId="0" applyFont="1" applyAlignment="1" applyProtection="1">
      <alignment vertical="center"/>
    </xf>
    <xf numFmtId="4" fontId="23" fillId="0" borderId="0" xfId="0" applyNumberFormat="1" applyFont="1" applyAlignment="1" applyProtection="1">
      <alignment horizontal="right" vertical="center"/>
    </xf>
    <xf numFmtId="0" fontId="23" fillId="0" borderId="0" xfId="0" applyFont="1" applyAlignment="1" applyProtection="1">
      <alignment vertical="center"/>
    </xf>
    <xf numFmtId="0" fontId="18" fillId="4" borderId="8" xfId="0" applyFont="1" applyFill="1" applyBorder="1" applyAlignment="1" applyProtection="1">
      <alignment horizontal="righ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4" fontId="23" fillId="0" borderId="0" xfId="0" applyNumberFormat="1" applyFont="1" applyAlignment="1" applyProtection="1">
      <alignment vertical="center"/>
    </xf>
    <xf numFmtId="0" fontId="16" fillId="0" borderId="12" xfId="0" applyFont="1" applyBorder="1" applyAlignment="1">
      <alignment horizontal="center" vertical="center"/>
    </xf>
    <xf numFmtId="0" fontId="16" fillId="0" borderId="13"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17" fillId="0" borderId="15" xfId="0" applyFont="1" applyBorder="1" applyAlignment="1" applyProtection="1">
      <alignment horizontal="left" vertical="center"/>
    </xf>
    <xf numFmtId="0" fontId="17" fillId="0" borderId="0" xfId="0" applyFont="1" applyBorder="1" applyAlignment="1" applyProtection="1">
      <alignment horizontal="left" vertical="center"/>
    </xf>
    <xf numFmtId="4" fontId="20" fillId="0" borderId="0" xfId="0" applyNumberFormat="1" applyFont="1" applyAlignment="1" applyProtection="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3" fillId="0" borderId="0" xfId="0" applyFont="1" applyAlignment="1">
      <alignment horizontal="left" vertical="center" wrapText="1"/>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8" fillId="0" borderId="1" xfId="0" applyFont="1" applyBorder="1" applyAlignment="1">
      <alignment horizontal="left" vertical="center" wrapText="1"/>
    </xf>
    <xf numFmtId="0" fontId="37" fillId="0" borderId="29" xfId="0" applyFont="1" applyBorder="1" applyAlignment="1">
      <alignment horizontal="left" wrapText="1"/>
    </xf>
    <xf numFmtId="0" fontId="36" fillId="0" borderId="1" xfId="0" applyFont="1" applyBorder="1" applyAlignment="1">
      <alignment horizontal="center" vertical="center" wrapText="1"/>
    </xf>
    <xf numFmtId="49" fontId="38" fillId="0" borderId="1" xfId="0" applyNumberFormat="1" applyFont="1" applyBorder="1" applyAlignment="1">
      <alignment horizontal="left" vertical="center" wrapText="1"/>
    </xf>
    <xf numFmtId="0" fontId="36" fillId="0" borderId="1" xfId="0" applyFont="1" applyBorder="1" applyAlignment="1">
      <alignment horizontal="center" vertical="center"/>
    </xf>
    <xf numFmtId="0" fontId="37" fillId="0" borderId="29" xfId="0" applyFont="1" applyBorder="1" applyAlignment="1">
      <alignment horizontal="left"/>
    </xf>
    <xf numFmtId="0" fontId="38" fillId="0" borderId="1" xfId="0" applyFont="1" applyBorder="1" applyAlignment="1">
      <alignment horizontal="left" vertical="center"/>
    </xf>
    <xf numFmtId="0" fontId="38"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podminky.urs.cz/item/CS_URS_2025_01/998766101"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podminky.urs.cz/item/CS_URS_2025_01/99874110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podminky.urs.cz/item/CS_URS_2025_01/998722101" TargetMode="External"/><Relationship Id="rId13" Type="http://schemas.openxmlformats.org/officeDocument/2006/relationships/hyperlink" Target="https://podminky.urs.cz/item/CS_URS_2025_01/725820801" TargetMode="External"/><Relationship Id="rId3" Type="http://schemas.openxmlformats.org/officeDocument/2006/relationships/hyperlink" Target="https://podminky.urs.cz/item/CS_URS_2025_01/997013509" TargetMode="External"/><Relationship Id="rId7" Type="http://schemas.openxmlformats.org/officeDocument/2006/relationships/hyperlink" Target="https://podminky.urs.cz/item/CS_URS_2025_01/722181241" TargetMode="External"/><Relationship Id="rId12" Type="http://schemas.openxmlformats.org/officeDocument/2006/relationships/hyperlink" Target="https://podminky.urs.cz/item/CS_URS_2025_01/725240812" TargetMode="External"/><Relationship Id="rId2" Type="http://schemas.openxmlformats.org/officeDocument/2006/relationships/hyperlink" Target="https://podminky.urs.cz/item/CS_URS_2025_01/997013501" TargetMode="External"/><Relationship Id="rId16" Type="http://schemas.openxmlformats.org/officeDocument/2006/relationships/drawing" Target="../drawings/drawing12.xml"/><Relationship Id="rId1" Type="http://schemas.openxmlformats.org/officeDocument/2006/relationships/hyperlink" Target="https://podminky.urs.cz/item/CS_URS_2025_01/997013111" TargetMode="External"/><Relationship Id="rId6" Type="http://schemas.openxmlformats.org/officeDocument/2006/relationships/hyperlink" Target="https://podminky.urs.cz/item/CS_URS_2025_01/722181231" TargetMode="External"/><Relationship Id="rId11" Type="http://schemas.openxmlformats.org/officeDocument/2006/relationships/hyperlink" Target="https://podminky.urs.cz/item/CS_URS_2025_01/725210821" TargetMode="External"/><Relationship Id="rId5" Type="http://schemas.openxmlformats.org/officeDocument/2006/relationships/hyperlink" Target="https://podminky.urs.cz/item/CS_URS_2025_01/722174003" TargetMode="External"/><Relationship Id="rId15" Type="http://schemas.openxmlformats.org/officeDocument/2006/relationships/hyperlink" Target="https://podminky.urs.cz/item/CS_URS_2025_01/998725204" TargetMode="External"/><Relationship Id="rId10" Type="http://schemas.openxmlformats.org/officeDocument/2006/relationships/hyperlink" Target="https://podminky.urs.cz/item/CS_URS_2025_01/725110814" TargetMode="External"/><Relationship Id="rId4" Type="http://schemas.openxmlformats.org/officeDocument/2006/relationships/hyperlink" Target="https://podminky.urs.cz/item/CS_URS_2025_01/722174002" TargetMode="External"/><Relationship Id="rId9" Type="http://schemas.openxmlformats.org/officeDocument/2006/relationships/hyperlink" Target="https://podminky.urs.cz/item/CS_URS_2025_01/722290234" TargetMode="External"/><Relationship Id="rId14" Type="http://schemas.openxmlformats.org/officeDocument/2006/relationships/hyperlink" Target="https://podminky.urs.cz/item/CS_URS_2025_01/725840850"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8" Type="http://schemas.openxmlformats.org/officeDocument/2006/relationships/hyperlink" Target="https://podminky.urs.cz/item/CS_URS_2025_01/974031164" TargetMode="External"/><Relationship Id="rId13" Type="http://schemas.openxmlformats.org/officeDocument/2006/relationships/drawing" Target="../drawings/drawing14.xml"/><Relationship Id="rId3" Type="http://schemas.openxmlformats.org/officeDocument/2006/relationships/hyperlink" Target="https://podminky.urs.cz/item/CS_URS_2025_01/971033231" TargetMode="External"/><Relationship Id="rId7" Type="http://schemas.openxmlformats.org/officeDocument/2006/relationships/hyperlink" Target="https://podminky.urs.cz/item/CS_URS_2025_01/974031142" TargetMode="External"/><Relationship Id="rId12" Type="http://schemas.openxmlformats.org/officeDocument/2006/relationships/hyperlink" Target="https://podminky.urs.cz/item/CS_URS_2025_01/998012021" TargetMode="External"/><Relationship Id="rId2" Type="http://schemas.openxmlformats.org/officeDocument/2006/relationships/hyperlink" Target="https://podminky.urs.cz/item/CS_URS_2025_01/971033131" TargetMode="External"/><Relationship Id="rId1" Type="http://schemas.openxmlformats.org/officeDocument/2006/relationships/hyperlink" Target="https://podminky.urs.cz/item/CS_URS_2025_01/612135101" TargetMode="External"/><Relationship Id="rId6" Type="http://schemas.openxmlformats.org/officeDocument/2006/relationships/hyperlink" Target="https://podminky.urs.cz/item/CS_URS_2025_01/974031132" TargetMode="External"/><Relationship Id="rId11" Type="http://schemas.openxmlformats.org/officeDocument/2006/relationships/hyperlink" Target="https://podminky.urs.cz/item/CS_URS_2025_01/997013509" TargetMode="External"/><Relationship Id="rId5" Type="http://schemas.openxmlformats.org/officeDocument/2006/relationships/hyperlink" Target="https://podminky.urs.cz/item/CS_URS_2025_01/974031121" TargetMode="External"/><Relationship Id="rId10" Type="http://schemas.openxmlformats.org/officeDocument/2006/relationships/hyperlink" Target="https://podminky.urs.cz/item/CS_URS_2025_01/997013501" TargetMode="External"/><Relationship Id="rId4" Type="http://schemas.openxmlformats.org/officeDocument/2006/relationships/hyperlink" Target="https://podminky.urs.cz/item/CS_URS_2025_01/971033331" TargetMode="External"/><Relationship Id="rId9" Type="http://schemas.openxmlformats.org/officeDocument/2006/relationships/hyperlink" Target="https://podminky.urs.cz/item/CS_URS_2025_01/997013111"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podminky.urs.cz/item/CS_URS_2025_01/998012021"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podminky.urs.cz/item/CS_URS_2025_01/K042"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5_01/784181101" TargetMode="External"/><Relationship Id="rId3" Type="http://schemas.openxmlformats.org/officeDocument/2006/relationships/hyperlink" Target="https://podminky.urs.cz/item/CS_URS_2025_01/997013213" TargetMode="External"/><Relationship Id="rId7" Type="http://schemas.openxmlformats.org/officeDocument/2006/relationships/hyperlink" Target="https://podminky.urs.cz/item/CS_URS_2025_01/784121001" TargetMode="External"/><Relationship Id="rId2" Type="http://schemas.openxmlformats.org/officeDocument/2006/relationships/hyperlink" Target="https://podminky.urs.cz/item/CS_URS_2025_01/629991011" TargetMode="External"/><Relationship Id="rId1" Type="http://schemas.openxmlformats.org/officeDocument/2006/relationships/hyperlink" Target="https://podminky.urs.cz/item/CS_URS_2025_01/619991001" TargetMode="External"/><Relationship Id="rId6" Type="http://schemas.openxmlformats.org/officeDocument/2006/relationships/hyperlink" Target="https://podminky.urs.cz/item/CS_URS_2025_01/997013631" TargetMode="External"/><Relationship Id="rId5" Type="http://schemas.openxmlformats.org/officeDocument/2006/relationships/hyperlink" Target="https://podminky.urs.cz/item/CS_URS_2025_01/997013509" TargetMode="External"/><Relationship Id="rId10" Type="http://schemas.openxmlformats.org/officeDocument/2006/relationships/drawing" Target="../drawings/drawing2.xml"/><Relationship Id="rId4" Type="http://schemas.openxmlformats.org/officeDocument/2006/relationships/hyperlink" Target="https://podminky.urs.cz/item/CS_URS_2025_01/997013501" TargetMode="External"/><Relationship Id="rId9" Type="http://schemas.openxmlformats.org/officeDocument/2006/relationships/hyperlink" Target="https://podminky.urs.cz/item/CS_URS_2025_01/78422110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5_01/776201812" TargetMode="External"/><Relationship Id="rId13" Type="http://schemas.openxmlformats.org/officeDocument/2006/relationships/hyperlink" Target="https://podminky.urs.cz/item/CS_URS_2025_01/771121011" TargetMode="External"/><Relationship Id="rId18" Type="http://schemas.openxmlformats.org/officeDocument/2006/relationships/hyperlink" Target="https://podminky.urs.cz/item/CS_URS_2025_01/771574112" TargetMode="External"/><Relationship Id="rId3" Type="http://schemas.openxmlformats.org/officeDocument/2006/relationships/hyperlink" Target="https://podminky.urs.cz/item/CS_URS_2025_01/997013501" TargetMode="External"/><Relationship Id="rId21" Type="http://schemas.openxmlformats.org/officeDocument/2006/relationships/hyperlink" Target="https://podminky.urs.cz/item/CS_URS_2025_01/771161022" TargetMode="External"/><Relationship Id="rId7" Type="http://schemas.openxmlformats.org/officeDocument/2006/relationships/hyperlink" Target="https://podminky.urs.cz/item/CS_URS_2025_01/776410811" TargetMode="External"/><Relationship Id="rId12" Type="http://schemas.openxmlformats.org/officeDocument/2006/relationships/hyperlink" Target="https://podminky.urs.cz/item/CS_URS_2022_02/771111012" TargetMode="External"/><Relationship Id="rId17" Type="http://schemas.openxmlformats.org/officeDocument/2006/relationships/hyperlink" Target="https://podminky.urs.cz/item/CS_URS_2025_01/771591115" TargetMode="External"/><Relationship Id="rId2" Type="http://schemas.openxmlformats.org/officeDocument/2006/relationships/hyperlink" Target="https://podminky.urs.cz/item/CS_URS_2025_01/997013213" TargetMode="External"/><Relationship Id="rId16" Type="http://schemas.openxmlformats.org/officeDocument/2006/relationships/hyperlink" Target="https://podminky.urs.cz/item/CS_URS_2025_01/771161012" TargetMode="External"/><Relationship Id="rId20" Type="http://schemas.openxmlformats.org/officeDocument/2006/relationships/hyperlink" Target="https://podminky.urs.cz/item/CS_URS_2022_02/77127.1" TargetMode="External"/><Relationship Id="rId1" Type="http://schemas.openxmlformats.org/officeDocument/2006/relationships/hyperlink" Target="https://podminky.urs.cz/item/CS_URS_2025_01/619995001" TargetMode="External"/><Relationship Id="rId6" Type="http://schemas.openxmlformats.org/officeDocument/2006/relationships/hyperlink" Target="https://podminky.urs.cz/item/CS_URS_2025_01/998018002" TargetMode="External"/><Relationship Id="rId11" Type="http://schemas.openxmlformats.org/officeDocument/2006/relationships/hyperlink" Target="https://podminky.urs.cz/item/CS_URS_2025_01/771111011" TargetMode="External"/><Relationship Id="rId24" Type="http://schemas.openxmlformats.org/officeDocument/2006/relationships/drawing" Target="../drawings/drawing3.xml"/><Relationship Id="rId5" Type="http://schemas.openxmlformats.org/officeDocument/2006/relationships/hyperlink" Target="https://podminky.urs.cz/item/CS_URS_2025_01/997013607" TargetMode="External"/><Relationship Id="rId15" Type="http://schemas.openxmlformats.org/officeDocument/2006/relationships/hyperlink" Target="https://podminky.urs.cz/item/CS_URS_2025_01/771474112" TargetMode="External"/><Relationship Id="rId23" Type="http://schemas.openxmlformats.org/officeDocument/2006/relationships/hyperlink" Target="https://podminky.urs.cz/item/CS_URS_2025_01/998771102" TargetMode="External"/><Relationship Id="rId10" Type="http://schemas.openxmlformats.org/officeDocument/2006/relationships/hyperlink" Target="https://podminky.urs.cz/item/CS_URS_2025_01/776111116" TargetMode="External"/><Relationship Id="rId19" Type="http://schemas.openxmlformats.org/officeDocument/2006/relationships/hyperlink" Target="https://podminky.urs.cz/item/CS_URS_2022_02/77127" TargetMode="External"/><Relationship Id="rId4" Type="http://schemas.openxmlformats.org/officeDocument/2006/relationships/hyperlink" Target="https://podminky.urs.cz/item/CS_URS_2025_01/997013509" TargetMode="External"/><Relationship Id="rId9" Type="http://schemas.openxmlformats.org/officeDocument/2006/relationships/hyperlink" Target="https://podminky.urs.cz/item/CS_URS_2025_01/776111115" TargetMode="External"/><Relationship Id="rId14" Type="http://schemas.openxmlformats.org/officeDocument/2006/relationships/hyperlink" Target="https://podminky.urs.cz/item/CS_URS_2025_01/771151022" TargetMode="External"/><Relationship Id="rId22" Type="http://schemas.openxmlformats.org/officeDocument/2006/relationships/hyperlink" Target="https://podminky.urs.cz/item/CS_URS_2025_01/77159201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podminky.urs.cz/item/CS_URS_2025_01/952901111"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odminky.urs.cz/item/CS_URS_2025_01/962031133" TargetMode="External"/><Relationship Id="rId18" Type="http://schemas.openxmlformats.org/officeDocument/2006/relationships/hyperlink" Target="https://podminky.urs.cz/item/CS_URS_2025_01/997013509" TargetMode="External"/><Relationship Id="rId26" Type="http://schemas.openxmlformats.org/officeDocument/2006/relationships/hyperlink" Target="https://podminky.urs.cz/item/CS_URS_2025_01/766691914" TargetMode="External"/><Relationship Id="rId39" Type="http://schemas.openxmlformats.org/officeDocument/2006/relationships/hyperlink" Target="https://podminky.urs.cz/item/CS_URS_2025_01/783334201" TargetMode="External"/><Relationship Id="rId21" Type="http://schemas.openxmlformats.org/officeDocument/2006/relationships/hyperlink" Target="https://podminky.urs.cz/item/CS_URS_2025_01/711113127" TargetMode="External"/><Relationship Id="rId34" Type="http://schemas.openxmlformats.org/officeDocument/2006/relationships/hyperlink" Target="https://podminky.urs.cz/item/CS_URS_2025_01/781474112" TargetMode="External"/><Relationship Id="rId42" Type="http://schemas.openxmlformats.org/officeDocument/2006/relationships/hyperlink" Target="https://podminky.urs.cz/item/CS_URS_2025_01/784221101" TargetMode="External"/><Relationship Id="rId7" Type="http://schemas.openxmlformats.org/officeDocument/2006/relationships/hyperlink" Target="https://podminky.urs.cz/item/CS_URS_2025_01/968072455" TargetMode="External"/><Relationship Id="rId2" Type="http://schemas.openxmlformats.org/officeDocument/2006/relationships/hyperlink" Target="https://podminky.urs.cz/item/CS_URS_2025_01/Pol2" TargetMode="External"/><Relationship Id="rId16" Type="http://schemas.openxmlformats.org/officeDocument/2006/relationships/hyperlink" Target="https://podminky.urs.cz/item/CS_URS_2025_01/997013211" TargetMode="External"/><Relationship Id="rId20" Type="http://schemas.openxmlformats.org/officeDocument/2006/relationships/hyperlink" Target="https://podminky.urs.cz/item/CS_URS_2025_01/711113117" TargetMode="External"/><Relationship Id="rId29" Type="http://schemas.openxmlformats.org/officeDocument/2006/relationships/hyperlink" Target="https://podminky.urs.cz/item/CS_URS_2025_01/771571810" TargetMode="External"/><Relationship Id="rId41" Type="http://schemas.openxmlformats.org/officeDocument/2006/relationships/hyperlink" Target="https://podminky.urs.cz/item/CS_URS_2025_01/784181101" TargetMode="External"/><Relationship Id="rId1" Type="http://schemas.openxmlformats.org/officeDocument/2006/relationships/hyperlink" Target="https://podminky.urs.cz/item/CS_URS_2025_01/342272225" TargetMode="External"/><Relationship Id="rId6" Type="http://schemas.openxmlformats.org/officeDocument/2006/relationships/hyperlink" Target="https://podminky.urs.cz/item/CS_URS_2025_01/619991011" TargetMode="External"/><Relationship Id="rId11" Type="http://schemas.openxmlformats.org/officeDocument/2006/relationships/hyperlink" Target="https://podminky.urs.cz/item/CS_URS_2025_01/952901111" TargetMode="External"/><Relationship Id="rId24" Type="http://schemas.openxmlformats.org/officeDocument/2006/relationships/hyperlink" Target="https://podminky.urs.cz/item/CS_URS_2025_01/763131821" TargetMode="External"/><Relationship Id="rId32" Type="http://schemas.openxmlformats.org/officeDocument/2006/relationships/hyperlink" Target="https://podminky.urs.cz/item/CS_URS_2025_01/998771201" TargetMode="External"/><Relationship Id="rId37" Type="http://schemas.openxmlformats.org/officeDocument/2006/relationships/hyperlink" Target="https://podminky.urs.cz/item/CS_URS_2025_01/998781201" TargetMode="External"/><Relationship Id="rId40" Type="http://schemas.openxmlformats.org/officeDocument/2006/relationships/hyperlink" Target="https://podminky.urs.cz/item/CS_URS_2025_01/783337101" TargetMode="External"/><Relationship Id="rId5" Type="http://schemas.openxmlformats.org/officeDocument/2006/relationships/hyperlink" Target="https://podminky.urs.cz/item/CS_URS_2025_01/619991001" TargetMode="External"/><Relationship Id="rId15" Type="http://schemas.openxmlformats.org/officeDocument/2006/relationships/hyperlink" Target="https://podminky.urs.cz/item/CS_URS_2025_01/978013191" TargetMode="External"/><Relationship Id="rId23" Type="http://schemas.openxmlformats.org/officeDocument/2006/relationships/hyperlink" Target="https://podminky.urs.cz/item/CS_URS_2025_01/998725201" TargetMode="External"/><Relationship Id="rId28" Type="http://schemas.openxmlformats.org/officeDocument/2006/relationships/hyperlink" Target="https://podminky.urs.cz/item/CS_URS_2025_01/998766201" TargetMode="External"/><Relationship Id="rId36" Type="http://schemas.openxmlformats.org/officeDocument/2006/relationships/hyperlink" Target="https://podminky.urs.cz/item/CS_URS_2025_01/781495115" TargetMode="External"/><Relationship Id="rId10" Type="http://schemas.openxmlformats.org/officeDocument/2006/relationships/hyperlink" Target="https://podminky.urs.cz/item/CS_URS_2025_01/766695213" TargetMode="External"/><Relationship Id="rId19" Type="http://schemas.openxmlformats.org/officeDocument/2006/relationships/hyperlink" Target="https://podminky.urs.cz/item/CS_URS_2025_01/998018001" TargetMode="External"/><Relationship Id="rId31" Type="http://schemas.openxmlformats.org/officeDocument/2006/relationships/hyperlink" Target="https://podminky.urs.cz/item/CS_URS_2025_01/775429121" TargetMode="External"/><Relationship Id="rId4" Type="http://schemas.openxmlformats.org/officeDocument/2006/relationships/hyperlink" Target="https://podminky.urs.cz/item/CS_URS_2025_01/612321111" TargetMode="External"/><Relationship Id="rId9" Type="http://schemas.openxmlformats.org/officeDocument/2006/relationships/hyperlink" Target="https://podminky.urs.cz/item/CS_URS_2022_02/Pol3" TargetMode="External"/><Relationship Id="rId14" Type="http://schemas.openxmlformats.org/officeDocument/2006/relationships/hyperlink" Target="https://podminky.urs.cz/item/CS_URS_2025_01/978011191" TargetMode="External"/><Relationship Id="rId22" Type="http://schemas.openxmlformats.org/officeDocument/2006/relationships/hyperlink" Target="https://podminky.urs.cz/item/CS_URS_2025_01/998711201" TargetMode="External"/><Relationship Id="rId27" Type="http://schemas.openxmlformats.org/officeDocument/2006/relationships/hyperlink" Target="https://podminky.urs.cz/item/CS_URS_2025_01/766694112-1" TargetMode="External"/><Relationship Id="rId30" Type="http://schemas.openxmlformats.org/officeDocument/2006/relationships/hyperlink" Target="https://podminky.urs.cz/item/CS_URS_2025_01/771574113" TargetMode="External"/><Relationship Id="rId35" Type="http://schemas.openxmlformats.org/officeDocument/2006/relationships/hyperlink" Target="https://podminky.urs.cz/item/CS_URS_2025_01/781491022" TargetMode="External"/><Relationship Id="rId43" Type="http://schemas.openxmlformats.org/officeDocument/2006/relationships/drawing" Target="../drawings/drawing5.xml"/><Relationship Id="rId8" Type="http://schemas.openxmlformats.org/officeDocument/2006/relationships/hyperlink" Target="https://podminky.urs.cz/item/CS_URS_2025_01/998766101" TargetMode="External"/><Relationship Id="rId3" Type="http://schemas.openxmlformats.org/officeDocument/2006/relationships/hyperlink" Target="https://podminky.urs.cz/item/CS_URS_2025_01/346272256" TargetMode="External"/><Relationship Id="rId12" Type="http://schemas.openxmlformats.org/officeDocument/2006/relationships/hyperlink" Target="https://podminky.urs.cz/item/CS_URS_2025_01/962031132" TargetMode="External"/><Relationship Id="rId17" Type="http://schemas.openxmlformats.org/officeDocument/2006/relationships/hyperlink" Target="https://podminky.urs.cz/item/CS_URS_2025_01/997013501" TargetMode="External"/><Relationship Id="rId25" Type="http://schemas.openxmlformats.org/officeDocument/2006/relationships/hyperlink" Target="https://podminky.urs.cz/item/CS_URS_2025_01/998763401" TargetMode="External"/><Relationship Id="rId33" Type="http://schemas.openxmlformats.org/officeDocument/2006/relationships/hyperlink" Target="https://podminky.urs.cz/item/CS_URS_2025_01/781471810" TargetMode="External"/><Relationship Id="rId38" Type="http://schemas.openxmlformats.org/officeDocument/2006/relationships/hyperlink" Target="https://podminky.urs.cz/item/CS_URS_2025_01/78330681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podminky.urs.cz/item/CS_URS_2022_02/Pol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odminky.urs.cz/item/CS_URS_2025_01/997013509" TargetMode="External"/><Relationship Id="rId13" Type="http://schemas.openxmlformats.org/officeDocument/2006/relationships/hyperlink" Target="https://podminky.urs.cz/item/CS_URS_2025_01/781471810" TargetMode="External"/><Relationship Id="rId18" Type="http://schemas.openxmlformats.org/officeDocument/2006/relationships/hyperlink" Target="https://podminky.urs.cz/item/CS_URS_2025_01/784181101" TargetMode="External"/><Relationship Id="rId3" Type="http://schemas.openxmlformats.org/officeDocument/2006/relationships/hyperlink" Target="https://podminky.urs.cz/item/CS_URS_2025_01/619991011" TargetMode="External"/><Relationship Id="rId7" Type="http://schemas.openxmlformats.org/officeDocument/2006/relationships/hyperlink" Target="https://podminky.urs.cz/item/CS_URS_2025_01/997013501" TargetMode="External"/><Relationship Id="rId12" Type="http://schemas.openxmlformats.org/officeDocument/2006/relationships/hyperlink" Target="https://podminky.urs.cz/item/CS_URS_2025_01/998766201" TargetMode="External"/><Relationship Id="rId17" Type="http://schemas.openxmlformats.org/officeDocument/2006/relationships/hyperlink" Target="https://podminky.urs.cz/item/CS_URS_2025_01/784121001" TargetMode="External"/><Relationship Id="rId2" Type="http://schemas.openxmlformats.org/officeDocument/2006/relationships/hyperlink" Target="https://podminky.urs.cz/item/CS_URS_2025_01/619991001" TargetMode="External"/><Relationship Id="rId16" Type="http://schemas.openxmlformats.org/officeDocument/2006/relationships/hyperlink" Target="https://podminky.urs.cz/item/CS_URS_2025_01/998781201" TargetMode="External"/><Relationship Id="rId20" Type="http://schemas.openxmlformats.org/officeDocument/2006/relationships/drawing" Target="../drawings/drawing7.xml"/><Relationship Id="rId1" Type="http://schemas.openxmlformats.org/officeDocument/2006/relationships/hyperlink" Target="https://podminky.urs.cz/item/CS_URS_2025_01/612321111" TargetMode="External"/><Relationship Id="rId6" Type="http://schemas.openxmlformats.org/officeDocument/2006/relationships/hyperlink" Target="https://podminky.urs.cz/item/CS_URS_2025_01/997013211" TargetMode="External"/><Relationship Id="rId11" Type="http://schemas.openxmlformats.org/officeDocument/2006/relationships/hyperlink" Target="https://podminky.urs.cz/item/CS_URS_2025_01/998763401" TargetMode="External"/><Relationship Id="rId5" Type="http://schemas.openxmlformats.org/officeDocument/2006/relationships/hyperlink" Target="https://podminky.urs.cz/item/CS_URS_2025_01/978013191" TargetMode="External"/><Relationship Id="rId15" Type="http://schemas.openxmlformats.org/officeDocument/2006/relationships/hyperlink" Target="https://podminky.urs.cz/item/CS_URS_2025_01/781495115" TargetMode="External"/><Relationship Id="rId10" Type="http://schemas.openxmlformats.org/officeDocument/2006/relationships/hyperlink" Target="https://podminky.urs.cz/item/CS_URS_2025_01/763131821" TargetMode="External"/><Relationship Id="rId19" Type="http://schemas.openxmlformats.org/officeDocument/2006/relationships/hyperlink" Target="https://podminky.urs.cz/item/CS_URS_2025_01/784221101" TargetMode="External"/><Relationship Id="rId4" Type="http://schemas.openxmlformats.org/officeDocument/2006/relationships/hyperlink" Target="https://podminky.urs.cz/item/CS_URS_2025_01/952901111" TargetMode="External"/><Relationship Id="rId9" Type="http://schemas.openxmlformats.org/officeDocument/2006/relationships/hyperlink" Target="https://podminky.urs.cz/item/CS_URS_2025_01/998018001" TargetMode="External"/><Relationship Id="rId14" Type="http://schemas.openxmlformats.org/officeDocument/2006/relationships/hyperlink" Target="https://podminky.urs.cz/item/CS_URS_2025_01/781474112"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podminky.urs.cz/item/CS_URS_2025_01/721290111" TargetMode="External"/><Relationship Id="rId3" Type="http://schemas.openxmlformats.org/officeDocument/2006/relationships/hyperlink" Target="https://podminky.urs.cz/item/CS_URS_2025_01/997013509" TargetMode="External"/><Relationship Id="rId7" Type="http://schemas.openxmlformats.org/officeDocument/2006/relationships/hyperlink" Target="https://podminky.urs.cz/item/CS_URS_2025_01/721175003" TargetMode="External"/><Relationship Id="rId2" Type="http://schemas.openxmlformats.org/officeDocument/2006/relationships/hyperlink" Target="https://podminky.urs.cz/item/CS_URS_2025_01/997013501" TargetMode="External"/><Relationship Id="rId1" Type="http://schemas.openxmlformats.org/officeDocument/2006/relationships/hyperlink" Target="https://podminky.urs.cz/item/CS_URS_2025_01/997013111" TargetMode="External"/><Relationship Id="rId6" Type="http://schemas.openxmlformats.org/officeDocument/2006/relationships/hyperlink" Target="https://podminky.urs.cz/item/CS_URS_2025_01/721175001" TargetMode="External"/><Relationship Id="rId5" Type="http://schemas.openxmlformats.org/officeDocument/2006/relationships/hyperlink" Target="https://podminky.urs.cz/item/CS_URS_2025_01/721174026" TargetMode="External"/><Relationship Id="rId10" Type="http://schemas.openxmlformats.org/officeDocument/2006/relationships/drawing" Target="../drawings/drawing8.xml"/><Relationship Id="rId4" Type="http://schemas.openxmlformats.org/officeDocument/2006/relationships/hyperlink" Target="https://podminky.urs.cz/item/CS_URS_2025_01/721174025" TargetMode="External"/><Relationship Id="rId9" Type="http://schemas.openxmlformats.org/officeDocument/2006/relationships/hyperlink" Target="https://podminky.urs.cz/item/CS_URS_2025_01/998721101"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podminky.urs.cz/item/CS_URS_2025_01/998751202" TargetMode="External"/><Relationship Id="rId1" Type="http://schemas.openxmlformats.org/officeDocument/2006/relationships/hyperlink" Target="https://podminky.urs.cz/item/CS_URS_2025_01/998751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74"/>
  <sheetViews>
    <sheetView showGridLines="0" tabSelected="1"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5" t="s">
        <v>0</v>
      </c>
      <c r="AZ1" s="15" t="s">
        <v>1</v>
      </c>
      <c r="BA1" s="15" t="s">
        <v>2</v>
      </c>
      <c r="BB1" s="15" t="s">
        <v>3</v>
      </c>
      <c r="BT1" s="15" t="s">
        <v>4</v>
      </c>
      <c r="BU1" s="15" t="s">
        <v>4</v>
      </c>
      <c r="BV1" s="15" t="s">
        <v>5</v>
      </c>
    </row>
    <row r="2" spans="1:74" s="1" customFormat="1" ht="36.950000000000003" customHeight="1">
      <c r="AR2" s="332"/>
      <c r="AS2" s="332"/>
      <c r="AT2" s="332"/>
      <c r="AU2" s="332"/>
      <c r="AV2" s="332"/>
      <c r="AW2" s="332"/>
      <c r="AX2" s="332"/>
      <c r="AY2" s="332"/>
      <c r="AZ2" s="332"/>
      <c r="BA2" s="332"/>
      <c r="BB2" s="332"/>
      <c r="BC2" s="332"/>
      <c r="BD2" s="332"/>
      <c r="BE2" s="332"/>
      <c r="BS2" s="16" t="s">
        <v>6</v>
      </c>
      <c r="BT2" s="16" t="s">
        <v>7</v>
      </c>
    </row>
    <row r="3" spans="1:74" s="1" customFormat="1"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s="1" customFormat="1" ht="24.95"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pans="1:74" s="1" customFormat="1" ht="12" customHeight="1">
      <c r="B5" s="20"/>
      <c r="C5" s="21"/>
      <c r="D5" s="25" t="s">
        <v>13</v>
      </c>
      <c r="E5" s="21"/>
      <c r="F5" s="21"/>
      <c r="G5" s="21"/>
      <c r="H5" s="21"/>
      <c r="I5" s="21"/>
      <c r="J5" s="21"/>
      <c r="K5" s="316" t="s">
        <v>14</v>
      </c>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21"/>
      <c r="AQ5" s="21"/>
      <c r="AR5" s="19"/>
      <c r="BE5" s="313" t="s">
        <v>15</v>
      </c>
      <c r="BS5" s="16" t="s">
        <v>6</v>
      </c>
    </row>
    <row r="6" spans="1:74" s="1" customFormat="1" ht="36.950000000000003" customHeight="1">
      <c r="B6" s="20"/>
      <c r="C6" s="21"/>
      <c r="D6" s="27" t="s">
        <v>16</v>
      </c>
      <c r="E6" s="21"/>
      <c r="F6" s="21"/>
      <c r="G6" s="21"/>
      <c r="H6" s="21"/>
      <c r="I6" s="21"/>
      <c r="J6" s="21"/>
      <c r="K6" s="318" t="s">
        <v>17</v>
      </c>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21"/>
      <c r="AQ6" s="21"/>
      <c r="AR6" s="19"/>
      <c r="BE6" s="314"/>
      <c r="BS6" s="16" t="s">
        <v>6</v>
      </c>
    </row>
    <row r="7" spans="1:74" s="1" customFormat="1" ht="12" customHeight="1">
      <c r="B7" s="20"/>
      <c r="C7" s="21"/>
      <c r="D7" s="28" t="s">
        <v>18</v>
      </c>
      <c r="E7" s="21"/>
      <c r="F7" s="21"/>
      <c r="G7" s="21"/>
      <c r="H7" s="21"/>
      <c r="I7" s="21"/>
      <c r="J7" s="21"/>
      <c r="K7" s="26" t="s">
        <v>19</v>
      </c>
      <c r="L7" s="21"/>
      <c r="M7" s="21"/>
      <c r="N7" s="21"/>
      <c r="O7" s="21"/>
      <c r="P7" s="21"/>
      <c r="Q7" s="21"/>
      <c r="R7" s="21"/>
      <c r="S7" s="21"/>
      <c r="T7" s="21"/>
      <c r="U7" s="21"/>
      <c r="V7" s="21"/>
      <c r="W7" s="21"/>
      <c r="X7" s="21"/>
      <c r="Y7" s="21"/>
      <c r="Z7" s="21"/>
      <c r="AA7" s="21"/>
      <c r="AB7" s="21"/>
      <c r="AC7" s="21"/>
      <c r="AD7" s="21"/>
      <c r="AE7" s="21"/>
      <c r="AF7" s="21"/>
      <c r="AG7" s="21"/>
      <c r="AH7" s="21"/>
      <c r="AI7" s="21"/>
      <c r="AJ7" s="21"/>
      <c r="AK7" s="28" t="s">
        <v>20</v>
      </c>
      <c r="AL7" s="21"/>
      <c r="AM7" s="21"/>
      <c r="AN7" s="26" t="s">
        <v>19</v>
      </c>
      <c r="AO7" s="21"/>
      <c r="AP7" s="21"/>
      <c r="AQ7" s="21"/>
      <c r="AR7" s="19"/>
      <c r="BE7" s="314"/>
      <c r="BS7" s="16" t="s">
        <v>6</v>
      </c>
    </row>
    <row r="8" spans="1:74" s="1" customFormat="1" ht="12" customHeight="1">
      <c r="B8" s="20"/>
      <c r="C8" s="21"/>
      <c r="D8" s="28" t="s">
        <v>21</v>
      </c>
      <c r="E8" s="21"/>
      <c r="F8" s="21"/>
      <c r="G8" s="21"/>
      <c r="H8" s="21"/>
      <c r="I8" s="21"/>
      <c r="J8" s="21"/>
      <c r="K8" s="26" t="s">
        <v>22</v>
      </c>
      <c r="L8" s="21"/>
      <c r="M8" s="21"/>
      <c r="N8" s="21"/>
      <c r="O8" s="21"/>
      <c r="P8" s="21"/>
      <c r="Q8" s="21"/>
      <c r="R8" s="21"/>
      <c r="S8" s="21"/>
      <c r="T8" s="21"/>
      <c r="U8" s="21"/>
      <c r="V8" s="21"/>
      <c r="W8" s="21"/>
      <c r="X8" s="21"/>
      <c r="Y8" s="21"/>
      <c r="Z8" s="21"/>
      <c r="AA8" s="21"/>
      <c r="AB8" s="21"/>
      <c r="AC8" s="21"/>
      <c r="AD8" s="21"/>
      <c r="AE8" s="21"/>
      <c r="AF8" s="21"/>
      <c r="AG8" s="21"/>
      <c r="AH8" s="21"/>
      <c r="AI8" s="21"/>
      <c r="AJ8" s="21"/>
      <c r="AK8" s="28" t="s">
        <v>23</v>
      </c>
      <c r="AL8" s="21"/>
      <c r="AM8" s="21"/>
      <c r="AN8" s="29" t="s">
        <v>24</v>
      </c>
      <c r="AO8" s="21"/>
      <c r="AP8" s="21"/>
      <c r="AQ8" s="21"/>
      <c r="AR8" s="19"/>
      <c r="BE8" s="314"/>
      <c r="BS8" s="16" t="s">
        <v>6</v>
      </c>
    </row>
    <row r="9" spans="1:74" s="1" customFormat="1" ht="14.45"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14"/>
      <c r="BS9" s="16" t="s">
        <v>6</v>
      </c>
    </row>
    <row r="10" spans="1:74" s="1" customFormat="1" ht="12" customHeight="1">
      <c r="B10" s="20"/>
      <c r="C10" s="21"/>
      <c r="D10" s="28" t="s">
        <v>25</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8" t="s">
        <v>26</v>
      </c>
      <c r="AL10" s="21"/>
      <c r="AM10" s="21"/>
      <c r="AN10" s="26" t="s">
        <v>19</v>
      </c>
      <c r="AO10" s="21"/>
      <c r="AP10" s="21"/>
      <c r="AQ10" s="21"/>
      <c r="AR10" s="19"/>
      <c r="BE10" s="314"/>
      <c r="BS10" s="16" t="s">
        <v>6</v>
      </c>
    </row>
    <row r="11" spans="1:74" s="1" customFormat="1" ht="18.399999999999999" customHeight="1">
      <c r="B11" s="20"/>
      <c r="C11" s="21"/>
      <c r="D11" s="21"/>
      <c r="E11" s="26" t="s">
        <v>22</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8" t="s">
        <v>27</v>
      </c>
      <c r="AL11" s="21"/>
      <c r="AM11" s="21"/>
      <c r="AN11" s="26" t="s">
        <v>19</v>
      </c>
      <c r="AO11" s="21"/>
      <c r="AP11" s="21"/>
      <c r="AQ11" s="21"/>
      <c r="AR11" s="19"/>
      <c r="BE11" s="314"/>
      <c r="BS11" s="16" t="s">
        <v>6</v>
      </c>
    </row>
    <row r="12" spans="1:74" s="1" customFormat="1" ht="6.95"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14"/>
      <c r="BS12" s="16" t="s">
        <v>6</v>
      </c>
    </row>
    <row r="13" spans="1:74" s="1" customFormat="1" ht="12" customHeight="1">
      <c r="B13" s="20"/>
      <c r="C13" s="21"/>
      <c r="D13" s="28" t="s">
        <v>28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8" t="s">
        <v>26</v>
      </c>
      <c r="AL13" s="21"/>
      <c r="AM13" s="21"/>
      <c r="AN13" s="30" t="s">
        <v>29</v>
      </c>
      <c r="AO13" s="21"/>
      <c r="AP13" s="21"/>
      <c r="AQ13" s="21"/>
      <c r="AR13" s="19"/>
      <c r="BE13" s="314"/>
      <c r="BS13" s="16" t="s">
        <v>6</v>
      </c>
    </row>
    <row r="14" spans="1:74" ht="12.75">
      <c r="B14" s="20"/>
      <c r="C14" s="21"/>
      <c r="D14" s="21"/>
      <c r="E14" s="319" t="s">
        <v>29</v>
      </c>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28" t="s">
        <v>27</v>
      </c>
      <c r="AL14" s="21"/>
      <c r="AM14" s="21"/>
      <c r="AN14" s="30" t="s">
        <v>29</v>
      </c>
      <c r="AO14" s="21"/>
      <c r="AP14" s="21"/>
      <c r="AQ14" s="21"/>
      <c r="AR14" s="19"/>
      <c r="BE14" s="314"/>
      <c r="BS14" s="16" t="s">
        <v>6</v>
      </c>
    </row>
    <row r="15" spans="1:74" s="1" customFormat="1" ht="6.95"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14"/>
      <c r="BS15" s="16" t="s">
        <v>4</v>
      </c>
    </row>
    <row r="16" spans="1:74" s="1" customFormat="1" ht="12" customHeight="1">
      <c r="B16" s="20"/>
      <c r="C16" s="21"/>
      <c r="D16" s="28" t="s">
        <v>30</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8" t="s">
        <v>26</v>
      </c>
      <c r="AL16" s="21"/>
      <c r="AM16" s="21"/>
      <c r="AN16" s="26" t="s">
        <v>19</v>
      </c>
      <c r="AO16" s="21"/>
      <c r="AP16" s="21"/>
      <c r="AQ16" s="21"/>
      <c r="AR16" s="19"/>
      <c r="BE16" s="314"/>
      <c r="BS16" s="16" t="s">
        <v>4</v>
      </c>
    </row>
    <row r="17" spans="1:71" s="1" customFormat="1" ht="18.399999999999999" customHeight="1">
      <c r="B17" s="20"/>
      <c r="C17" s="21"/>
      <c r="D17" s="21"/>
      <c r="E17" s="26" t="s">
        <v>22</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8" t="s">
        <v>27</v>
      </c>
      <c r="AL17" s="21"/>
      <c r="AM17" s="21"/>
      <c r="AN17" s="26" t="s">
        <v>19</v>
      </c>
      <c r="AO17" s="21"/>
      <c r="AP17" s="21"/>
      <c r="AQ17" s="21"/>
      <c r="AR17" s="19"/>
      <c r="BE17" s="314"/>
      <c r="BS17" s="16" t="s">
        <v>31</v>
      </c>
    </row>
    <row r="18" spans="1:71" s="1" customFormat="1" ht="6.95"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14"/>
      <c r="BS18" s="16" t="s">
        <v>6</v>
      </c>
    </row>
    <row r="19" spans="1:71" s="1" customFormat="1" ht="12" customHeight="1">
      <c r="B19" s="20"/>
      <c r="C19" s="21"/>
      <c r="D19" s="28" t="s">
        <v>32</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8" t="s">
        <v>26</v>
      </c>
      <c r="AL19" s="21"/>
      <c r="AM19" s="21"/>
      <c r="AN19" s="26" t="s">
        <v>19</v>
      </c>
      <c r="AO19" s="21"/>
      <c r="AP19" s="21"/>
      <c r="AQ19" s="21"/>
      <c r="AR19" s="19"/>
      <c r="BE19" s="314"/>
      <c r="BS19" s="16" t="s">
        <v>6</v>
      </c>
    </row>
    <row r="20" spans="1:71" s="1" customFormat="1" ht="18.399999999999999" customHeight="1">
      <c r="B20" s="20"/>
      <c r="C20" s="21"/>
      <c r="D20" s="21"/>
      <c r="E20" s="26" t="s">
        <v>22</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8" t="s">
        <v>27</v>
      </c>
      <c r="AL20" s="21"/>
      <c r="AM20" s="21"/>
      <c r="AN20" s="26" t="s">
        <v>19</v>
      </c>
      <c r="AO20" s="21"/>
      <c r="AP20" s="21"/>
      <c r="AQ20" s="21"/>
      <c r="AR20" s="19"/>
      <c r="BE20" s="314"/>
      <c r="BS20" s="16" t="s">
        <v>4</v>
      </c>
    </row>
    <row r="21" spans="1:71" s="1" customFormat="1" ht="6.95"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14"/>
    </row>
    <row r="22" spans="1:71" s="1" customFormat="1" ht="12" customHeight="1">
      <c r="B22" s="20"/>
      <c r="C22" s="21"/>
      <c r="D22" s="28" t="s">
        <v>33</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14"/>
    </row>
    <row r="23" spans="1:71" s="1" customFormat="1" ht="47.25" customHeight="1">
      <c r="B23" s="20"/>
      <c r="C23" s="21"/>
      <c r="D23" s="21"/>
      <c r="E23" s="321" t="s">
        <v>34</v>
      </c>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21"/>
      <c r="AP23" s="21"/>
      <c r="AQ23" s="21"/>
      <c r="AR23" s="19"/>
      <c r="BE23" s="314"/>
    </row>
    <row r="24" spans="1:71" s="1" customFormat="1" ht="6.95"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14"/>
    </row>
    <row r="25" spans="1:71" s="1" customFormat="1" ht="6.95" customHeight="1">
      <c r="B25" s="20"/>
      <c r="C25" s="2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21"/>
      <c r="AQ25" s="21"/>
      <c r="AR25" s="19"/>
      <c r="BE25" s="314"/>
    </row>
    <row r="26" spans="1:71" s="2" customFormat="1" ht="25.9" customHeight="1">
      <c r="A26" s="33"/>
      <c r="B26" s="34"/>
      <c r="C26" s="35"/>
      <c r="D26" s="36" t="s">
        <v>35</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22">
        <f>ROUND(AG54,2)</f>
        <v>0</v>
      </c>
      <c r="AL26" s="323"/>
      <c r="AM26" s="323"/>
      <c r="AN26" s="323"/>
      <c r="AO26" s="323"/>
      <c r="AP26" s="35"/>
      <c r="AQ26" s="35"/>
      <c r="AR26" s="38"/>
      <c r="BE26" s="314"/>
    </row>
    <row r="27" spans="1:71" s="2" customFormat="1" ht="6.95" customHeight="1">
      <c r="A27" s="33"/>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8"/>
      <c r="BE27" s="314"/>
    </row>
    <row r="28" spans="1:71" s="2" customFormat="1" ht="12.75">
      <c r="A28" s="33"/>
      <c r="B28" s="34"/>
      <c r="C28" s="35"/>
      <c r="D28" s="35"/>
      <c r="E28" s="35"/>
      <c r="F28" s="35"/>
      <c r="G28" s="35"/>
      <c r="H28" s="35"/>
      <c r="I28" s="35"/>
      <c r="J28" s="35"/>
      <c r="K28" s="35"/>
      <c r="L28" s="324" t="s">
        <v>36</v>
      </c>
      <c r="M28" s="324"/>
      <c r="N28" s="324"/>
      <c r="O28" s="324"/>
      <c r="P28" s="324"/>
      <c r="Q28" s="35"/>
      <c r="R28" s="35"/>
      <c r="S28" s="35"/>
      <c r="T28" s="35"/>
      <c r="U28" s="35"/>
      <c r="V28" s="35"/>
      <c r="W28" s="324" t="s">
        <v>37</v>
      </c>
      <c r="X28" s="324"/>
      <c r="Y28" s="324"/>
      <c r="Z28" s="324"/>
      <c r="AA28" s="324"/>
      <c r="AB28" s="324"/>
      <c r="AC28" s="324"/>
      <c r="AD28" s="324"/>
      <c r="AE28" s="324"/>
      <c r="AF28" s="35"/>
      <c r="AG28" s="35"/>
      <c r="AH28" s="35"/>
      <c r="AI28" s="35"/>
      <c r="AJ28" s="35"/>
      <c r="AK28" s="324" t="s">
        <v>38</v>
      </c>
      <c r="AL28" s="324"/>
      <c r="AM28" s="324"/>
      <c r="AN28" s="324"/>
      <c r="AO28" s="324"/>
      <c r="AP28" s="35"/>
      <c r="AQ28" s="35"/>
      <c r="AR28" s="38"/>
      <c r="BE28" s="314"/>
    </row>
    <row r="29" spans="1:71" s="3" customFormat="1" ht="14.45" customHeight="1">
      <c r="B29" s="39"/>
      <c r="C29" s="40"/>
      <c r="D29" s="28" t="s">
        <v>39</v>
      </c>
      <c r="E29" s="40"/>
      <c r="F29" s="28" t="s">
        <v>40</v>
      </c>
      <c r="G29" s="40"/>
      <c r="H29" s="40"/>
      <c r="I29" s="40"/>
      <c r="J29" s="40"/>
      <c r="K29" s="40"/>
      <c r="L29" s="327">
        <v>0.21</v>
      </c>
      <c r="M29" s="326"/>
      <c r="N29" s="326"/>
      <c r="O29" s="326"/>
      <c r="P29" s="326"/>
      <c r="Q29" s="40"/>
      <c r="R29" s="40"/>
      <c r="S29" s="40"/>
      <c r="T29" s="40"/>
      <c r="U29" s="40"/>
      <c r="V29" s="40"/>
      <c r="W29" s="325">
        <f>ROUND(AZ54, 2)</f>
        <v>0</v>
      </c>
      <c r="X29" s="326"/>
      <c r="Y29" s="326"/>
      <c r="Z29" s="326"/>
      <c r="AA29" s="326"/>
      <c r="AB29" s="326"/>
      <c r="AC29" s="326"/>
      <c r="AD29" s="326"/>
      <c r="AE29" s="326"/>
      <c r="AF29" s="40"/>
      <c r="AG29" s="40"/>
      <c r="AH29" s="40"/>
      <c r="AI29" s="40"/>
      <c r="AJ29" s="40"/>
      <c r="AK29" s="325">
        <f>ROUND(AV54, 2)</f>
        <v>0</v>
      </c>
      <c r="AL29" s="326"/>
      <c r="AM29" s="326"/>
      <c r="AN29" s="326"/>
      <c r="AO29" s="326"/>
      <c r="AP29" s="40"/>
      <c r="AQ29" s="40"/>
      <c r="AR29" s="41"/>
      <c r="BE29" s="315"/>
    </row>
    <row r="30" spans="1:71" s="3" customFormat="1" ht="14.45" customHeight="1">
      <c r="B30" s="39"/>
      <c r="C30" s="40"/>
      <c r="D30" s="40"/>
      <c r="E30" s="40"/>
      <c r="F30" s="28" t="s">
        <v>41</v>
      </c>
      <c r="G30" s="40"/>
      <c r="H30" s="40"/>
      <c r="I30" s="40"/>
      <c r="J30" s="40"/>
      <c r="K30" s="40"/>
      <c r="L30" s="327">
        <v>0.12</v>
      </c>
      <c r="M30" s="326"/>
      <c r="N30" s="326"/>
      <c r="O30" s="326"/>
      <c r="P30" s="326"/>
      <c r="Q30" s="40"/>
      <c r="R30" s="40"/>
      <c r="S30" s="40"/>
      <c r="T30" s="40"/>
      <c r="U30" s="40"/>
      <c r="V30" s="40"/>
      <c r="W30" s="325">
        <f>ROUND(BA54, 2)</f>
        <v>0</v>
      </c>
      <c r="X30" s="326"/>
      <c r="Y30" s="326"/>
      <c r="Z30" s="326"/>
      <c r="AA30" s="326"/>
      <c r="AB30" s="326"/>
      <c r="AC30" s="326"/>
      <c r="AD30" s="326"/>
      <c r="AE30" s="326"/>
      <c r="AF30" s="40"/>
      <c r="AG30" s="40"/>
      <c r="AH30" s="40"/>
      <c r="AI30" s="40"/>
      <c r="AJ30" s="40"/>
      <c r="AK30" s="325">
        <f>ROUND(AW54, 2)</f>
        <v>0</v>
      </c>
      <c r="AL30" s="326"/>
      <c r="AM30" s="326"/>
      <c r="AN30" s="326"/>
      <c r="AO30" s="326"/>
      <c r="AP30" s="40"/>
      <c r="AQ30" s="40"/>
      <c r="AR30" s="41"/>
      <c r="BE30" s="315"/>
    </row>
    <row r="31" spans="1:71" s="3" customFormat="1" ht="14.45" hidden="1" customHeight="1">
      <c r="B31" s="39"/>
      <c r="C31" s="40"/>
      <c r="D31" s="40"/>
      <c r="E31" s="40"/>
      <c r="F31" s="28" t="s">
        <v>42</v>
      </c>
      <c r="G31" s="40"/>
      <c r="H31" s="40"/>
      <c r="I31" s="40"/>
      <c r="J31" s="40"/>
      <c r="K31" s="40"/>
      <c r="L31" s="327">
        <v>0.21</v>
      </c>
      <c r="M31" s="326"/>
      <c r="N31" s="326"/>
      <c r="O31" s="326"/>
      <c r="P31" s="326"/>
      <c r="Q31" s="40"/>
      <c r="R31" s="40"/>
      <c r="S31" s="40"/>
      <c r="T31" s="40"/>
      <c r="U31" s="40"/>
      <c r="V31" s="40"/>
      <c r="W31" s="325">
        <f>ROUND(BB54, 2)</f>
        <v>0</v>
      </c>
      <c r="X31" s="326"/>
      <c r="Y31" s="326"/>
      <c r="Z31" s="326"/>
      <c r="AA31" s="326"/>
      <c r="AB31" s="326"/>
      <c r="AC31" s="326"/>
      <c r="AD31" s="326"/>
      <c r="AE31" s="326"/>
      <c r="AF31" s="40"/>
      <c r="AG31" s="40"/>
      <c r="AH31" s="40"/>
      <c r="AI31" s="40"/>
      <c r="AJ31" s="40"/>
      <c r="AK31" s="325">
        <v>0</v>
      </c>
      <c r="AL31" s="326"/>
      <c r="AM31" s="326"/>
      <c r="AN31" s="326"/>
      <c r="AO31" s="326"/>
      <c r="AP31" s="40"/>
      <c r="AQ31" s="40"/>
      <c r="AR31" s="41"/>
      <c r="BE31" s="315"/>
    </row>
    <row r="32" spans="1:71" s="3" customFormat="1" ht="14.45" hidden="1" customHeight="1">
      <c r="B32" s="39"/>
      <c r="C32" s="40"/>
      <c r="D32" s="40"/>
      <c r="E32" s="40"/>
      <c r="F32" s="28" t="s">
        <v>43</v>
      </c>
      <c r="G32" s="40"/>
      <c r="H32" s="40"/>
      <c r="I32" s="40"/>
      <c r="J32" s="40"/>
      <c r="K32" s="40"/>
      <c r="L32" s="327">
        <v>0.12</v>
      </c>
      <c r="M32" s="326"/>
      <c r="N32" s="326"/>
      <c r="O32" s="326"/>
      <c r="P32" s="326"/>
      <c r="Q32" s="40"/>
      <c r="R32" s="40"/>
      <c r="S32" s="40"/>
      <c r="T32" s="40"/>
      <c r="U32" s="40"/>
      <c r="V32" s="40"/>
      <c r="W32" s="325">
        <f>ROUND(BC54, 2)</f>
        <v>0</v>
      </c>
      <c r="X32" s="326"/>
      <c r="Y32" s="326"/>
      <c r="Z32" s="326"/>
      <c r="AA32" s="326"/>
      <c r="AB32" s="326"/>
      <c r="AC32" s="326"/>
      <c r="AD32" s="326"/>
      <c r="AE32" s="326"/>
      <c r="AF32" s="40"/>
      <c r="AG32" s="40"/>
      <c r="AH32" s="40"/>
      <c r="AI32" s="40"/>
      <c r="AJ32" s="40"/>
      <c r="AK32" s="325">
        <v>0</v>
      </c>
      <c r="AL32" s="326"/>
      <c r="AM32" s="326"/>
      <c r="AN32" s="326"/>
      <c r="AO32" s="326"/>
      <c r="AP32" s="40"/>
      <c r="AQ32" s="40"/>
      <c r="AR32" s="41"/>
      <c r="BE32" s="315"/>
    </row>
    <row r="33" spans="1:57" s="3" customFormat="1" ht="14.45" hidden="1" customHeight="1">
      <c r="B33" s="39"/>
      <c r="C33" s="40"/>
      <c r="D33" s="40"/>
      <c r="E33" s="40"/>
      <c r="F33" s="28" t="s">
        <v>44</v>
      </c>
      <c r="G33" s="40"/>
      <c r="H33" s="40"/>
      <c r="I33" s="40"/>
      <c r="J33" s="40"/>
      <c r="K33" s="40"/>
      <c r="L33" s="327">
        <v>0</v>
      </c>
      <c r="M33" s="326"/>
      <c r="N33" s="326"/>
      <c r="O33" s="326"/>
      <c r="P33" s="326"/>
      <c r="Q33" s="40"/>
      <c r="R33" s="40"/>
      <c r="S33" s="40"/>
      <c r="T33" s="40"/>
      <c r="U33" s="40"/>
      <c r="V33" s="40"/>
      <c r="W33" s="325">
        <f>ROUND(BD54, 2)</f>
        <v>0</v>
      </c>
      <c r="X33" s="326"/>
      <c r="Y33" s="326"/>
      <c r="Z33" s="326"/>
      <c r="AA33" s="326"/>
      <c r="AB33" s="326"/>
      <c r="AC33" s="326"/>
      <c r="AD33" s="326"/>
      <c r="AE33" s="326"/>
      <c r="AF33" s="40"/>
      <c r="AG33" s="40"/>
      <c r="AH33" s="40"/>
      <c r="AI33" s="40"/>
      <c r="AJ33" s="40"/>
      <c r="AK33" s="325">
        <v>0</v>
      </c>
      <c r="AL33" s="326"/>
      <c r="AM33" s="326"/>
      <c r="AN33" s="326"/>
      <c r="AO33" s="326"/>
      <c r="AP33" s="40"/>
      <c r="AQ33" s="40"/>
      <c r="AR33" s="41"/>
    </row>
    <row r="34" spans="1:57" s="2" customFormat="1" ht="6.95" customHeight="1">
      <c r="A34" s="33"/>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8"/>
      <c r="BE34" s="33"/>
    </row>
    <row r="35" spans="1:57" s="2" customFormat="1" ht="25.9" customHeight="1">
      <c r="A35" s="33"/>
      <c r="B35" s="34"/>
      <c r="C35" s="42"/>
      <c r="D35" s="43" t="s">
        <v>45</v>
      </c>
      <c r="E35" s="44"/>
      <c r="F35" s="44"/>
      <c r="G35" s="44"/>
      <c r="H35" s="44"/>
      <c r="I35" s="44"/>
      <c r="J35" s="44"/>
      <c r="K35" s="44"/>
      <c r="L35" s="44"/>
      <c r="M35" s="44"/>
      <c r="N35" s="44"/>
      <c r="O35" s="44"/>
      <c r="P35" s="44"/>
      <c r="Q35" s="44"/>
      <c r="R35" s="44"/>
      <c r="S35" s="44"/>
      <c r="T35" s="45" t="s">
        <v>46</v>
      </c>
      <c r="U35" s="44"/>
      <c r="V35" s="44"/>
      <c r="W35" s="44"/>
      <c r="X35" s="331" t="s">
        <v>47</v>
      </c>
      <c r="Y35" s="329"/>
      <c r="Z35" s="329"/>
      <c r="AA35" s="329"/>
      <c r="AB35" s="329"/>
      <c r="AC35" s="44"/>
      <c r="AD35" s="44"/>
      <c r="AE35" s="44"/>
      <c r="AF35" s="44"/>
      <c r="AG35" s="44"/>
      <c r="AH35" s="44"/>
      <c r="AI35" s="44"/>
      <c r="AJ35" s="44"/>
      <c r="AK35" s="328">
        <f>SUM(AK26:AK33)</f>
        <v>0</v>
      </c>
      <c r="AL35" s="329"/>
      <c r="AM35" s="329"/>
      <c r="AN35" s="329"/>
      <c r="AO35" s="330"/>
      <c r="AP35" s="42"/>
      <c r="AQ35" s="42"/>
      <c r="AR35" s="38"/>
      <c r="BE35" s="33"/>
    </row>
    <row r="36" spans="1:57" s="2" customFormat="1" ht="6.95" customHeight="1">
      <c r="A36" s="3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8"/>
      <c r="BE36" s="33"/>
    </row>
    <row r="37" spans="1:57" s="2" customFormat="1" ht="6.95" customHeight="1">
      <c r="A37" s="33"/>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38"/>
      <c r="BE37" s="33"/>
    </row>
    <row r="41" spans="1:57" s="2" customFormat="1" ht="6.95" customHeight="1">
      <c r="A41" s="33"/>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38"/>
      <c r="BE41" s="33"/>
    </row>
    <row r="42" spans="1:57" s="2" customFormat="1" ht="24.95" customHeight="1">
      <c r="A42" s="33"/>
      <c r="B42" s="34"/>
      <c r="C42" s="22" t="s">
        <v>48</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8"/>
      <c r="BE42" s="33"/>
    </row>
    <row r="43" spans="1:57" s="2" customFormat="1" ht="6.95" customHeight="1">
      <c r="A43" s="33"/>
      <c r="B43" s="34"/>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8"/>
      <c r="BE43" s="33"/>
    </row>
    <row r="44" spans="1:57" s="4" customFormat="1" ht="12" customHeight="1">
      <c r="B44" s="50"/>
      <c r="C44" s="28" t="s">
        <v>13</v>
      </c>
      <c r="D44" s="51"/>
      <c r="E44" s="51"/>
      <c r="F44" s="51"/>
      <c r="G44" s="51"/>
      <c r="H44" s="51"/>
      <c r="I44" s="51"/>
      <c r="J44" s="51"/>
      <c r="K44" s="51"/>
      <c r="L44" s="51" t="str">
        <f>K5</f>
        <v>2022-VSE007</v>
      </c>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57" s="5" customFormat="1" ht="36.950000000000003" customHeight="1">
      <c r="B45" s="53"/>
      <c r="C45" s="54" t="s">
        <v>16</v>
      </c>
      <c r="D45" s="55"/>
      <c r="E45" s="55"/>
      <c r="F45" s="55"/>
      <c r="G45" s="55"/>
      <c r="H45" s="55"/>
      <c r="I45" s="55"/>
      <c r="J45" s="55"/>
      <c r="K45" s="55"/>
      <c r="L45" s="310" t="str">
        <f>K6</f>
        <v>objekt Koleje Jarov- Blok G</v>
      </c>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55"/>
      <c r="AQ45" s="55"/>
      <c r="AR45" s="56"/>
    </row>
    <row r="46" spans="1:57" s="2" customFormat="1" ht="6.95" customHeight="1">
      <c r="A46" s="33"/>
      <c r="B46" s="34"/>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8"/>
      <c r="BE46" s="33"/>
    </row>
    <row r="47" spans="1:57" s="2" customFormat="1" ht="12" customHeight="1">
      <c r="A47" s="33"/>
      <c r="B47" s="34"/>
      <c r="C47" s="28" t="s">
        <v>21</v>
      </c>
      <c r="D47" s="35"/>
      <c r="E47" s="35"/>
      <c r="F47" s="35"/>
      <c r="G47" s="35"/>
      <c r="H47" s="35"/>
      <c r="I47" s="35"/>
      <c r="J47" s="35"/>
      <c r="K47" s="35"/>
      <c r="L47" s="57" t="str">
        <f>IF(K8="","",K8)</f>
        <v xml:space="preserve"> </v>
      </c>
      <c r="M47" s="35"/>
      <c r="N47" s="35"/>
      <c r="O47" s="35"/>
      <c r="P47" s="35"/>
      <c r="Q47" s="35"/>
      <c r="R47" s="35"/>
      <c r="S47" s="35"/>
      <c r="T47" s="35"/>
      <c r="U47" s="35"/>
      <c r="V47" s="35"/>
      <c r="W47" s="35"/>
      <c r="X47" s="35"/>
      <c r="Y47" s="35"/>
      <c r="Z47" s="35"/>
      <c r="AA47" s="35"/>
      <c r="AB47" s="35"/>
      <c r="AC47" s="35"/>
      <c r="AD47" s="35"/>
      <c r="AE47" s="35"/>
      <c r="AF47" s="35"/>
      <c r="AG47" s="35"/>
      <c r="AH47" s="35"/>
      <c r="AI47" s="28" t="s">
        <v>23</v>
      </c>
      <c r="AJ47" s="35"/>
      <c r="AK47" s="35"/>
      <c r="AL47" s="35"/>
      <c r="AM47" s="338" t="str">
        <f>IF(AN8= "","",AN8)</f>
        <v>10. 2. 2025</v>
      </c>
      <c r="AN47" s="338"/>
      <c r="AO47" s="35"/>
      <c r="AP47" s="35"/>
      <c r="AQ47" s="35"/>
      <c r="AR47" s="38"/>
      <c r="BE47" s="33"/>
    </row>
    <row r="48" spans="1:57" s="2" customFormat="1" ht="6.95" customHeight="1">
      <c r="A48" s="33"/>
      <c r="B48" s="3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8"/>
      <c r="BE48" s="33"/>
    </row>
    <row r="49" spans="1:91" s="2" customFormat="1" ht="15.2" customHeight="1">
      <c r="A49" s="33"/>
      <c r="B49" s="34"/>
      <c r="C49" s="28" t="s">
        <v>25</v>
      </c>
      <c r="D49" s="35"/>
      <c r="E49" s="35"/>
      <c r="F49" s="35"/>
      <c r="G49" s="35"/>
      <c r="H49" s="35"/>
      <c r="I49" s="35"/>
      <c r="J49" s="35"/>
      <c r="K49" s="35"/>
      <c r="L49" s="51" t="str">
        <f>IF(E11= "","",E11)</f>
        <v xml:space="preserve"> </v>
      </c>
      <c r="M49" s="35"/>
      <c r="N49" s="35"/>
      <c r="O49" s="35"/>
      <c r="P49" s="35"/>
      <c r="Q49" s="35"/>
      <c r="R49" s="35"/>
      <c r="S49" s="35"/>
      <c r="T49" s="35"/>
      <c r="U49" s="35"/>
      <c r="V49" s="35"/>
      <c r="W49" s="35"/>
      <c r="X49" s="35"/>
      <c r="Y49" s="35"/>
      <c r="Z49" s="35"/>
      <c r="AA49" s="35"/>
      <c r="AB49" s="35"/>
      <c r="AC49" s="35"/>
      <c r="AD49" s="35"/>
      <c r="AE49" s="35"/>
      <c r="AF49" s="35"/>
      <c r="AG49" s="35"/>
      <c r="AH49" s="35"/>
      <c r="AI49" s="28" t="s">
        <v>30</v>
      </c>
      <c r="AJ49" s="35"/>
      <c r="AK49" s="35"/>
      <c r="AL49" s="35"/>
      <c r="AM49" s="339" t="str">
        <f>IF(E17="","",E17)</f>
        <v xml:space="preserve"> </v>
      </c>
      <c r="AN49" s="340"/>
      <c r="AO49" s="340"/>
      <c r="AP49" s="340"/>
      <c r="AQ49" s="35"/>
      <c r="AR49" s="38"/>
      <c r="AS49" s="342" t="s">
        <v>49</v>
      </c>
      <c r="AT49" s="343"/>
      <c r="AU49" s="59"/>
      <c r="AV49" s="59"/>
      <c r="AW49" s="59"/>
      <c r="AX49" s="59"/>
      <c r="AY49" s="59"/>
      <c r="AZ49" s="59"/>
      <c r="BA49" s="59"/>
      <c r="BB49" s="59"/>
      <c r="BC49" s="59"/>
      <c r="BD49" s="60"/>
      <c r="BE49" s="33"/>
    </row>
    <row r="50" spans="1:91" s="2" customFormat="1" ht="15.2" customHeight="1">
      <c r="A50" s="33"/>
      <c r="B50" s="34"/>
      <c r="C50" s="28" t="s">
        <v>28</v>
      </c>
      <c r="D50" s="35"/>
      <c r="E50" s="35"/>
      <c r="F50" s="35"/>
      <c r="G50" s="35"/>
      <c r="H50" s="35"/>
      <c r="I50" s="35"/>
      <c r="J50" s="35"/>
      <c r="K50" s="35"/>
      <c r="L50" s="51" t="str">
        <f>IF(E14= "Vyplň údaj","",E14)</f>
        <v/>
      </c>
      <c r="M50" s="35"/>
      <c r="N50" s="35"/>
      <c r="O50" s="35"/>
      <c r="P50" s="35"/>
      <c r="Q50" s="35"/>
      <c r="R50" s="35"/>
      <c r="S50" s="35"/>
      <c r="T50" s="35"/>
      <c r="U50" s="35"/>
      <c r="V50" s="35"/>
      <c r="W50" s="35"/>
      <c r="X50" s="35"/>
      <c r="Y50" s="35"/>
      <c r="Z50" s="35"/>
      <c r="AA50" s="35"/>
      <c r="AB50" s="35"/>
      <c r="AC50" s="35"/>
      <c r="AD50" s="35"/>
      <c r="AE50" s="35"/>
      <c r="AF50" s="35"/>
      <c r="AG50" s="35"/>
      <c r="AH50" s="35"/>
      <c r="AI50" s="28" t="s">
        <v>32</v>
      </c>
      <c r="AJ50" s="35"/>
      <c r="AK50" s="35"/>
      <c r="AL50" s="35"/>
      <c r="AM50" s="339" t="str">
        <f>IF(E20="","",E20)</f>
        <v xml:space="preserve"> </v>
      </c>
      <c r="AN50" s="340"/>
      <c r="AO50" s="340"/>
      <c r="AP50" s="340"/>
      <c r="AQ50" s="35"/>
      <c r="AR50" s="38"/>
      <c r="AS50" s="344"/>
      <c r="AT50" s="345"/>
      <c r="AU50" s="61"/>
      <c r="AV50" s="61"/>
      <c r="AW50" s="61"/>
      <c r="AX50" s="61"/>
      <c r="AY50" s="61"/>
      <c r="AZ50" s="61"/>
      <c r="BA50" s="61"/>
      <c r="BB50" s="61"/>
      <c r="BC50" s="61"/>
      <c r="BD50" s="62"/>
      <c r="BE50" s="33"/>
    </row>
    <row r="51" spans="1:91" s="2" customFormat="1" ht="10.9" customHeight="1">
      <c r="A51" s="33"/>
      <c r="B51" s="34"/>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8"/>
      <c r="AS51" s="346"/>
      <c r="AT51" s="347"/>
      <c r="AU51" s="63"/>
      <c r="AV51" s="63"/>
      <c r="AW51" s="63"/>
      <c r="AX51" s="63"/>
      <c r="AY51" s="63"/>
      <c r="AZ51" s="63"/>
      <c r="BA51" s="63"/>
      <c r="BB51" s="63"/>
      <c r="BC51" s="63"/>
      <c r="BD51" s="64"/>
      <c r="BE51" s="33"/>
    </row>
    <row r="52" spans="1:91" s="2" customFormat="1" ht="29.25" customHeight="1">
      <c r="A52" s="33"/>
      <c r="B52" s="34"/>
      <c r="C52" s="305" t="s">
        <v>50</v>
      </c>
      <c r="D52" s="306"/>
      <c r="E52" s="306"/>
      <c r="F52" s="306"/>
      <c r="G52" s="306"/>
      <c r="H52" s="65"/>
      <c r="I52" s="309" t="s">
        <v>51</v>
      </c>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37" t="s">
        <v>52</v>
      </c>
      <c r="AH52" s="306"/>
      <c r="AI52" s="306"/>
      <c r="AJ52" s="306"/>
      <c r="AK52" s="306"/>
      <c r="AL52" s="306"/>
      <c r="AM52" s="306"/>
      <c r="AN52" s="309" t="s">
        <v>53</v>
      </c>
      <c r="AO52" s="306"/>
      <c r="AP52" s="306"/>
      <c r="AQ52" s="66" t="s">
        <v>54</v>
      </c>
      <c r="AR52" s="38"/>
      <c r="AS52" s="67" t="s">
        <v>55</v>
      </c>
      <c r="AT52" s="68" t="s">
        <v>56</v>
      </c>
      <c r="AU52" s="68" t="s">
        <v>57</v>
      </c>
      <c r="AV52" s="68" t="s">
        <v>58</v>
      </c>
      <c r="AW52" s="68" t="s">
        <v>59</v>
      </c>
      <c r="AX52" s="68" t="s">
        <v>60</v>
      </c>
      <c r="AY52" s="68" t="s">
        <v>61</v>
      </c>
      <c r="AZ52" s="68" t="s">
        <v>62</v>
      </c>
      <c r="BA52" s="68" t="s">
        <v>63</v>
      </c>
      <c r="BB52" s="68" t="s">
        <v>64</v>
      </c>
      <c r="BC52" s="68" t="s">
        <v>65</v>
      </c>
      <c r="BD52" s="69" t="s">
        <v>66</v>
      </c>
      <c r="BE52" s="33"/>
    </row>
    <row r="53" spans="1:91" s="2" customFormat="1" ht="10.9" customHeight="1">
      <c r="A53" s="33"/>
      <c r="B53" s="34"/>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8"/>
      <c r="AS53" s="70"/>
      <c r="AT53" s="71"/>
      <c r="AU53" s="71"/>
      <c r="AV53" s="71"/>
      <c r="AW53" s="71"/>
      <c r="AX53" s="71"/>
      <c r="AY53" s="71"/>
      <c r="AZ53" s="71"/>
      <c r="BA53" s="71"/>
      <c r="BB53" s="71"/>
      <c r="BC53" s="71"/>
      <c r="BD53" s="72"/>
      <c r="BE53" s="33"/>
    </row>
    <row r="54" spans="1:91" s="6" customFormat="1" ht="32.450000000000003" customHeight="1">
      <c r="B54" s="73"/>
      <c r="C54" s="74" t="s">
        <v>67</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312">
        <f>ROUND(AG55+AG59+AG72,2)</f>
        <v>0</v>
      </c>
      <c r="AH54" s="312"/>
      <c r="AI54" s="312"/>
      <c r="AJ54" s="312"/>
      <c r="AK54" s="312"/>
      <c r="AL54" s="312"/>
      <c r="AM54" s="312"/>
      <c r="AN54" s="348">
        <f t="shared" ref="AN54:AN72" si="0">SUM(AG54,AT54)</f>
        <v>0</v>
      </c>
      <c r="AO54" s="348"/>
      <c r="AP54" s="348"/>
      <c r="AQ54" s="77" t="s">
        <v>19</v>
      </c>
      <c r="AR54" s="78"/>
      <c r="AS54" s="79">
        <f>ROUND(AS55+AS59+AS72,2)</f>
        <v>0</v>
      </c>
      <c r="AT54" s="80">
        <f t="shared" ref="AT54:AT72" si="1">ROUND(SUM(AV54:AW54),2)</f>
        <v>0</v>
      </c>
      <c r="AU54" s="81">
        <f>ROUND(AU55+AU59+AU72,5)</f>
        <v>0</v>
      </c>
      <c r="AV54" s="80">
        <f>ROUND(AZ54*L29,2)</f>
        <v>0</v>
      </c>
      <c r="AW54" s="80">
        <f>ROUND(BA54*L30,2)</f>
        <v>0</v>
      </c>
      <c r="AX54" s="80">
        <f>ROUND(BB54*L29,2)</f>
        <v>0</v>
      </c>
      <c r="AY54" s="80">
        <f>ROUND(BC54*L30,2)</f>
        <v>0</v>
      </c>
      <c r="AZ54" s="80">
        <f>ROUND(AZ55+AZ59+AZ72,2)</f>
        <v>0</v>
      </c>
      <c r="BA54" s="80">
        <f>ROUND(BA55+BA59+BA72,2)</f>
        <v>0</v>
      </c>
      <c r="BB54" s="80">
        <f>ROUND(BB55+BB59+BB72,2)</f>
        <v>0</v>
      </c>
      <c r="BC54" s="80">
        <f>ROUND(BC55+BC59+BC72,2)</f>
        <v>0</v>
      </c>
      <c r="BD54" s="82">
        <f>ROUND(BD55+BD59+BD72,2)</f>
        <v>0</v>
      </c>
      <c r="BS54" s="83" t="s">
        <v>68</v>
      </c>
      <c r="BT54" s="83" t="s">
        <v>69</v>
      </c>
      <c r="BU54" s="84" t="s">
        <v>70</v>
      </c>
      <c r="BV54" s="83" t="s">
        <v>71</v>
      </c>
      <c r="BW54" s="83" t="s">
        <v>5</v>
      </c>
      <c r="BX54" s="83" t="s">
        <v>72</v>
      </c>
      <c r="CL54" s="83" t="s">
        <v>19</v>
      </c>
    </row>
    <row r="55" spans="1:91" s="7" customFormat="1" ht="16.5" customHeight="1">
      <c r="B55" s="85"/>
      <c r="C55" s="86"/>
      <c r="D55" s="307" t="s">
        <v>73</v>
      </c>
      <c r="E55" s="307"/>
      <c r="F55" s="307"/>
      <c r="G55" s="307"/>
      <c r="H55" s="307"/>
      <c r="I55" s="87"/>
      <c r="J55" s="307" t="s">
        <v>74</v>
      </c>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35">
        <f>ROUND(SUM(AG56:AG58),2)</f>
        <v>0</v>
      </c>
      <c r="AH55" s="336"/>
      <c r="AI55" s="336"/>
      <c r="AJ55" s="336"/>
      <c r="AK55" s="336"/>
      <c r="AL55" s="336"/>
      <c r="AM55" s="336"/>
      <c r="AN55" s="341">
        <f t="shared" si="0"/>
        <v>0</v>
      </c>
      <c r="AO55" s="336"/>
      <c r="AP55" s="336"/>
      <c r="AQ55" s="88" t="s">
        <v>75</v>
      </c>
      <c r="AR55" s="89"/>
      <c r="AS55" s="90">
        <f>ROUND(SUM(AS56:AS58),2)</f>
        <v>0</v>
      </c>
      <c r="AT55" s="91">
        <f t="shared" si="1"/>
        <v>0</v>
      </c>
      <c r="AU55" s="92">
        <f>ROUND(SUM(AU56:AU58),5)</f>
        <v>0</v>
      </c>
      <c r="AV55" s="91">
        <f>ROUND(AZ55*L29,2)</f>
        <v>0</v>
      </c>
      <c r="AW55" s="91">
        <f>ROUND(BA55*L30,2)</f>
        <v>0</v>
      </c>
      <c r="AX55" s="91">
        <f>ROUND(BB55*L29,2)</f>
        <v>0</v>
      </c>
      <c r="AY55" s="91">
        <f>ROUND(BC55*L30,2)</f>
        <v>0</v>
      </c>
      <c r="AZ55" s="91">
        <f>ROUND(SUM(AZ56:AZ58),2)</f>
        <v>0</v>
      </c>
      <c r="BA55" s="91">
        <f>ROUND(SUM(BA56:BA58),2)</f>
        <v>0</v>
      </c>
      <c r="BB55" s="91">
        <f>ROUND(SUM(BB56:BB58),2)</f>
        <v>0</v>
      </c>
      <c r="BC55" s="91">
        <f>ROUND(SUM(BC56:BC58),2)</f>
        <v>0</v>
      </c>
      <c r="BD55" s="93">
        <f>ROUND(SUM(BD56:BD58),2)</f>
        <v>0</v>
      </c>
      <c r="BS55" s="94" t="s">
        <v>68</v>
      </c>
      <c r="BT55" s="94" t="s">
        <v>76</v>
      </c>
      <c r="BU55" s="94" t="s">
        <v>70</v>
      </c>
      <c r="BV55" s="94" t="s">
        <v>71</v>
      </c>
      <c r="BW55" s="94" t="s">
        <v>77</v>
      </c>
      <c r="BX55" s="94" t="s">
        <v>5</v>
      </c>
      <c r="CL55" s="94" t="s">
        <v>19</v>
      </c>
      <c r="CM55" s="94" t="s">
        <v>78</v>
      </c>
    </row>
    <row r="56" spans="1:91" s="4" customFormat="1" ht="16.5" customHeight="1">
      <c r="A56" s="95" t="s">
        <v>79</v>
      </c>
      <c r="B56" s="50"/>
      <c r="C56" s="96"/>
      <c r="D56" s="96"/>
      <c r="E56" s="308" t="s">
        <v>78</v>
      </c>
      <c r="F56" s="308"/>
      <c r="G56" s="308"/>
      <c r="H56" s="308"/>
      <c r="I56" s="308"/>
      <c r="J56" s="96"/>
      <c r="K56" s="308" t="s">
        <v>80</v>
      </c>
      <c r="L56" s="308"/>
      <c r="M56" s="308"/>
      <c r="N56" s="308"/>
      <c r="O56" s="308"/>
      <c r="P56" s="308"/>
      <c r="Q56" s="308"/>
      <c r="R56" s="308"/>
      <c r="S56" s="308"/>
      <c r="T56" s="308"/>
      <c r="U56" s="308"/>
      <c r="V56" s="308"/>
      <c r="W56" s="308"/>
      <c r="X56" s="308"/>
      <c r="Y56" s="308"/>
      <c r="Z56" s="308"/>
      <c r="AA56" s="308"/>
      <c r="AB56" s="308"/>
      <c r="AC56" s="308"/>
      <c r="AD56" s="308"/>
      <c r="AE56" s="308"/>
      <c r="AF56" s="308"/>
      <c r="AG56" s="333">
        <f>'2 - Malby'!J32</f>
        <v>0</v>
      </c>
      <c r="AH56" s="334"/>
      <c r="AI56" s="334"/>
      <c r="AJ56" s="334"/>
      <c r="AK56" s="334"/>
      <c r="AL56" s="334"/>
      <c r="AM56" s="334"/>
      <c r="AN56" s="333">
        <f t="shared" si="0"/>
        <v>0</v>
      </c>
      <c r="AO56" s="334"/>
      <c r="AP56" s="334"/>
      <c r="AQ56" s="97" t="s">
        <v>81</v>
      </c>
      <c r="AR56" s="52"/>
      <c r="AS56" s="98">
        <v>0</v>
      </c>
      <c r="AT56" s="99">
        <f t="shared" si="1"/>
        <v>0</v>
      </c>
      <c r="AU56" s="100">
        <f>'2 - Malby'!P90</f>
        <v>0</v>
      </c>
      <c r="AV56" s="99">
        <f>'2 - Malby'!J35</f>
        <v>0</v>
      </c>
      <c r="AW56" s="99">
        <f>'2 - Malby'!J36</f>
        <v>0</v>
      </c>
      <c r="AX56" s="99">
        <f>'2 - Malby'!J37</f>
        <v>0</v>
      </c>
      <c r="AY56" s="99">
        <f>'2 - Malby'!J38</f>
        <v>0</v>
      </c>
      <c r="AZ56" s="99">
        <f>'2 - Malby'!F35</f>
        <v>0</v>
      </c>
      <c r="BA56" s="99">
        <f>'2 - Malby'!F36</f>
        <v>0</v>
      </c>
      <c r="BB56" s="99">
        <f>'2 - Malby'!F37</f>
        <v>0</v>
      </c>
      <c r="BC56" s="99">
        <f>'2 - Malby'!F38</f>
        <v>0</v>
      </c>
      <c r="BD56" s="101">
        <f>'2 - Malby'!F39</f>
        <v>0</v>
      </c>
      <c r="BT56" s="102" t="s">
        <v>78</v>
      </c>
      <c r="BV56" s="102" t="s">
        <v>71</v>
      </c>
      <c r="BW56" s="102" t="s">
        <v>82</v>
      </c>
      <c r="BX56" s="102" t="s">
        <v>77</v>
      </c>
      <c r="CL56" s="102" t="s">
        <v>19</v>
      </c>
    </row>
    <row r="57" spans="1:91" s="4" customFormat="1" ht="16.5" customHeight="1">
      <c r="A57" s="95" t="s">
        <v>79</v>
      </c>
      <c r="B57" s="50"/>
      <c r="C57" s="96"/>
      <c r="D57" s="96"/>
      <c r="E57" s="308" t="s">
        <v>83</v>
      </c>
      <c r="F57" s="308"/>
      <c r="G57" s="308"/>
      <c r="H57" s="308"/>
      <c r="I57" s="308"/>
      <c r="J57" s="96"/>
      <c r="K57" s="308" t="s">
        <v>84</v>
      </c>
      <c r="L57" s="308"/>
      <c r="M57" s="308"/>
      <c r="N57" s="308"/>
      <c r="O57" s="308"/>
      <c r="P57" s="308"/>
      <c r="Q57" s="308"/>
      <c r="R57" s="308"/>
      <c r="S57" s="308"/>
      <c r="T57" s="308"/>
      <c r="U57" s="308"/>
      <c r="V57" s="308"/>
      <c r="W57" s="308"/>
      <c r="X57" s="308"/>
      <c r="Y57" s="308"/>
      <c r="Z57" s="308"/>
      <c r="AA57" s="308"/>
      <c r="AB57" s="308"/>
      <c r="AC57" s="308"/>
      <c r="AD57" s="308"/>
      <c r="AE57" s="308"/>
      <c r="AF57" s="308"/>
      <c r="AG57" s="333">
        <f>'3 - Podlahy'!J32</f>
        <v>0</v>
      </c>
      <c r="AH57" s="334"/>
      <c r="AI57" s="334"/>
      <c r="AJ57" s="334"/>
      <c r="AK57" s="334"/>
      <c r="AL57" s="334"/>
      <c r="AM57" s="334"/>
      <c r="AN57" s="333">
        <f t="shared" si="0"/>
        <v>0</v>
      </c>
      <c r="AO57" s="334"/>
      <c r="AP57" s="334"/>
      <c r="AQ57" s="97" t="s">
        <v>81</v>
      </c>
      <c r="AR57" s="52"/>
      <c r="AS57" s="98">
        <v>0</v>
      </c>
      <c r="AT57" s="99">
        <f t="shared" si="1"/>
        <v>0</v>
      </c>
      <c r="AU57" s="100">
        <f>'3 - Podlahy'!P91</f>
        <v>0</v>
      </c>
      <c r="AV57" s="99">
        <f>'3 - Podlahy'!J35</f>
        <v>0</v>
      </c>
      <c r="AW57" s="99">
        <f>'3 - Podlahy'!J36</f>
        <v>0</v>
      </c>
      <c r="AX57" s="99">
        <f>'3 - Podlahy'!J37</f>
        <v>0</v>
      </c>
      <c r="AY57" s="99">
        <f>'3 - Podlahy'!J38</f>
        <v>0</v>
      </c>
      <c r="AZ57" s="99">
        <f>'3 - Podlahy'!F35</f>
        <v>0</v>
      </c>
      <c r="BA57" s="99">
        <f>'3 - Podlahy'!F36</f>
        <v>0</v>
      </c>
      <c r="BB57" s="99">
        <f>'3 - Podlahy'!F37</f>
        <v>0</v>
      </c>
      <c r="BC57" s="99">
        <f>'3 - Podlahy'!F38</f>
        <v>0</v>
      </c>
      <c r="BD57" s="101">
        <f>'3 - Podlahy'!F39</f>
        <v>0</v>
      </c>
      <c r="BT57" s="102" t="s">
        <v>78</v>
      </c>
      <c r="BV57" s="102" t="s">
        <v>71</v>
      </c>
      <c r="BW57" s="102" t="s">
        <v>85</v>
      </c>
      <c r="BX57" s="102" t="s">
        <v>77</v>
      </c>
      <c r="CL57" s="102" t="s">
        <v>19</v>
      </c>
    </row>
    <row r="58" spans="1:91" s="4" customFormat="1" ht="16.5" customHeight="1">
      <c r="A58" s="95" t="s">
        <v>79</v>
      </c>
      <c r="B58" s="50"/>
      <c r="C58" s="96"/>
      <c r="D58" s="96"/>
      <c r="E58" s="308" t="s">
        <v>86</v>
      </c>
      <c r="F58" s="308"/>
      <c r="G58" s="308"/>
      <c r="H58" s="308"/>
      <c r="I58" s="308"/>
      <c r="J58" s="96"/>
      <c r="K58" s="308" t="s">
        <v>87</v>
      </c>
      <c r="L58" s="308"/>
      <c r="M58" s="308"/>
      <c r="N58" s="308"/>
      <c r="O58" s="308"/>
      <c r="P58" s="308"/>
      <c r="Q58" s="308"/>
      <c r="R58" s="308"/>
      <c r="S58" s="308"/>
      <c r="T58" s="308"/>
      <c r="U58" s="308"/>
      <c r="V58" s="308"/>
      <c r="W58" s="308"/>
      <c r="X58" s="308"/>
      <c r="Y58" s="308"/>
      <c r="Z58" s="308"/>
      <c r="AA58" s="308"/>
      <c r="AB58" s="308"/>
      <c r="AC58" s="308"/>
      <c r="AD58" s="308"/>
      <c r="AE58" s="308"/>
      <c r="AF58" s="308"/>
      <c r="AG58" s="333">
        <f>'6 - Vyčištění budov'!J32</f>
        <v>0</v>
      </c>
      <c r="AH58" s="334"/>
      <c r="AI58" s="334"/>
      <c r="AJ58" s="334"/>
      <c r="AK58" s="334"/>
      <c r="AL58" s="334"/>
      <c r="AM58" s="334"/>
      <c r="AN58" s="333">
        <f t="shared" si="0"/>
        <v>0</v>
      </c>
      <c r="AO58" s="334"/>
      <c r="AP58" s="334"/>
      <c r="AQ58" s="97" t="s">
        <v>81</v>
      </c>
      <c r="AR58" s="52"/>
      <c r="AS58" s="98">
        <v>0</v>
      </c>
      <c r="AT58" s="99">
        <f t="shared" si="1"/>
        <v>0</v>
      </c>
      <c r="AU58" s="100">
        <f>'6 - Vyčištění budov'!P87</f>
        <v>0</v>
      </c>
      <c r="AV58" s="99">
        <f>'6 - Vyčištění budov'!J35</f>
        <v>0</v>
      </c>
      <c r="AW58" s="99">
        <f>'6 - Vyčištění budov'!J36</f>
        <v>0</v>
      </c>
      <c r="AX58" s="99">
        <f>'6 - Vyčištění budov'!J37</f>
        <v>0</v>
      </c>
      <c r="AY58" s="99">
        <f>'6 - Vyčištění budov'!J38</f>
        <v>0</v>
      </c>
      <c r="AZ58" s="99">
        <f>'6 - Vyčištění budov'!F35</f>
        <v>0</v>
      </c>
      <c r="BA58" s="99">
        <f>'6 - Vyčištění budov'!F36</f>
        <v>0</v>
      </c>
      <c r="BB58" s="99">
        <f>'6 - Vyčištění budov'!F37</f>
        <v>0</v>
      </c>
      <c r="BC58" s="99">
        <f>'6 - Vyčištění budov'!F38</f>
        <v>0</v>
      </c>
      <c r="BD58" s="101">
        <f>'6 - Vyčištění budov'!F39</f>
        <v>0</v>
      </c>
      <c r="BT58" s="102" t="s">
        <v>78</v>
      </c>
      <c r="BV58" s="102" t="s">
        <v>71</v>
      </c>
      <c r="BW58" s="102" t="s">
        <v>88</v>
      </c>
      <c r="BX58" s="102" t="s">
        <v>77</v>
      </c>
      <c r="CL58" s="102" t="s">
        <v>19</v>
      </c>
    </row>
    <row r="59" spans="1:91" s="7" customFormat="1" ht="16.5" customHeight="1">
      <c r="B59" s="85"/>
      <c r="C59" s="86"/>
      <c r="D59" s="307" t="s">
        <v>89</v>
      </c>
      <c r="E59" s="307"/>
      <c r="F59" s="307"/>
      <c r="G59" s="307"/>
      <c r="H59" s="307"/>
      <c r="I59" s="87"/>
      <c r="J59" s="307" t="s">
        <v>90</v>
      </c>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35">
        <f>ROUND(SUM(AG60:AG71),2)</f>
        <v>0</v>
      </c>
      <c r="AH59" s="336"/>
      <c r="AI59" s="336"/>
      <c r="AJ59" s="336"/>
      <c r="AK59" s="336"/>
      <c r="AL59" s="336"/>
      <c r="AM59" s="336"/>
      <c r="AN59" s="341">
        <f t="shared" si="0"/>
        <v>0</v>
      </c>
      <c r="AO59" s="336"/>
      <c r="AP59" s="336"/>
      <c r="AQ59" s="88" t="s">
        <v>75</v>
      </c>
      <c r="AR59" s="89"/>
      <c r="AS59" s="90">
        <f>ROUND(SUM(AS60:AS71),2)</f>
        <v>0</v>
      </c>
      <c r="AT59" s="91">
        <f t="shared" si="1"/>
        <v>0</v>
      </c>
      <c r="AU59" s="92">
        <f>ROUND(SUM(AU60:AU71),5)</f>
        <v>0</v>
      </c>
      <c r="AV59" s="91">
        <f>ROUND(AZ59*L29,2)</f>
        <v>0</v>
      </c>
      <c r="AW59" s="91">
        <f>ROUND(BA59*L30,2)</f>
        <v>0</v>
      </c>
      <c r="AX59" s="91">
        <f>ROUND(BB59*L29,2)</f>
        <v>0</v>
      </c>
      <c r="AY59" s="91">
        <f>ROUND(BC59*L30,2)</f>
        <v>0</v>
      </c>
      <c r="AZ59" s="91">
        <f>ROUND(SUM(AZ60:AZ71),2)</f>
        <v>0</v>
      </c>
      <c r="BA59" s="91">
        <f>ROUND(SUM(BA60:BA71),2)</f>
        <v>0</v>
      </c>
      <c r="BB59" s="91">
        <f>ROUND(SUM(BB60:BB71),2)</f>
        <v>0</v>
      </c>
      <c r="BC59" s="91">
        <f>ROUND(SUM(BC60:BC71),2)</f>
        <v>0</v>
      </c>
      <c r="BD59" s="93">
        <f>ROUND(SUM(BD60:BD71),2)</f>
        <v>0</v>
      </c>
      <c r="BS59" s="94" t="s">
        <v>68</v>
      </c>
      <c r="BT59" s="94" t="s">
        <v>76</v>
      </c>
      <c r="BU59" s="94" t="s">
        <v>70</v>
      </c>
      <c r="BV59" s="94" t="s">
        <v>71</v>
      </c>
      <c r="BW59" s="94" t="s">
        <v>91</v>
      </c>
      <c r="BX59" s="94" t="s">
        <v>5</v>
      </c>
      <c r="CL59" s="94" t="s">
        <v>19</v>
      </c>
      <c r="CM59" s="94" t="s">
        <v>78</v>
      </c>
    </row>
    <row r="60" spans="1:91" s="4" customFormat="1" ht="16.5" customHeight="1">
      <c r="A60" s="95" t="s">
        <v>79</v>
      </c>
      <c r="B60" s="50"/>
      <c r="C60" s="96"/>
      <c r="D60" s="96"/>
      <c r="E60" s="308" t="s">
        <v>76</v>
      </c>
      <c r="F60" s="308"/>
      <c r="G60" s="308"/>
      <c r="H60" s="308"/>
      <c r="I60" s="308"/>
      <c r="J60" s="96"/>
      <c r="K60" s="308" t="s">
        <v>92</v>
      </c>
      <c r="L60" s="308"/>
      <c r="M60" s="308"/>
      <c r="N60" s="308"/>
      <c r="O60" s="308"/>
      <c r="P60" s="308"/>
      <c r="Q60" s="308"/>
      <c r="R60" s="308"/>
      <c r="S60" s="308"/>
      <c r="T60" s="308"/>
      <c r="U60" s="308"/>
      <c r="V60" s="308"/>
      <c r="W60" s="308"/>
      <c r="X60" s="308"/>
      <c r="Y60" s="308"/>
      <c r="Z60" s="308"/>
      <c r="AA60" s="308"/>
      <c r="AB60" s="308"/>
      <c r="AC60" s="308"/>
      <c r="AD60" s="308"/>
      <c r="AE60" s="308"/>
      <c r="AF60" s="308"/>
      <c r="AG60" s="333">
        <f>'1 - AST + koupelna'!J32</f>
        <v>0</v>
      </c>
      <c r="AH60" s="334"/>
      <c r="AI60" s="334"/>
      <c r="AJ60" s="334"/>
      <c r="AK60" s="334"/>
      <c r="AL60" s="334"/>
      <c r="AM60" s="334"/>
      <c r="AN60" s="333">
        <f t="shared" si="0"/>
        <v>0</v>
      </c>
      <c r="AO60" s="334"/>
      <c r="AP60" s="334"/>
      <c r="AQ60" s="97" t="s">
        <v>81</v>
      </c>
      <c r="AR60" s="52"/>
      <c r="AS60" s="98">
        <v>0</v>
      </c>
      <c r="AT60" s="99">
        <f t="shared" si="1"/>
        <v>0</v>
      </c>
      <c r="AU60" s="100">
        <f>'1 - AST + koupelna'!P102</f>
        <v>0</v>
      </c>
      <c r="AV60" s="99">
        <f>'1 - AST + koupelna'!J35</f>
        <v>0</v>
      </c>
      <c r="AW60" s="99">
        <f>'1 - AST + koupelna'!J36</f>
        <v>0</v>
      </c>
      <c r="AX60" s="99">
        <f>'1 - AST + koupelna'!J37</f>
        <v>0</v>
      </c>
      <c r="AY60" s="99">
        <f>'1 - AST + koupelna'!J38</f>
        <v>0</v>
      </c>
      <c r="AZ60" s="99">
        <f>'1 - AST + koupelna'!F35</f>
        <v>0</v>
      </c>
      <c r="BA60" s="99">
        <f>'1 - AST + koupelna'!F36</f>
        <v>0</v>
      </c>
      <c r="BB60" s="99">
        <f>'1 - AST + koupelna'!F37</f>
        <v>0</v>
      </c>
      <c r="BC60" s="99">
        <f>'1 - AST + koupelna'!F38</f>
        <v>0</v>
      </c>
      <c r="BD60" s="101">
        <f>'1 - AST + koupelna'!F39</f>
        <v>0</v>
      </c>
      <c r="BT60" s="102" t="s">
        <v>78</v>
      </c>
      <c r="BV60" s="102" t="s">
        <v>71</v>
      </c>
      <c r="BW60" s="102" t="s">
        <v>93</v>
      </c>
      <c r="BX60" s="102" t="s">
        <v>91</v>
      </c>
      <c r="CL60" s="102" t="s">
        <v>19</v>
      </c>
    </row>
    <row r="61" spans="1:91" s="4" customFormat="1" ht="16.5" customHeight="1">
      <c r="A61" s="95" t="s">
        <v>79</v>
      </c>
      <c r="B61" s="50"/>
      <c r="C61" s="96"/>
      <c r="D61" s="96"/>
      <c r="E61" s="308" t="s">
        <v>94</v>
      </c>
      <c r="F61" s="308"/>
      <c r="G61" s="308"/>
      <c r="H61" s="308"/>
      <c r="I61" s="308"/>
      <c r="J61" s="96"/>
      <c r="K61" s="308" t="s">
        <v>95</v>
      </c>
      <c r="L61" s="308"/>
      <c r="M61" s="308"/>
      <c r="N61" s="308"/>
      <c r="O61" s="308"/>
      <c r="P61" s="308"/>
      <c r="Q61" s="308"/>
      <c r="R61" s="308"/>
      <c r="S61" s="308"/>
      <c r="T61" s="308"/>
      <c r="U61" s="308"/>
      <c r="V61" s="308"/>
      <c r="W61" s="308"/>
      <c r="X61" s="308"/>
      <c r="Y61" s="308"/>
      <c r="Z61" s="308"/>
      <c r="AA61" s="308"/>
      <c r="AB61" s="308"/>
      <c r="AC61" s="308"/>
      <c r="AD61" s="308"/>
      <c r="AE61" s="308"/>
      <c r="AF61" s="308"/>
      <c r="AG61" s="333">
        <f>'8 - TRH hlavice'!J32</f>
        <v>0</v>
      </c>
      <c r="AH61" s="334"/>
      <c r="AI61" s="334"/>
      <c r="AJ61" s="334"/>
      <c r="AK61" s="334"/>
      <c r="AL61" s="334"/>
      <c r="AM61" s="334"/>
      <c r="AN61" s="333">
        <f t="shared" si="0"/>
        <v>0</v>
      </c>
      <c r="AO61" s="334"/>
      <c r="AP61" s="334"/>
      <c r="AQ61" s="97" t="s">
        <v>81</v>
      </c>
      <c r="AR61" s="52"/>
      <c r="AS61" s="98">
        <v>0</v>
      </c>
      <c r="AT61" s="99">
        <f t="shared" si="1"/>
        <v>0</v>
      </c>
      <c r="AU61" s="100">
        <f>'8 - TRH hlavice'!P87</f>
        <v>0</v>
      </c>
      <c r="AV61" s="99">
        <f>'8 - TRH hlavice'!J35</f>
        <v>0</v>
      </c>
      <c r="AW61" s="99">
        <f>'8 - TRH hlavice'!J36</f>
        <v>0</v>
      </c>
      <c r="AX61" s="99">
        <f>'8 - TRH hlavice'!J37</f>
        <v>0</v>
      </c>
      <c r="AY61" s="99">
        <f>'8 - TRH hlavice'!J38</f>
        <v>0</v>
      </c>
      <c r="AZ61" s="99">
        <f>'8 - TRH hlavice'!F35</f>
        <v>0</v>
      </c>
      <c r="BA61" s="99">
        <f>'8 - TRH hlavice'!F36</f>
        <v>0</v>
      </c>
      <c r="BB61" s="99">
        <f>'8 - TRH hlavice'!F37</f>
        <v>0</v>
      </c>
      <c r="BC61" s="99">
        <f>'8 - TRH hlavice'!F38</f>
        <v>0</v>
      </c>
      <c r="BD61" s="101">
        <f>'8 - TRH hlavice'!F39</f>
        <v>0</v>
      </c>
      <c r="BT61" s="102" t="s">
        <v>78</v>
      </c>
      <c r="BV61" s="102" t="s">
        <v>71</v>
      </c>
      <c r="BW61" s="102" t="s">
        <v>96</v>
      </c>
      <c r="BX61" s="102" t="s">
        <v>91</v>
      </c>
      <c r="CL61" s="102" t="s">
        <v>19</v>
      </c>
    </row>
    <row r="62" spans="1:91" s="4" customFormat="1" ht="16.5" customHeight="1">
      <c r="A62" s="95" t="s">
        <v>79</v>
      </c>
      <c r="B62" s="50"/>
      <c r="C62" s="96"/>
      <c r="D62" s="96"/>
      <c r="E62" s="308" t="s">
        <v>78</v>
      </c>
      <c r="F62" s="308"/>
      <c r="G62" s="308"/>
      <c r="H62" s="308"/>
      <c r="I62" s="308"/>
      <c r="J62" s="96"/>
      <c r="K62" s="308" t="s">
        <v>97</v>
      </c>
      <c r="L62" s="308"/>
      <c r="M62" s="308"/>
      <c r="N62" s="308"/>
      <c r="O62" s="308"/>
      <c r="P62" s="308"/>
      <c r="Q62" s="308"/>
      <c r="R62" s="308"/>
      <c r="S62" s="308"/>
      <c r="T62" s="308"/>
      <c r="U62" s="308"/>
      <c r="V62" s="308"/>
      <c r="W62" s="308"/>
      <c r="X62" s="308"/>
      <c r="Y62" s="308"/>
      <c r="Z62" s="308"/>
      <c r="AA62" s="308"/>
      <c r="AB62" s="308"/>
      <c r="AC62" s="308"/>
      <c r="AD62" s="308"/>
      <c r="AE62" s="308"/>
      <c r="AF62" s="308"/>
      <c r="AG62" s="333">
        <f>'2 - Kuchyňka'!J32</f>
        <v>0</v>
      </c>
      <c r="AH62" s="334"/>
      <c r="AI62" s="334"/>
      <c r="AJ62" s="334"/>
      <c r="AK62" s="334"/>
      <c r="AL62" s="334"/>
      <c r="AM62" s="334"/>
      <c r="AN62" s="333">
        <f t="shared" si="0"/>
        <v>0</v>
      </c>
      <c r="AO62" s="334"/>
      <c r="AP62" s="334"/>
      <c r="AQ62" s="97" t="s">
        <v>81</v>
      </c>
      <c r="AR62" s="52"/>
      <c r="AS62" s="98">
        <v>0</v>
      </c>
      <c r="AT62" s="99">
        <f t="shared" si="1"/>
        <v>0</v>
      </c>
      <c r="AU62" s="100">
        <f>'2 - Kuchyňka'!P97</f>
        <v>0</v>
      </c>
      <c r="AV62" s="99">
        <f>'2 - Kuchyňka'!J35</f>
        <v>0</v>
      </c>
      <c r="AW62" s="99">
        <f>'2 - Kuchyňka'!J36</f>
        <v>0</v>
      </c>
      <c r="AX62" s="99">
        <f>'2 - Kuchyňka'!J37</f>
        <v>0</v>
      </c>
      <c r="AY62" s="99">
        <f>'2 - Kuchyňka'!J38</f>
        <v>0</v>
      </c>
      <c r="AZ62" s="99">
        <f>'2 - Kuchyňka'!F35</f>
        <v>0</v>
      </c>
      <c r="BA62" s="99">
        <f>'2 - Kuchyňka'!F36</f>
        <v>0</v>
      </c>
      <c r="BB62" s="99">
        <f>'2 - Kuchyňka'!F37</f>
        <v>0</v>
      </c>
      <c r="BC62" s="99">
        <f>'2 - Kuchyňka'!F38</f>
        <v>0</v>
      </c>
      <c r="BD62" s="101">
        <f>'2 - Kuchyňka'!F39</f>
        <v>0</v>
      </c>
      <c r="BT62" s="102" t="s">
        <v>78</v>
      </c>
      <c r="BV62" s="102" t="s">
        <v>71</v>
      </c>
      <c r="BW62" s="102" t="s">
        <v>98</v>
      </c>
      <c r="BX62" s="102" t="s">
        <v>91</v>
      </c>
      <c r="CL62" s="102" t="s">
        <v>19</v>
      </c>
    </row>
    <row r="63" spans="1:91" s="4" customFormat="1" ht="16.5" customHeight="1">
      <c r="A63" s="95" t="s">
        <v>79</v>
      </c>
      <c r="B63" s="50"/>
      <c r="C63" s="96"/>
      <c r="D63" s="96"/>
      <c r="E63" s="308" t="s">
        <v>83</v>
      </c>
      <c r="F63" s="308"/>
      <c r="G63" s="308"/>
      <c r="H63" s="308"/>
      <c r="I63" s="308"/>
      <c r="J63" s="96"/>
      <c r="K63" s="308" t="s">
        <v>99</v>
      </c>
      <c r="L63" s="308"/>
      <c r="M63" s="308"/>
      <c r="N63" s="308"/>
      <c r="O63" s="308"/>
      <c r="P63" s="308"/>
      <c r="Q63" s="308"/>
      <c r="R63" s="308"/>
      <c r="S63" s="308"/>
      <c r="T63" s="308"/>
      <c r="U63" s="308"/>
      <c r="V63" s="308"/>
      <c r="W63" s="308"/>
      <c r="X63" s="308"/>
      <c r="Y63" s="308"/>
      <c r="Z63" s="308"/>
      <c r="AA63" s="308"/>
      <c r="AB63" s="308"/>
      <c r="AC63" s="308"/>
      <c r="AD63" s="308"/>
      <c r="AE63" s="308"/>
      <c r="AF63" s="308"/>
      <c r="AG63" s="333">
        <f>'3 - Kanalizace'!J32</f>
        <v>0</v>
      </c>
      <c r="AH63" s="334"/>
      <c r="AI63" s="334"/>
      <c r="AJ63" s="334"/>
      <c r="AK63" s="334"/>
      <c r="AL63" s="334"/>
      <c r="AM63" s="334"/>
      <c r="AN63" s="333">
        <f t="shared" si="0"/>
        <v>0</v>
      </c>
      <c r="AO63" s="334"/>
      <c r="AP63" s="334"/>
      <c r="AQ63" s="97" t="s">
        <v>81</v>
      </c>
      <c r="AR63" s="52"/>
      <c r="AS63" s="98">
        <v>0</v>
      </c>
      <c r="AT63" s="99">
        <f t="shared" si="1"/>
        <v>0</v>
      </c>
      <c r="AU63" s="100">
        <f>'3 - Kanalizace'!P90</f>
        <v>0</v>
      </c>
      <c r="AV63" s="99">
        <f>'3 - Kanalizace'!J35</f>
        <v>0</v>
      </c>
      <c r="AW63" s="99">
        <f>'3 - Kanalizace'!J36</f>
        <v>0</v>
      </c>
      <c r="AX63" s="99">
        <f>'3 - Kanalizace'!J37</f>
        <v>0</v>
      </c>
      <c r="AY63" s="99">
        <f>'3 - Kanalizace'!J38</f>
        <v>0</v>
      </c>
      <c r="AZ63" s="99">
        <f>'3 - Kanalizace'!F35</f>
        <v>0</v>
      </c>
      <c r="BA63" s="99">
        <f>'3 - Kanalizace'!F36</f>
        <v>0</v>
      </c>
      <c r="BB63" s="99">
        <f>'3 - Kanalizace'!F37</f>
        <v>0</v>
      </c>
      <c r="BC63" s="99">
        <f>'3 - Kanalizace'!F38</f>
        <v>0</v>
      </c>
      <c r="BD63" s="101">
        <f>'3 - Kanalizace'!F39</f>
        <v>0</v>
      </c>
      <c r="BT63" s="102" t="s">
        <v>78</v>
      </c>
      <c r="BV63" s="102" t="s">
        <v>71</v>
      </c>
      <c r="BW63" s="102" t="s">
        <v>100</v>
      </c>
      <c r="BX63" s="102" t="s">
        <v>91</v>
      </c>
      <c r="CL63" s="102" t="s">
        <v>19</v>
      </c>
    </row>
    <row r="64" spans="1:91" s="4" customFormat="1" ht="16.5" customHeight="1">
      <c r="A64" s="95" t="s">
        <v>79</v>
      </c>
      <c r="B64" s="50"/>
      <c r="C64" s="96"/>
      <c r="D64" s="96"/>
      <c r="E64" s="308" t="s">
        <v>101</v>
      </c>
      <c r="F64" s="308"/>
      <c r="G64" s="308"/>
      <c r="H64" s="308"/>
      <c r="I64" s="308"/>
      <c r="J64" s="96"/>
      <c r="K64" s="308" t="s">
        <v>102</v>
      </c>
      <c r="L64" s="308"/>
      <c r="M64" s="308"/>
      <c r="N64" s="308"/>
      <c r="O64" s="308"/>
      <c r="P64" s="308"/>
      <c r="Q64" s="308"/>
      <c r="R64" s="308"/>
      <c r="S64" s="308"/>
      <c r="T64" s="308"/>
      <c r="U64" s="308"/>
      <c r="V64" s="308"/>
      <c r="W64" s="308"/>
      <c r="X64" s="308"/>
      <c r="Y64" s="308"/>
      <c r="Z64" s="308"/>
      <c r="AA64" s="308"/>
      <c r="AB64" s="308"/>
      <c r="AC64" s="308"/>
      <c r="AD64" s="308"/>
      <c r="AE64" s="308"/>
      <c r="AF64" s="308"/>
      <c r="AG64" s="333">
        <f>'4 - Vzduchotechnika'!J32</f>
        <v>0</v>
      </c>
      <c r="AH64" s="334"/>
      <c r="AI64" s="334"/>
      <c r="AJ64" s="334"/>
      <c r="AK64" s="334"/>
      <c r="AL64" s="334"/>
      <c r="AM64" s="334"/>
      <c r="AN64" s="333">
        <f t="shared" si="0"/>
        <v>0</v>
      </c>
      <c r="AO64" s="334"/>
      <c r="AP64" s="334"/>
      <c r="AQ64" s="97" t="s">
        <v>81</v>
      </c>
      <c r="AR64" s="52"/>
      <c r="AS64" s="98">
        <v>0</v>
      </c>
      <c r="AT64" s="99">
        <f t="shared" si="1"/>
        <v>0</v>
      </c>
      <c r="AU64" s="100">
        <f>'4 - Vzduchotechnika'!P88</f>
        <v>0</v>
      </c>
      <c r="AV64" s="99">
        <f>'4 - Vzduchotechnika'!J35</f>
        <v>0</v>
      </c>
      <c r="AW64" s="99">
        <f>'4 - Vzduchotechnika'!J36</f>
        <v>0</v>
      </c>
      <c r="AX64" s="99">
        <f>'4 - Vzduchotechnika'!J37</f>
        <v>0</v>
      </c>
      <c r="AY64" s="99">
        <f>'4 - Vzduchotechnika'!J38</f>
        <v>0</v>
      </c>
      <c r="AZ64" s="99">
        <f>'4 - Vzduchotechnika'!F35</f>
        <v>0</v>
      </c>
      <c r="BA64" s="99">
        <f>'4 - Vzduchotechnika'!F36</f>
        <v>0</v>
      </c>
      <c r="BB64" s="99">
        <f>'4 - Vzduchotechnika'!F37</f>
        <v>0</v>
      </c>
      <c r="BC64" s="99">
        <f>'4 - Vzduchotechnika'!F38</f>
        <v>0</v>
      </c>
      <c r="BD64" s="101">
        <f>'4 - Vzduchotechnika'!F39</f>
        <v>0</v>
      </c>
      <c r="BT64" s="102" t="s">
        <v>78</v>
      </c>
      <c r="BV64" s="102" t="s">
        <v>71</v>
      </c>
      <c r="BW64" s="102" t="s">
        <v>103</v>
      </c>
      <c r="BX64" s="102" t="s">
        <v>91</v>
      </c>
      <c r="CL64" s="102" t="s">
        <v>19</v>
      </c>
    </row>
    <row r="65" spans="1:91" s="4" customFormat="1" ht="16.5" customHeight="1">
      <c r="A65" s="95" t="s">
        <v>79</v>
      </c>
      <c r="B65" s="50"/>
      <c r="C65" s="96"/>
      <c r="D65" s="96"/>
      <c r="E65" s="308" t="s">
        <v>104</v>
      </c>
      <c r="F65" s="308"/>
      <c r="G65" s="308"/>
      <c r="H65" s="308"/>
      <c r="I65" s="308"/>
      <c r="J65" s="96"/>
      <c r="K65" s="308" t="s">
        <v>105</v>
      </c>
      <c r="L65" s="308"/>
      <c r="M65" s="308"/>
      <c r="N65" s="308"/>
      <c r="O65" s="308"/>
      <c r="P65" s="308"/>
      <c r="Q65" s="308"/>
      <c r="R65" s="308"/>
      <c r="S65" s="308"/>
      <c r="T65" s="308"/>
      <c r="U65" s="308"/>
      <c r="V65" s="308"/>
      <c r="W65" s="308"/>
      <c r="X65" s="308"/>
      <c r="Y65" s="308"/>
      <c r="Z65" s="308"/>
      <c r="AA65" s="308"/>
      <c r="AB65" s="308"/>
      <c r="AC65" s="308"/>
      <c r="AD65" s="308"/>
      <c r="AE65" s="308"/>
      <c r="AF65" s="308"/>
      <c r="AG65" s="333">
        <f>'4 (1) - Nábytek'!J32</f>
        <v>0</v>
      </c>
      <c r="AH65" s="334"/>
      <c r="AI65" s="334"/>
      <c r="AJ65" s="334"/>
      <c r="AK65" s="334"/>
      <c r="AL65" s="334"/>
      <c r="AM65" s="334"/>
      <c r="AN65" s="333">
        <f t="shared" si="0"/>
        <v>0</v>
      </c>
      <c r="AO65" s="334"/>
      <c r="AP65" s="334"/>
      <c r="AQ65" s="97" t="s">
        <v>81</v>
      </c>
      <c r="AR65" s="52"/>
      <c r="AS65" s="98">
        <v>0</v>
      </c>
      <c r="AT65" s="99">
        <f t="shared" si="1"/>
        <v>0</v>
      </c>
      <c r="AU65" s="100">
        <f>'4 (1) - Nábytek'!P88</f>
        <v>0</v>
      </c>
      <c r="AV65" s="99">
        <f>'4 (1) - Nábytek'!J35</f>
        <v>0</v>
      </c>
      <c r="AW65" s="99">
        <f>'4 (1) - Nábytek'!J36</f>
        <v>0</v>
      </c>
      <c r="AX65" s="99">
        <f>'4 (1) - Nábytek'!J37</f>
        <v>0</v>
      </c>
      <c r="AY65" s="99">
        <f>'4 (1) - Nábytek'!J38</f>
        <v>0</v>
      </c>
      <c r="AZ65" s="99">
        <f>'4 (1) - Nábytek'!F35</f>
        <v>0</v>
      </c>
      <c r="BA65" s="99">
        <f>'4 (1) - Nábytek'!F36</f>
        <v>0</v>
      </c>
      <c r="BB65" s="99">
        <f>'4 (1) - Nábytek'!F37</f>
        <v>0</v>
      </c>
      <c r="BC65" s="99">
        <f>'4 (1) - Nábytek'!F38</f>
        <v>0</v>
      </c>
      <c r="BD65" s="101">
        <f>'4 (1) - Nábytek'!F39</f>
        <v>0</v>
      </c>
      <c r="BT65" s="102" t="s">
        <v>78</v>
      </c>
      <c r="BV65" s="102" t="s">
        <v>71</v>
      </c>
      <c r="BW65" s="102" t="s">
        <v>106</v>
      </c>
      <c r="BX65" s="102" t="s">
        <v>91</v>
      </c>
      <c r="CL65" s="102" t="s">
        <v>19</v>
      </c>
    </row>
    <row r="66" spans="1:91" s="4" customFormat="1" ht="16.5" customHeight="1">
      <c r="A66" s="95" t="s">
        <v>79</v>
      </c>
      <c r="B66" s="50"/>
      <c r="C66" s="96"/>
      <c r="D66" s="96"/>
      <c r="E66" s="308" t="s">
        <v>107</v>
      </c>
      <c r="F66" s="308"/>
      <c r="G66" s="308"/>
      <c r="H66" s="308"/>
      <c r="I66" s="308"/>
      <c r="J66" s="96"/>
      <c r="K66" s="308" t="s">
        <v>108</v>
      </c>
      <c r="L66" s="308"/>
      <c r="M66" s="308"/>
      <c r="N66" s="308"/>
      <c r="O66" s="308"/>
      <c r="P66" s="308"/>
      <c r="Q66" s="308"/>
      <c r="R66" s="308"/>
      <c r="S66" s="308"/>
      <c r="T66" s="308"/>
      <c r="U66" s="308"/>
      <c r="V66" s="308"/>
      <c r="W66" s="308"/>
      <c r="X66" s="308"/>
      <c r="Y66" s="308"/>
      <c r="Z66" s="308"/>
      <c r="AA66" s="308"/>
      <c r="AB66" s="308"/>
      <c r="AC66" s="308"/>
      <c r="AD66" s="308"/>
      <c r="AE66" s="308"/>
      <c r="AF66" s="308"/>
      <c r="AG66" s="333">
        <f>'5 - Elektromontáže'!J32</f>
        <v>0</v>
      </c>
      <c r="AH66" s="334"/>
      <c r="AI66" s="334"/>
      <c r="AJ66" s="334"/>
      <c r="AK66" s="334"/>
      <c r="AL66" s="334"/>
      <c r="AM66" s="334"/>
      <c r="AN66" s="333">
        <f t="shared" si="0"/>
        <v>0</v>
      </c>
      <c r="AO66" s="334"/>
      <c r="AP66" s="334"/>
      <c r="AQ66" s="97" t="s">
        <v>81</v>
      </c>
      <c r="AR66" s="52"/>
      <c r="AS66" s="98">
        <v>0</v>
      </c>
      <c r="AT66" s="99">
        <f t="shared" si="1"/>
        <v>0</v>
      </c>
      <c r="AU66" s="100">
        <f>'5 - Elektromontáže'!P88</f>
        <v>0</v>
      </c>
      <c r="AV66" s="99">
        <f>'5 - Elektromontáže'!J35</f>
        <v>0</v>
      </c>
      <c r="AW66" s="99">
        <f>'5 - Elektromontáže'!J36</f>
        <v>0</v>
      </c>
      <c r="AX66" s="99">
        <f>'5 - Elektromontáže'!J37</f>
        <v>0</v>
      </c>
      <c r="AY66" s="99">
        <f>'5 - Elektromontáže'!J38</f>
        <v>0</v>
      </c>
      <c r="AZ66" s="99">
        <f>'5 - Elektromontáže'!F35</f>
        <v>0</v>
      </c>
      <c r="BA66" s="99">
        <f>'5 - Elektromontáže'!F36</f>
        <v>0</v>
      </c>
      <c r="BB66" s="99">
        <f>'5 - Elektromontáže'!F37</f>
        <v>0</v>
      </c>
      <c r="BC66" s="99">
        <f>'5 - Elektromontáže'!F38</f>
        <v>0</v>
      </c>
      <c r="BD66" s="101">
        <f>'5 - Elektromontáže'!F39</f>
        <v>0</v>
      </c>
      <c r="BT66" s="102" t="s">
        <v>78</v>
      </c>
      <c r="BV66" s="102" t="s">
        <v>71</v>
      </c>
      <c r="BW66" s="102" t="s">
        <v>109</v>
      </c>
      <c r="BX66" s="102" t="s">
        <v>91</v>
      </c>
      <c r="CL66" s="102" t="s">
        <v>19</v>
      </c>
    </row>
    <row r="67" spans="1:91" s="4" customFormat="1" ht="16.5" customHeight="1">
      <c r="A67" s="95" t="s">
        <v>79</v>
      </c>
      <c r="B67" s="50"/>
      <c r="C67" s="96"/>
      <c r="D67" s="96"/>
      <c r="E67" s="308" t="s">
        <v>86</v>
      </c>
      <c r="F67" s="308"/>
      <c r="G67" s="308"/>
      <c r="H67" s="308"/>
      <c r="I67" s="308"/>
      <c r="J67" s="96"/>
      <c r="K67" s="308" t="s">
        <v>110</v>
      </c>
      <c r="L67" s="308"/>
      <c r="M67" s="308"/>
      <c r="N67" s="308"/>
      <c r="O67" s="308"/>
      <c r="P67" s="308"/>
      <c r="Q67" s="308"/>
      <c r="R67" s="308"/>
      <c r="S67" s="308"/>
      <c r="T67" s="308"/>
      <c r="U67" s="308"/>
      <c r="V67" s="308"/>
      <c r="W67" s="308"/>
      <c r="X67" s="308"/>
      <c r="Y67" s="308"/>
      <c r="Z67" s="308"/>
      <c r="AA67" s="308"/>
      <c r="AB67" s="308"/>
      <c r="AC67" s="308"/>
      <c r="AD67" s="308"/>
      <c r="AE67" s="308"/>
      <c r="AF67" s="308"/>
      <c r="AG67" s="333">
        <f>'6 - Vodovod a zařizovací ...'!J32</f>
        <v>0</v>
      </c>
      <c r="AH67" s="334"/>
      <c r="AI67" s="334"/>
      <c r="AJ67" s="334"/>
      <c r="AK67" s="334"/>
      <c r="AL67" s="334"/>
      <c r="AM67" s="334"/>
      <c r="AN67" s="333">
        <f t="shared" si="0"/>
        <v>0</v>
      </c>
      <c r="AO67" s="334"/>
      <c r="AP67" s="334"/>
      <c r="AQ67" s="97" t="s">
        <v>81</v>
      </c>
      <c r="AR67" s="52"/>
      <c r="AS67" s="98">
        <v>0</v>
      </c>
      <c r="AT67" s="99">
        <f t="shared" si="1"/>
        <v>0</v>
      </c>
      <c r="AU67" s="100">
        <f>'6 - Vodovod a zařizovací ...'!P91</f>
        <v>0</v>
      </c>
      <c r="AV67" s="99">
        <f>'6 - Vodovod a zařizovací ...'!J35</f>
        <v>0</v>
      </c>
      <c r="AW67" s="99">
        <f>'6 - Vodovod a zařizovací ...'!J36</f>
        <v>0</v>
      </c>
      <c r="AX67" s="99">
        <f>'6 - Vodovod a zařizovací ...'!J37</f>
        <v>0</v>
      </c>
      <c r="AY67" s="99">
        <f>'6 - Vodovod a zařizovací ...'!J38</f>
        <v>0</v>
      </c>
      <c r="AZ67" s="99">
        <f>'6 - Vodovod a zařizovací ...'!F35</f>
        <v>0</v>
      </c>
      <c r="BA67" s="99">
        <f>'6 - Vodovod a zařizovací ...'!F36</f>
        <v>0</v>
      </c>
      <c r="BB67" s="99">
        <f>'6 - Vodovod a zařizovací ...'!F37</f>
        <v>0</v>
      </c>
      <c r="BC67" s="99">
        <f>'6 - Vodovod a zařizovací ...'!F38</f>
        <v>0</v>
      </c>
      <c r="BD67" s="101">
        <f>'6 - Vodovod a zařizovací ...'!F39</f>
        <v>0</v>
      </c>
      <c r="BT67" s="102" t="s">
        <v>78</v>
      </c>
      <c r="BV67" s="102" t="s">
        <v>71</v>
      </c>
      <c r="BW67" s="102" t="s">
        <v>111</v>
      </c>
      <c r="BX67" s="102" t="s">
        <v>91</v>
      </c>
      <c r="CL67" s="102" t="s">
        <v>19</v>
      </c>
    </row>
    <row r="68" spans="1:91" s="4" customFormat="1" ht="16.5" customHeight="1">
      <c r="A68" s="95" t="s">
        <v>79</v>
      </c>
      <c r="B68" s="50"/>
      <c r="C68" s="96"/>
      <c r="D68" s="96"/>
      <c r="E68" s="308" t="s">
        <v>112</v>
      </c>
      <c r="F68" s="308"/>
      <c r="G68" s="308"/>
      <c r="H68" s="308"/>
      <c r="I68" s="308"/>
      <c r="J68" s="96"/>
      <c r="K68" s="308" t="s">
        <v>113</v>
      </c>
      <c r="L68" s="308"/>
      <c r="M68" s="308"/>
      <c r="N68" s="308"/>
      <c r="O68" s="308"/>
      <c r="P68" s="308"/>
      <c r="Q68" s="308"/>
      <c r="R68" s="308"/>
      <c r="S68" s="308"/>
      <c r="T68" s="308"/>
      <c r="U68" s="308"/>
      <c r="V68" s="308"/>
      <c r="W68" s="308"/>
      <c r="X68" s="308"/>
      <c r="Y68" s="308"/>
      <c r="Z68" s="308"/>
      <c r="AA68" s="308"/>
      <c r="AB68" s="308"/>
      <c r="AC68" s="308"/>
      <c r="AD68" s="308"/>
      <c r="AE68" s="308"/>
      <c r="AF68" s="308"/>
      <c r="AG68" s="333">
        <f>'6 (1) - EPS Nová kapacita'!J32</f>
        <v>0</v>
      </c>
      <c r="AH68" s="334"/>
      <c r="AI68" s="334"/>
      <c r="AJ68" s="334"/>
      <c r="AK68" s="334"/>
      <c r="AL68" s="334"/>
      <c r="AM68" s="334"/>
      <c r="AN68" s="333">
        <f t="shared" si="0"/>
        <v>0</v>
      </c>
      <c r="AO68" s="334"/>
      <c r="AP68" s="334"/>
      <c r="AQ68" s="97" t="s">
        <v>81</v>
      </c>
      <c r="AR68" s="52"/>
      <c r="AS68" s="98">
        <v>0</v>
      </c>
      <c r="AT68" s="99">
        <f t="shared" si="1"/>
        <v>0</v>
      </c>
      <c r="AU68" s="100">
        <f>'6 (1) - EPS Nová kapacita'!P87</f>
        <v>0</v>
      </c>
      <c r="AV68" s="99">
        <f>'6 (1) - EPS Nová kapacita'!J35</f>
        <v>0</v>
      </c>
      <c r="AW68" s="99">
        <f>'6 (1) - EPS Nová kapacita'!J36</f>
        <v>0</v>
      </c>
      <c r="AX68" s="99">
        <f>'6 (1) - EPS Nová kapacita'!J37</f>
        <v>0</v>
      </c>
      <c r="AY68" s="99">
        <f>'6 (1) - EPS Nová kapacita'!J38</f>
        <v>0</v>
      </c>
      <c r="AZ68" s="99">
        <f>'6 (1) - EPS Nová kapacita'!F35</f>
        <v>0</v>
      </c>
      <c r="BA68" s="99">
        <f>'6 (1) - EPS Nová kapacita'!F36</f>
        <v>0</v>
      </c>
      <c r="BB68" s="99">
        <f>'6 (1) - EPS Nová kapacita'!F37</f>
        <v>0</v>
      </c>
      <c r="BC68" s="99">
        <f>'6 (1) - EPS Nová kapacita'!F38</f>
        <v>0</v>
      </c>
      <c r="BD68" s="101">
        <f>'6 (1) - EPS Nová kapacita'!F39</f>
        <v>0</v>
      </c>
      <c r="BT68" s="102" t="s">
        <v>78</v>
      </c>
      <c r="BV68" s="102" t="s">
        <v>71</v>
      </c>
      <c r="BW68" s="102" t="s">
        <v>114</v>
      </c>
      <c r="BX68" s="102" t="s">
        <v>91</v>
      </c>
      <c r="CL68" s="102" t="s">
        <v>19</v>
      </c>
    </row>
    <row r="69" spans="1:91" s="4" customFormat="1" ht="16.5" customHeight="1">
      <c r="A69" s="95" t="s">
        <v>79</v>
      </c>
      <c r="B69" s="50"/>
      <c r="C69" s="96"/>
      <c r="D69" s="96"/>
      <c r="E69" s="308" t="s">
        <v>115</v>
      </c>
      <c r="F69" s="308"/>
      <c r="G69" s="308"/>
      <c r="H69" s="308"/>
      <c r="I69" s="308"/>
      <c r="J69" s="96"/>
      <c r="K69" s="308" t="s">
        <v>116</v>
      </c>
      <c r="L69" s="308"/>
      <c r="M69" s="308"/>
      <c r="N69" s="308"/>
      <c r="O69" s="308"/>
      <c r="P69" s="308"/>
      <c r="Q69" s="308"/>
      <c r="R69" s="308"/>
      <c r="S69" s="308"/>
      <c r="T69" s="308"/>
      <c r="U69" s="308"/>
      <c r="V69" s="308"/>
      <c r="W69" s="308"/>
      <c r="X69" s="308"/>
      <c r="Y69" s="308"/>
      <c r="Z69" s="308"/>
      <c r="AA69" s="308"/>
      <c r="AB69" s="308"/>
      <c r="AC69" s="308"/>
      <c r="AD69" s="308"/>
      <c r="AE69" s="308"/>
      <c r="AF69" s="308"/>
      <c r="AG69" s="333">
        <f>'7 - Stavební přípomoci'!J32</f>
        <v>0</v>
      </c>
      <c r="AH69" s="334"/>
      <c r="AI69" s="334"/>
      <c r="AJ69" s="334"/>
      <c r="AK69" s="334"/>
      <c r="AL69" s="334"/>
      <c r="AM69" s="334"/>
      <c r="AN69" s="333">
        <f t="shared" si="0"/>
        <v>0</v>
      </c>
      <c r="AO69" s="334"/>
      <c r="AP69" s="334"/>
      <c r="AQ69" s="97" t="s">
        <v>81</v>
      </c>
      <c r="AR69" s="52"/>
      <c r="AS69" s="98">
        <v>0</v>
      </c>
      <c r="AT69" s="99">
        <f t="shared" si="1"/>
        <v>0</v>
      </c>
      <c r="AU69" s="100">
        <f>'7 - Stavební přípomoci'!P92</f>
        <v>0</v>
      </c>
      <c r="AV69" s="99">
        <f>'7 - Stavební přípomoci'!J35</f>
        <v>0</v>
      </c>
      <c r="AW69" s="99">
        <f>'7 - Stavební přípomoci'!J36</f>
        <v>0</v>
      </c>
      <c r="AX69" s="99">
        <f>'7 - Stavební přípomoci'!J37</f>
        <v>0</v>
      </c>
      <c r="AY69" s="99">
        <f>'7 - Stavební přípomoci'!J38</f>
        <v>0</v>
      </c>
      <c r="AZ69" s="99">
        <f>'7 - Stavební přípomoci'!F35</f>
        <v>0</v>
      </c>
      <c r="BA69" s="99">
        <f>'7 - Stavební přípomoci'!F36</f>
        <v>0</v>
      </c>
      <c r="BB69" s="99">
        <f>'7 - Stavební přípomoci'!F37</f>
        <v>0</v>
      </c>
      <c r="BC69" s="99">
        <f>'7 - Stavební přípomoci'!F38</f>
        <v>0</v>
      </c>
      <c r="BD69" s="101">
        <f>'7 - Stavební přípomoci'!F39</f>
        <v>0</v>
      </c>
      <c r="BT69" s="102" t="s">
        <v>78</v>
      </c>
      <c r="BV69" s="102" t="s">
        <v>71</v>
      </c>
      <c r="BW69" s="102" t="s">
        <v>117</v>
      </c>
      <c r="BX69" s="102" t="s">
        <v>91</v>
      </c>
      <c r="CL69" s="102" t="s">
        <v>19</v>
      </c>
    </row>
    <row r="70" spans="1:91" s="4" customFormat="1" ht="16.5" customHeight="1">
      <c r="A70" s="95" t="s">
        <v>79</v>
      </c>
      <c r="B70" s="50"/>
      <c r="C70" s="96"/>
      <c r="D70" s="96"/>
      <c r="E70" s="308" t="s">
        <v>118</v>
      </c>
      <c r="F70" s="308"/>
      <c r="G70" s="308"/>
      <c r="H70" s="308"/>
      <c r="I70" s="308"/>
      <c r="J70" s="96"/>
      <c r="K70" s="308" t="s">
        <v>119</v>
      </c>
      <c r="L70" s="308"/>
      <c r="M70" s="308"/>
      <c r="N70" s="308"/>
      <c r="O70" s="308"/>
      <c r="P70" s="308"/>
      <c r="Q70" s="308"/>
      <c r="R70" s="308"/>
      <c r="S70" s="308"/>
      <c r="T70" s="308"/>
      <c r="U70" s="308"/>
      <c r="V70" s="308"/>
      <c r="W70" s="308"/>
      <c r="X70" s="308"/>
      <c r="Y70" s="308"/>
      <c r="Z70" s="308"/>
      <c r="AA70" s="308"/>
      <c r="AB70" s="308"/>
      <c r="AC70" s="308"/>
      <c r="AD70" s="308"/>
      <c r="AE70" s="308"/>
      <c r="AF70" s="308"/>
      <c r="AG70" s="333">
        <f>'9 - Generální oprava výtahu'!J32</f>
        <v>0</v>
      </c>
      <c r="AH70" s="334"/>
      <c r="AI70" s="334"/>
      <c r="AJ70" s="334"/>
      <c r="AK70" s="334"/>
      <c r="AL70" s="334"/>
      <c r="AM70" s="334"/>
      <c r="AN70" s="333">
        <f t="shared" si="0"/>
        <v>0</v>
      </c>
      <c r="AO70" s="334"/>
      <c r="AP70" s="334"/>
      <c r="AQ70" s="97" t="s">
        <v>81</v>
      </c>
      <c r="AR70" s="52"/>
      <c r="AS70" s="98">
        <v>0</v>
      </c>
      <c r="AT70" s="99">
        <f t="shared" si="1"/>
        <v>0</v>
      </c>
      <c r="AU70" s="100">
        <f>'9 - Generální oprava výtahu'!P87</f>
        <v>0</v>
      </c>
      <c r="AV70" s="99">
        <f>'9 - Generální oprava výtahu'!J35</f>
        <v>0</v>
      </c>
      <c r="AW70" s="99">
        <f>'9 - Generální oprava výtahu'!J36</f>
        <v>0</v>
      </c>
      <c r="AX70" s="99">
        <f>'9 - Generální oprava výtahu'!J37</f>
        <v>0</v>
      </c>
      <c r="AY70" s="99">
        <f>'9 - Generální oprava výtahu'!J38</f>
        <v>0</v>
      </c>
      <c r="AZ70" s="99">
        <f>'9 - Generální oprava výtahu'!F35</f>
        <v>0</v>
      </c>
      <c r="BA70" s="99">
        <f>'9 - Generální oprava výtahu'!F36</f>
        <v>0</v>
      </c>
      <c r="BB70" s="99">
        <f>'9 - Generální oprava výtahu'!F37</f>
        <v>0</v>
      </c>
      <c r="BC70" s="99">
        <f>'9 - Generální oprava výtahu'!F38</f>
        <v>0</v>
      </c>
      <c r="BD70" s="101">
        <f>'9 - Generální oprava výtahu'!F39</f>
        <v>0</v>
      </c>
      <c r="BT70" s="102" t="s">
        <v>78</v>
      </c>
      <c r="BV70" s="102" t="s">
        <v>71</v>
      </c>
      <c r="BW70" s="102" t="s">
        <v>120</v>
      </c>
      <c r="BX70" s="102" t="s">
        <v>91</v>
      </c>
      <c r="CL70" s="102" t="s">
        <v>19</v>
      </c>
    </row>
    <row r="71" spans="1:91" s="4" customFormat="1" ht="16.5" customHeight="1">
      <c r="A71" s="95" t="s">
        <v>79</v>
      </c>
      <c r="B71" s="50"/>
      <c r="C71" s="96"/>
      <c r="D71" s="96"/>
      <c r="E71" s="308" t="s">
        <v>121</v>
      </c>
      <c r="F71" s="308"/>
      <c r="G71" s="308"/>
      <c r="H71" s="308"/>
      <c r="I71" s="308"/>
      <c r="J71" s="96"/>
      <c r="K71" s="308" t="s">
        <v>122</v>
      </c>
      <c r="L71" s="308"/>
      <c r="M71" s="308"/>
      <c r="N71" s="308"/>
      <c r="O71" s="308"/>
      <c r="P71" s="308"/>
      <c r="Q71" s="308"/>
      <c r="R71" s="308"/>
      <c r="S71" s="308"/>
      <c r="T71" s="308"/>
      <c r="U71" s="308"/>
      <c r="V71" s="308"/>
      <c r="W71" s="308"/>
      <c r="X71" s="308"/>
      <c r="Y71" s="308"/>
      <c r="Z71" s="308"/>
      <c r="AA71" s="308"/>
      <c r="AB71" s="308"/>
      <c r="AC71" s="308"/>
      <c r="AD71" s="308"/>
      <c r="AE71" s="308"/>
      <c r="AF71" s="308"/>
      <c r="AG71" s="333">
        <f>'10 - PBŘ'!J32</f>
        <v>0</v>
      </c>
      <c r="AH71" s="334"/>
      <c r="AI71" s="334"/>
      <c r="AJ71" s="334"/>
      <c r="AK71" s="334"/>
      <c r="AL71" s="334"/>
      <c r="AM71" s="334"/>
      <c r="AN71" s="333">
        <f t="shared" si="0"/>
        <v>0</v>
      </c>
      <c r="AO71" s="334"/>
      <c r="AP71" s="334"/>
      <c r="AQ71" s="97" t="s">
        <v>81</v>
      </c>
      <c r="AR71" s="52"/>
      <c r="AS71" s="98">
        <v>0</v>
      </c>
      <c r="AT71" s="99">
        <f t="shared" si="1"/>
        <v>0</v>
      </c>
      <c r="AU71" s="100">
        <f>'10 - PBŘ'!P89</f>
        <v>0</v>
      </c>
      <c r="AV71" s="99">
        <f>'10 - PBŘ'!J35</f>
        <v>0</v>
      </c>
      <c r="AW71" s="99">
        <f>'10 - PBŘ'!J36</f>
        <v>0</v>
      </c>
      <c r="AX71" s="99">
        <f>'10 - PBŘ'!J37</f>
        <v>0</v>
      </c>
      <c r="AY71" s="99">
        <f>'10 - PBŘ'!J38</f>
        <v>0</v>
      </c>
      <c r="AZ71" s="99">
        <f>'10 - PBŘ'!F35</f>
        <v>0</v>
      </c>
      <c r="BA71" s="99">
        <f>'10 - PBŘ'!F36</f>
        <v>0</v>
      </c>
      <c r="BB71" s="99">
        <f>'10 - PBŘ'!F37</f>
        <v>0</v>
      </c>
      <c r="BC71" s="99">
        <f>'10 - PBŘ'!F38</f>
        <v>0</v>
      </c>
      <c r="BD71" s="101">
        <f>'10 - PBŘ'!F39</f>
        <v>0</v>
      </c>
      <c r="BT71" s="102" t="s">
        <v>78</v>
      </c>
      <c r="BV71" s="102" t="s">
        <v>71</v>
      </c>
      <c r="BW71" s="102" t="s">
        <v>123</v>
      </c>
      <c r="BX71" s="102" t="s">
        <v>91</v>
      </c>
      <c r="CL71" s="102" t="s">
        <v>19</v>
      </c>
    </row>
    <row r="72" spans="1:91" s="7" customFormat="1" ht="16.5" customHeight="1">
      <c r="A72" s="95" t="s">
        <v>79</v>
      </c>
      <c r="B72" s="85"/>
      <c r="C72" s="86"/>
      <c r="D72" s="307" t="s">
        <v>124</v>
      </c>
      <c r="E72" s="307"/>
      <c r="F72" s="307"/>
      <c r="G72" s="307"/>
      <c r="H72" s="307"/>
      <c r="I72" s="87"/>
      <c r="J72" s="307" t="s">
        <v>125</v>
      </c>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41">
        <f>'VRN - Ostatní a vedlejší ...'!J30</f>
        <v>0</v>
      </c>
      <c r="AH72" s="336"/>
      <c r="AI72" s="336"/>
      <c r="AJ72" s="336"/>
      <c r="AK72" s="336"/>
      <c r="AL72" s="336"/>
      <c r="AM72" s="336"/>
      <c r="AN72" s="341">
        <f t="shared" si="0"/>
        <v>0</v>
      </c>
      <c r="AO72" s="336"/>
      <c r="AP72" s="336"/>
      <c r="AQ72" s="88" t="s">
        <v>75</v>
      </c>
      <c r="AR72" s="89"/>
      <c r="AS72" s="103">
        <v>0</v>
      </c>
      <c r="AT72" s="104">
        <f t="shared" si="1"/>
        <v>0</v>
      </c>
      <c r="AU72" s="105">
        <f>'VRN - Ostatní a vedlejší ...'!P80</f>
        <v>0</v>
      </c>
      <c r="AV72" s="104">
        <f>'VRN - Ostatní a vedlejší ...'!J33</f>
        <v>0</v>
      </c>
      <c r="AW72" s="104">
        <f>'VRN - Ostatní a vedlejší ...'!J34</f>
        <v>0</v>
      </c>
      <c r="AX72" s="104">
        <f>'VRN - Ostatní a vedlejší ...'!J35</f>
        <v>0</v>
      </c>
      <c r="AY72" s="104">
        <f>'VRN - Ostatní a vedlejší ...'!J36</f>
        <v>0</v>
      </c>
      <c r="AZ72" s="104">
        <f>'VRN - Ostatní a vedlejší ...'!F33</f>
        <v>0</v>
      </c>
      <c r="BA72" s="104">
        <f>'VRN - Ostatní a vedlejší ...'!F34</f>
        <v>0</v>
      </c>
      <c r="BB72" s="104">
        <f>'VRN - Ostatní a vedlejší ...'!F35</f>
        <v>0</v>
      </c>
      <c r="BC72" s="104">
        <f>'VRN - Ostatní a vedlejší ...'!F36</f>
        <v>0</v>
      </c>
      <c r="BD72" s="106">
        <f>'VRN - Ostatní a vedlejší ...'!F37</f>
        <v>0</v>
      </c>
      <c r="BT72" s="94" t="s">
        <v>76</v>
      </c>
      <c r="BV72" s="94" t="s">
        <v>71</v>
      </c>
      <c r="BW72" s="94" t="s">
        <v>126</v>
      </c>
      <c r="BX72" s="94" t="s">
        <v>5</v>
      </c>
      <c r="CL72" s="94" t="s">
        <v>19</v>
      </c>
      <c r="CM72" s="94" t="s">
        <v>78</v>
      </c>
    </row>
    <row r="73" spans="1:91" s="2" customFormat="1" ht="30" customHeight="1">
      <c r="A73" s="33"/>
      <c r="B73" s="34"/>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8"/>
      <c r="AS73" s="33"/>
      <c r="AT73" s="33"/>
      <c r="AU73" s="33"/>
      <c r="AV73" s="33"/>
      <c r="AW73" s="33"/>
      <c r="AX73" s="33"/>
      <c r="AY73" s="33"/>
      <c r="AZ73" s="33"/>
      <c r="BA73" s="33"/>
      <c r="BB73" s="33"/>
      <c r="BC73" s="33"/>
      <c r="BD73" s="33"/>
      <c r="BE73" s="33"/>
    </row>
    <row r="74" spans="1:91" s="2" customFormat="1" ht="6.95" customHeight="1">
      <c r="A74" s="33"/>
      <c r="B74" s="46"/>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38"/>
      <c r="AS74" s="33"/>
      <c r="AT74" s="33"/>
      <c r="AU74" s="33"/>
      <c r="AV74" s="33"/>
      <c r="AW74" s="33"/>
      <c r="AX74" s="33"/>
      <c r="AY74" s="33"/>
      <c r="AZ74" s="33"/>
      <c r="BA74" s="33"/>
      <c r="BB74" s="33"/>
      <c r="BC74" s="33"/>
      <c r="BD74" s="33"/>
      <c r="BE74" s="33"/>
    </row>
  </sheetData>
  <sheetProtection algorithmName="SHA-512" hashValue="GKO0hyaT/TdX7ENJOuZv1ERjDN4r5dYdTr/mwRiKAZQuN12h9njgLJSZLtllUNfRpbMT4Vq5qbTV+TfYIK/hwA==" saltValue="+LNgMFsSQICf1ZQ2f/c8fMmHm4tdSPZ4OFTtWt2wpxuBORPwQMLv/2oGhYA7AdSc+PJ5zRpQFW/RrIDRivg/QA==" spinCount="100000" sheet="1" objects="1" scenarios="1" formatColumns="0" formatRows="0"/>
  <mergeCells count="110">
    <mergeCell ref="AN69:AP69"/>
    <mergeCell ref="AG69:AM69"/>
    <mergeCell ref="AN70:AP70"/>
    <mergeCell ref="AG70:AM70"/>
    <mergeCell ref="AN71:AP71"/>
    <mergeCell ref="AG71:AM71"/>
    <mergeCell ref="AN72:AP72"/>
    <mergeCell ref="AG72:AM72"/>
    <mergeCell ref="AN54:AP54"/>
    <mergeCell ref="AS49:AT51"/>
    <mergeCell ref="AN65:AP65"/>
    <mergeCell ref="AG65:AM65"/>
    <mergeCell ref="AN66:AP66"/>
    <mergeCell ref="AG66:AM66"/>
    <mergeCell ref="AN67:AP67"/>
    <mergeCell ref="AG67:AM67"/>
    <mergeCell ref="AN68:AP68"/>
    <mergeCell ref="AG68:AM68"/>
    <mergeCell ref="L33:P33"/>
    <mergeCell ref="AK33:AO33"/>
    <mergeCell ref="W33:AE33"/>
    <mergeCell ref="AK35:AO35"/>
    <mergeCell ref="X35:AB35"/>
    <mergeCell ref="AR2:BE2"/>
    <mergeCell ref="AG64:AM64"/>
    <mergeCell ref="AG57:AM57"/>
    <mergeCell ref="AG58:AM58"/>
    <mergeCell ref="AG56:AM56"/>
    <mergeCell ref="AG59:AM59"/>
    <mergeCell ref="AG52:AM52"/>
    <mergeCell ref="AG55:AM55"/>
    <mergeCell ref="AG62:AM62"/>
    <mergeCell ref="AG60:AM60"/>
    <mergeCell ref="AG63:AM63"/>
    <mergeCell ref="AG61:AM61"/>
    <mergeCell ref="AM47:AN47"/>
    <mergeCell ref="AM49:AP49"/>
    <mergeCell ref="AM50:AP50"/>
    <mergeCell ref="AN63:AP63"/>
    <mergeCell ref="AN64:AP64"/>
    <mergeCell ref="AN62:AP62"/>
    <mergeCell ref="AN61:AP61"/>
    <mergeCell ref="BE5:BE32"/>
    <mergeCell ref="K5:AO5"/>
    <mergeCell ref="K6:AO6"/>
    <mergeCell ref="E14:AJ14"/>
    <mergeCell ref="E23:AN23"/>
    <mergeCell ref="AK26:AO26"/>
    <mergeCell ref="L28:P28"/>
    <mergeCell ref="W28:AE28"/>
    <mergeCell ref="AK28:AO28"/>
    <mergeCell ref="AK29:AO29"/>
    <mergeCell ref="L29:P29"/>
    <mergeCell ref="W29:AE29"/>
    <mergeCell ref="W30:AE30"/>
    <mergeCell ref="AK30:AO30"/>
    <mergeCell ref="L30:P30"/>
    <mergeCell ref="AK31:AO31"/>
    <mergeCell ref="W31:AE31"/>
    <mergeCell ref="L31:P31"/>
    <mergeCell ref="L32:P32"/>
    <mergeCell ref="W32:AE32"/>
    <mergeCell ref="AK32:AO32"/>
    <mergeCell ref="E69:I69"/>
    <mergeCell ref="K69:AF69"/>
    <mergeCell ref="E70:I70"/>
    <mergeCell ref="K70:AF70"/>
    <mergeCell ref="E71:I71"/>
    <mergeCell ref="K71:AF71"/>
    <mergeCell ref="D72:H72"/>
    <mergeCell ref="J72:AF72"/>
    <mergeCell ref="AG54:AM54"/>
    <mergeCell ref="L45:AO45"/>
    <mergeCell ref="E65:I65"/>
    <mergeCell ref="K65:AF65"/>
    <mergeCell ref="E66:I66"/>
    <mergeCell ref="K66:AF66"/>
    <mergeCell ref="E67:I67"/>
    <mergeCell ref="K67:AF67"/>
    <mergeCell ref="E68:I68"/>
    <mergeCell ref="K68:AF68"/>
    <mergeCell ref="AN57:AP57"/>
    <mergeCell ref="AN55:AP55"/>
    <mergeCell ref="AN60:AP60"/>
    <mergeCell ref="AN59:AP59"/>
    <mergeCell ref="AN56:AP56"/>
    <mergeCell ref="AN52:AP52"/>
    <mergeCell ref="AN58:AP58"/>
    <mergeCell ref="C52:G52"/>
    <mergeCell ref="D59:H59"/>
    <mergeCell ref="D55:H55"/>
    <mergeCell ref="E57:I57"/>
    <mergeCell ref="E64:I64"/>
    <mergeCell ref="E58:I58"/>
    <mergeCell ref="E63:I63"/>
    <mergeCell ref="E62:I62"/>
    <mergeCell ref="E61:I61"/>
    <mergeCell ref="E60:I60"/>
    <mergeCell ref="E56:I56"/>
    <mergeCell ref="I52:AF52"/>
    <mergeCell ref="J55:AF55"/>
    <mergeCell ref="J59:AF59"/>
    <mergeCell ref="K56:AF56"/>
    <mergeCell ref="K64:AF64"/>
    <mergeCell ref="K60:AF60"/>
    <mergeCell ref="K61:AF61"/>
    <mergeCell ref="K62:AF62"/>
    <mergeCell ref="K63:AF63"/>
    <mergeCell ref="K57:AF57"/>
    <mergeCell ref="K58:AF58"/>
  </mergeCells>
  <hyperlinks>
    <hyperlink ref="A56" location="'2 - Malby'!C2" display="/" xr:uid="{00000000-0004-0000-0000-000000000000}"/>
    <hyperlink ref="A57" location="'3 - Podlahy'!C2" display="/" xr:uid="{00000000-0004-0000-0000-000001000000}"/>
    <hyperlink ref="A58" location="'6 - Vyčištění budov'!C2" display="/" xr:uid="{00000000-0004-0000-0000-000002000000}"/>
    <hyperlink ref="A60" location="'1 - AST + koupelna'!C2" display="/" xr:uid="{00000000-0004-0000-0000-000003000000}"/>
    <hyperlink ref="A61" location="'8 - TRH hlavice'!C2" display="/" xr:uid="{00000000-0004-0000-0000-000004000000}"/>
    <hyperlink ref="A62" location="'2 - Kuchyňka'!C2" display="/" xr:uid="{00000000-0004-0000-0000-000005000000}"/>
    <hyperlink ref="A63" location="'3 - Kanalizace'!C2" display="/" xr:uid="{00000000-0004-0000-0000-000006000000}"/>
    <hyperlink ref="A64" location="'4 - Vzduchotechnika'!C2" display="/" xr:uid="{00000000-0004-0000-0000-000007000000}"/>
    <hyperlink ref="A65" location="'4 (1) - Nábytek'!C2" display="/" xr:uid="{00000000-0004-0000-0000-000008000000}"/>
    <hyperlink ref="A66" location="'5 - Elektromontáže'!C2" display="/" xr:uid="{00000000-0004-0000-0000-000009000000}"/>
    <hyperlink ref="A67" location="'6 - Vodovod a zařizovací ...'!C2" display="/" xr:uid="{00000000-0004-0000-0000-00000A000000}"/>
    <hyperlink ref="A68" location="'6 (1) - EPS Nová kapacita'!C2" display="/" xr:uid="{00000000-0004-0000-0000-00000B000000}"/>
    <hyperlink ref="A69" location="'7 - Stavební přípomoci'!C2" display="/" xr:uid="{00000000-0004-0000-0000-00000C000000}"/>
    <hyperlink ref="A70" location="'9 - Generální oprava výtahu'!C2" display="/" xr:uid="{00000000-0004-0000-0000-00000D000000}"/>
    <hyperlink ref="A71" location="'10 - PBŘ'!C2" display="/" xr:uid="{00000000-0004-0000-0000-00000E000000}"/>
    <hyperlink ref="A72" location="'VRN - Ostatní a vedlejší ...'!C2" display="/" xr:uid="{00000000-0004-0000-0000-00000F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BM107"/>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106</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661</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ROUND(J88,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ROUND((SUM(BE88:BE106)),  2)</f>
        <v>0</v>
      </c>
      <c r="G35" s="33"/>
      <c r="H35" s="33"/>
      <c r="I35" s="123">
        <v>0.21</v>
      </c>
      <c r="J35" s="122">
        <f>ROUND(((SUM(BE88:BE106))*I35),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ROUND((SUM(BF88:BF106)),  2)</f>
        <v>0</v>
      </c>
      <c r="G36" s="33"/>
      <c r="H36" s="33"/>
      <c r="I36" s="123">
        <v>0.12</v>
      </c>
      <c r="J36" s="122">
        <f>ROUND(((SUM(BF88:BF106))*I36),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ROUND((SUM(BG88:BG106)),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ROUND((SUM(BH88:BH106)),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ROUND((SUM(BI88:BI106)),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4 (1) - Nábytek</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J88</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139</v>
      </c>
      <c r="E64" s="142"/>
      <c r="F64" s="142"/>
      <c r="G64" s="142"/>
      <c r="H64" s="142"/>
      <c r="I64" s="142"/>
      <c r="J64" s="143">
        <f>J89</f>
        <v>0</v>
      </c>
      <c r="K64" s="140"/>
      <c r="L64" s="144"/>
    </row>
    <row r="65" spans="1:31" s="10" customFormat="1" ht="19.899999999999999" customHeight="1">
      <c r="B65" s="145"/>
      <c r="C65" s="96"/>
      <c r="D65" s="146" t="s">
        <v>311</v>
      </c>
      <c r="E65" s="147"/>
      <c r="F65" s="147"/>
      <c r="G65" s="147"/>
      <c r="H65" s="147"/>
      <c r="I65" s="147"/>
      <c r="J65" s="148">
        <f>J90</f>
        <v>0</v>
      </c>
      <c r="K65" s="96"/>
      <c r="L65" s="149"/>
    </row>
    <row r="66" spans="1:31" s="10" customFormat="1" ht="19.899999999999999" customHeight="1">
      <c r="B66" s="145"/>
      <c r="C66" s="96"/>
      <c r="D66" s="146" t="s">
        <v>662</v>
      </c>
      <c r="E66" s="147"/>
      <c r="F66" s="147"/>
      <c r="G66" s="147"/>
      <c r="H66" s="147"/>
      <c r="I66" s="147"/>
      <c r="J66" s="148">
        <f>J94</f>
        <v>0</v>
      </c>
      <c r="K66" s="96"/>
      <c r="L66" s="149"/>
    </row>
    <row r="67" spans="1:31" s="2" customFormat="1" ht="21.75" customHeight="1">
      <c r="A67" s="33"/>
      <c r="B67" s="34"/>
      <c r="C67" s="35"/>
      <c r="D67" s="35"/>
      <c r="E67" s="35"/>
      <c r="F67" s="35"/>
      <c r="G67" s="35"/>
      <c r="H67" s="35"/>
      <c r="I67" s="35"/>
      <c r="J67" s="35"/>
      <c r="K67" s="35"/>
      <c r="L67" s="112"/>
      <c r="S67" s="33"/>
      <c r="T67" s="33"/>
      <c r="U67" s="33"/>
      <c r="V67" s="33"/>
      <c r="W67" s="33"/>
      <c r="X67" s="33"/>
      <c r="Y67" s="33"/>
      <c r="Z67" s="33"/>
      <c r="AA67" s="33"/>
      <c r="AB67" s="33"/>
      <c r="AC67" s="33"/>
      <c r="AD67" s="33"/>
      <c r="AE67" s="33"/>
    </row>
    <row r="68" spans="1:31" s="2" customFormat="1" ht="6.95" customHeight="1">
      <c r="A68" s="33"/>
      <c r="B68" s="46"/>
      <c r="C68" s="47"/>
      <c r="D68" s="47"/>
      <c r="E68" s="47"/>
      <c r="F68" s="47"/>
      <c r="G68" s="47"/>
      <c r="H68" s="47"/>
      <c r="I68" s="47"/>
      <c r="J68" s="47"/>
      <c r="K68" s="47"/>
      <c r="L68" s="112"/>
      <c r="S68" s="33"/>
      <c r="T68" s="33"/>
      <c r="U68" s="33"/>
      <c r="V68" s="33"/>
      <c r="W68" s="33"/>
      <c r="X68" s="33"/>
      <c r="Y68" s="33"/>
      <c r="Z68" s="33"/>
      <c r="AA68" s="33"/>
      <c r="AB68" s="33"/>
      <c r="AC68" s="33"/>
      <c r="AD68" s="33"/>
      <c r="AE68" s="33"/>
    </row>
    <row r="72" spans="1:31" s="2" customFormat="1" ht="6.95" customHeight="1">
      <c r="A72" s="33"/>
      <c r="B72" s="48"/>
      <c r="C72" s="49"/>
      <c r="D72" s="49"/>
      <c r="E72" s="49"/>
      <c r="F72" s="49"/>
      <c r="G72" s="49"/>
      <c r="H72" s="49"/>
      <c r="I72" s="49"/>
      <c r="J72" s="49"/>
      <c r="K72" s="49"/>
      <c r="L72" s="112"/>
      <c r="S72" s="33"/>
      <c r="T72" s="33"/>
      <c r="U72" s="33"/>
      <c r="V72" s="33"/>
      <c r="W72" s="33"/>
      <c r="X72" s="33"/>
      <c r="Y72" s="33"/>
      <c r="Z72" s="33"/>
      <c r="AA72" s="33"/>
      <c r="AB72" s="33"/>
      <c r="AC72" s="33"/>
      <c r="AD72" s="33"/>
      <c r="AE72" s="33"/>
    </row>
    <row r="73" spans="1:31" s="2" customFormat="1" ht="24.95" customHeight="1">
      <c r="A73" s="33"/>
      <c r="B73" s="34"/>
      <c r="C73" s="22" t="s">
        <v>141</v>
      </c>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16</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6.5" customHeight="1">
      <c r="A76" s="33"/>
      <c r="B76" s="34"/>
      <c r="C76" s="35"/>
      <c r="D76" s="35"/>
      <c r="E76" s="356" t="str">
        <f>E7</f>
        <v>objekt Koleje Jarov- Blok G</v>
      </c>
      <c r="F76" s="357"/>
      <c r="G76" s="357"/>
      <c r="H76" s="357"/>
      <c r="I76" s="35"/>
      <c r="J76" s="35"/>
      <c r="K76" s="35"/>
      <c r="L76" s="112"/>
      <c r="S76" s="33"/>
      <c r="T76" s="33"/>
      <c r="U76" s="33"/>
      <c r="V76" s="33"/>
      <c r="W76" s="33"/>
      <c r="X76" s="33"/>
      <c r="Y76" s="33"/>
      <c r="Z76" s="33"/>
      <c r="AA76" s="33"/>
      <c r="AB76" s="33"/>
      <c r="AC76" s="33"/>
      <c r="AD76" s="33"/>
      <c r="AE76" s="33"/>
    </row>
    <row r="77" spans="1:31" s="1" customFormat="1" ht="12" customHeight="1">
      <c r="B77" s="20"/>
      <c r="C77" s="28" t="s">
        <v>128</v>
      </c>
      <c r="D77" s="21"/>
      <c r="E77" s="21"/>
      <c r="F77" s="21"/>
      <c r="G77" s="21"/>
      <c r="H77" s="21"/>
      <c r="I77" s="21"/>
      <c r="J77" s="21"/>
      <c r="K77" s="21"/>
      <c r="L77" s="19"/>
    </row>
    <row r="78" spans="1:31" s="2" customFormat="1" ht="16.5" customHeight="1">
      <c r="A78" s="33"/>
      <c r="B78" s="34"/>
      <c r="C78" s="35"/>
      <c r="D78" s="35"/>
      <c r="E78" s="356" t="s">
        <v>308</v>
      </c>
      <c r="F78" s="358"/>
      <c r="G78" s="358"/>
      <c r="H78" s="358"/>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130</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10" t="str">
        <f>E11</f>
        <v>4 (1) - Nábytek</v>
      </c>
      <c r="F80" s="358"/>
      <c r="G80" s="358"/>
      <c r="H80" s="358"/>
      <c r="I80" s="35"/>
      <c r="J80" s="35"/>
      <c r="K80" s="35"/>
      <c r="L80" s="112"/>
      <c r="S80" s="33"/>
      <c r="T80" s="33"/>
      <c r="U80" s="33"/>
      <c r="V80" s="33"/>
      <c r="W80" s="33"/>
      <c r="X80" s="33"/>
      <c r="Y80" s="33"/>
      <c r="Z80" s="33"/>
      <c r="AA80" s="33"/>
      <c r="AB80" s="33"/>
      <c r="AC80" s="33"/>
      <c r="AD80" s="33"/>
      <c r="AE80" s="33"/>
    </row>
    <row r="81" spans="1:65" s="2" customFormat="1" ht="6.9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21</v>
      </c>
      <c r="D82" s="35"/>
      <c r="E82" s="35"/>
      <c r="F82" s="26" t="str">
        <f>F14</f>
        <v xml:space="preserve"> </v>
      </c>
      <c r="G82" s="35"/>
      <c r="H82" s="35"/>
      <c r="I82" s="28" t="s">
        <v>23</v>
      </c>
      <c r="J82" s="58" t="str">
        <f>IF(J14="","",J14)</f>
        <v>10. 2. 2025</v>
      </c>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5.2" customHeight="1">
      <c r="A84" s="33"/>
      <c r="B84" s="34"/>
      <c r="C84" s="28" t="s">
        <v>25</v>
      </c>
      <c r="D84" s="35"/>
      <c r="E84" s="35"/>
      <c r="F84" s="26" t="str">
        <f>E17</f>
        <v xml:space="preserve"> </v>
      </c>
      <c r="G84" s="35"/>
      <c r="H84" s="35"/>
      <c r="I84" s="28" t="s">
        <v>30</v>
      </c>
      <c r="J84" s="31" t="str">
        <f>E23</f>
        <v xml:space="preserve"> </v>
      </c>
      <c r="K84" s="35"/>
      <c r="L84" s="112"/>
      <c r="S84" s="33"/>
      <c r="T84" s="33"/>
      <c r="U84" s="33"/>
      <c r="V84" s="33"/>
      <c r="W84" s="33"/>
      <c r="X84" s="33"/>
      <c r="Y84" s="33"/>
      <c r="Z84" s="33"/>
      <c r="AA84" s="33"/>
      <c r="AB84" s="33"/>
      <c r="AC84" s="33"/>
      <c r="AD84" s="33"/>
      <c r="AE84" s="33"/>
    </row>
    <row r="85" spans="1:65" s="2" customFormat="1" ht="15.2" customHeight="1">
      <c r="A85" s="33"/>
      <c r="B85" s="34"/>
      <c r="C85" s="28" t="s">
        <v>28</v>
      </c>
      <c r="D85" s="35"/>
      <c r="E85" s="35"/>
      <c r="F85" s="26" t="str">
        <f>IF(E20="","",E20)</f>
        <v>Vyplň údaj</v>
      </c>
      <c r="G85" s="35"/>
      <c r="H85" s="35"/>
      <c r="I85" s="28" t="s">
        <v>32</v>
      </c>
      <c r="J85" s="31" t="str">
        <f>E26</f>
        <v xml:space="preserve"> </v>
      </c>
      <c r="K85" s="35"/>
      <c r="L85" s="112"/>
      <c r="S85" s="33"/>
      <c r="T85" s="33"/>
      <c r="U85" s="33"/>
      <c r="V85" s="33"/>
      <c r="W85" s="33"/>
      <c r="X85" s="33"/>
      <c r="Y85" s="33"/>
      <c r="Z85" s="33"/>
      <c r="AA85" s="33"/>
      <c r="AB85" s="33"/>
      <c r="AC85" s="33"/>
      <c r="AD85" s="33"/>
      <c r="AE85" s="33"/>
    </row>
    <row r="86" spans="1:65" s="2" customFormat="1" ht="10.3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11" customFormat="1" ht="29.25" customHeight="1">
      <c r="A87" s="150"/>
      <c r="B87" s="151"/>
      <c r="C87" s="152" t="s">
        <v>142</v>
      </c>
      <c r="D87" s="153" t="s">
        <v>54</v>
      </c>
      <c r="E87" s="153" t="s">
        <v>50</v>
      </c>
      <c r="F87" s="153" t="s">
        <v>51</v>
      </c>
      <c r="G87" s="153" t="s">
        <v>143</v>
      </c>
      <c r="H87" s="153" t="s">
        <v>144</v>
      </c>
      <c r="I87" s="153" t="s">
        <v>145</v>
      </c>
      <c r="J87" s="153" t="s">
        <v>134</v>
      </c>
      <c r="K87" s="154" t="s">
        <v>146</v>
      </c>
      <c r="L87" s="155"/>
      <c r="M87" s="67" t="s">
        <v>19</v>
      </c>
      <c r="N87" s="68" t="s">
        <v>39</v>
      </c>
      <c r="O87" s="68" t="s">
        <v>147</v>
      </c>
      <c r="P87" s="68" t="s">
        <v>148</v>
      </c>
      <c r="Q87" s="68" t="s">
        <v>149</v>
      </c>
      <c r="R87" s="68" t="s">
        <v>150</v>
      </c>
      <c r="S87" s="68" t="s">
        <v>151</v>
      </c>
      <c r="T87" s="69" t="s">
        <v>152</v>
      </c>
      <c r="U87" s="150"/>
      <c r="V87" s="150"/>
      <c r="W87" s="150"/>
      <c r="X87" s="150"/>
      <c r="Y87" s="150"/>
      <c r="Z87" s="150"/>
      <c r="AA87" s="150"/>
      <c r="AB87" s="150"/>
      <c r="AC87" s="150"/>
      <c r="AD87" s="150"/>
      <c r="AE87" s="150"/>
    </row>
    <row r="88" spans="1:65" s="2" customFormat="1" ht="22.9" customHeight="1">
      <c r="A88" s="33"/>
      <c r="B88" s="34"/>
      <c r="C88" s="74" t="s">
        <v>153</v>
      </c>
      <c r="D88" s="35"/>
      <c r="E88" s="35"/>
      <c r="F88" s="35"/>
      <c r="G88" s="35"/>
      <c r="H88" s="35"/>
      <c r="I88" s="35"/>
      <c r="J88" s="156">
        <f>BK88</f>
        <v>0</v>
      </c>
      <c r="K88" s="35"/>
      <c r="L88" s="38"/>
      <c r="M88" s="70"/>
      <c r="N88" s="157"/>
      <c r="O88" s="71"/>
      <c r="P88" s="158">
        <f>P89</f>
        <v>0</v>
      </c>
      <c r="Q88" s="71"/>
      <c r="R88" s="158">
        <f>R89</f>
        <v>0</v>
      </c>
      <c r="S88" s="71"/>
      <c r="T88" s="159">
        <f>T89</f>
        <v>0</v>
      </c>
      <c r="U88" s="33"/>
      <c r="V88" s="33"/>
      <c r="W88" s="33"/>
      <c r="X88" s="33"/>
      <c r="Y88" s="33"/>
      <c r="Z88" s="33"/>
      <c r="AA88" s="33"/>
      <c r="AB88" s="33"/>
      <c r="AC88" s="33"/>
      <c r="AD88" s="33"/>
      <c r="AE88" s="33"/>
      <c r="AT88" s="16" t="s">
        <v>68</v>
      </c>
      <c r="AU88" s="16" t="s">
        <v>135</v>
      </c>
      <c r="BK88" s="160">
        <f>BK89</f>
        <v>0</v>
      </c>
    </row>
    <row r="89" spans="1:65" s="12" customFormat="1" ht="25.9" customHeight="1">
      <c r="B89" s="161"/>
      <c r="C89" s="162"/>
      <c r="D89" s="163" t="s">
        <v>68</v>
      </c>
      <c r="E89" s="164" t="s">
        <v>183</v>
      </c>
      <c r="F89" s="164" t="s">
        <v>184</v>
      </c>
      <c r="G89" s="162"/>
      <c r="H89" s="162"/>
      <c r="I89" s="165"/>
      <c r="J89" s="166">
        <f>BK89</f>
        <v>0</v>
      </c>
      <c r="K89" s="162"/>
      <c r="L89" s="167"/>
      <c r="M89" s="168"/>
      <c r="N89" s="169"/>
      <c r="O89" s="169"/>
      <c r="P89" s="170">
        <f>P90+P94</f>
        <v>0</v>
      </c>
      <c r="Q89" s="169"/>
      <c r="R89" s="170">
        <f>R90+R94</f>
        <v>0</v>
      </c>
      <c r="S89" s="169"/>
      <c r="T89" s="171">
        <f>T90+T94</f>
        <v>0</v>
      </c>
      <c r="AR89" s="172" t="s">
        <v>78</v>
      </c>
      <c r="AT89" s="173" t="s">
        <v>68</v>
      </c>
      <c r="AU89" s="173" t="s">
        <v>69</v>
      </c>
      <c r="AY89" s="172" t="s">
        <v>156</v>
      </c>
      <c r="BK89" s="174">
        <f>BK90+BK94</f>
        <v>0</v>
      </c>
    </row>
    <row r="90" spans="1:65" s="12" customFormat="1" ht="22.9" customHeight="1">
      <c r="B90" s="161"/>
      <c r="C90" s="162"/>
      <c r="D90" s="163" t="s">
        <v>68</v>
      </c>
      <c r="E90" s="175" t="s">
        <v>337</v>
      </c>
      <c r="F90" s="175" t="s">
        <v>338</v>
      </c>
      <c r="G90" s="162"/>
      <c r="H90" s="162"/>
      <c r="I90" s="165"/>
      <c r="J90" s="176">
        <f>BK90</f>
        <v>0</v>
      </c>
      <c r="K90" s="162"/>
      <c r="L90" s="167"/>
      <c r="M90" s="168"/>
      <c r="N90" s="169"/>
      <c r="O90" s="169"/>
      <c r="P90" s="170">
        <f>SUM(P91:P93)</f>
        <v>0</v>
      </c>
      <c r="Q90" s="169"/>
      <c r="R90" s="170">
        <f>SUM(R91:R93)</f>
        <v>0</v>
      </c>
      <c r="S90" s="169"/>
      <c r="T90" s="171">
        <f>SUM(T91:T93)</f>
        <v>0</v>
      </c>
      <c r="AR90" s="172" t="s">
        <v>78</v>
      </c>
      <c r="AT90" s="173" t="s">
        <v>68</v>
      </c>
      <c r="AU90" s="173" t="s">
        <v>76</v>
      </c>
      <c r="AY90" s="172" t="s">
        <v>156</v>
      </c>
      <c r="BK90" s="174">
        <f>SUM(BK91:BK93)</f>
        <v>0</v>
      </c>
    </row>
    <row r="91" spans="1:65" s="2" customFormat="1" ht="49.15" customHeight="1">
      <c r="A91" s="33"/>
      <c r="B91" s="34"/>
      <c r="C91" s="177" t="s">
        <v>189</v>
      </c>
      <c r="D91" s="177" t="s">
        <v>158</v>
      </c>
      <c r="E91" s="178" t="s">
        <v>343</v>
      </c>
      <c r="F91" s="179" t="s">
        <v>344</v>
      </c>
      <c r="G91" s="180" t="s">
        <v>172</v>
      </c>
      <c r="H91" s="181">
        <v>0.8</v>
      </c>
      <c r="I91" s="182"/>
      <c r="J91" s="183">
        <f>ROUND(I91*H91,2)</f>
        <v>0</v>
      </c>
      <c r="K91" s="179" t="s">
        <v>162</v>
      </c>
      <c r="L91" s="38"/>
      <c r="M91" s="184" t="s">
        <v>19</v>
      </c>
      <c r="N91" s="185" t="s">
        <v>40</v>
      </c>
      <c r="O91" s="63"/>
      <c r="P91" s="186">
        <f>O91*H91</f>
        <v>0</v>
      </c>
      <c r="Q91" s="186">
        <v>0</v>
      </c>
      <c r="R91" s="186">
        <f>Q91*H91</f>
        <v>0</v>
      </c>
      <c r="S91" s="186">
        <v>0</v>
      </c>
      <c r="T91" s="187">
        <f>S91*H91</f>
        <v>0</v>
      </c>
      <c r="U91" s="33"/>
      <c r="V91" s="33"/>
      <c r="W91" s="33"/>
      <c r="X91" s="33"/>
      <c r="Y91" s="33"/>
      <c r="Z91" s="33"/>
      <c r="AA91" s="33"/>
      <c r="AB91" s="33"/>
      <c r="AC91" s="33"/>
      <c r="AD91" s="33"/>
      <c r="AE91" s="33"/>
      <c r="AR91" s="188" t="s">
        <v>189</v>
      </c>
      <c r="AT91" s="188" t="s">
        <v>158</v>
      </c>
      <c r="AU91" s="188" t="s">
        <v>78</v>
      </c>
      <c r="AY91" s="16" t="s">
        <v>156</v>
      </c>
      <c r="BE91" s="189">
        <f>IF(N91="základní",J91,0)</f>
        <v>0</v>
      </c>
      <c r="BF91" s="189">
        <f>IF(N91="snížená",J91,0)</f>
        <v>0</v>
      </c>
      <c r="BG91" s="189">
        <f>IF(N91="zákl. přenesená",J91,0)</f>
        <v>0</v>
      </c>
      <c r="BH91" s="189">
        <f>IF(N91="sníž. přenesená",J91,0)</f>
        <v>0</v>
      </c>
      <c r="BI91" s="189">
        <f>IF(N91="nulová",J91,0)</f>
        <v>0</v>
      </c>
      <c r="BJ91" s="16" t="s">
        <v>76</v>
      </c>
      <c r="BK91" s="189">
        <f>ROUND(I91*H91,2)</f>
        <v>0</v>
      </c>
      <c r="BL91" s="16" t="s">
        <v>189</v>
      </c>
      <c r="BM91" s="188" t="s">
        <v>663</v>
      </c>
    </row>
    <row r="92" spans="1:65" s="2" customFormat="1" ht="11.25">
      <c r="A92" s="33"/>
      <c r="B92" s="34"/>
      <c r="C92" s="35"/>
      <c r="D92" s="190" t="s">
        <v>163</v>
      </c>
      <c r="E92" s="35"/>
      <c r="F92" s="191" t="s">
        <v>346</v>
      </c>
      <c r="G92" s="35"/>
      <c r="H92" s="35"/>
      <c r="I92" s="192"/>
      <c r="J92" s="35"/>
      <c r="K92" s="35"/>
      <c r="L92" s="38"/>
      <c r="M92" s="193"/>
      <c r="N92" s="194"/>
      <c r="O92" s="63"/>
      <c r="P92" s="63"/>
      <c r="Q92" s="63"/>
      <c r="R92" s="63"/>
      <c r="S92" s="63"/>
      <c r="T92" s="64"/>
      <c r="U92" s="33"/>
      <c r="V92" s="33"/>
      <c r="W92" s="33"/>
      <c r="X92" s="33"/>
      <c r="Y92" s="33"/>
      <c r="Z92" s="33"/>
      <c r="AA92" s="33"/>
      <c r="AB92" s="33"/>
      <c r="AC92" s="33"/>
      <c r="AD92" s="33"/>
      <c r="AE92" s="33"/>
      <c r="AT92" s="16" t="s">
        <v>163</v>
      </c>
      <c r="AU92" s="16" t="s">
        <v>78</v>
      </c>
    </row>
    <row r="93" spans="1:65" s="2" customFormat="1" ht="78" customHeight="1">
      <c r="A93" s="33"/>
      <c r="B93" s="34"/>
      <c r="C93" s="177" t="s">
        <v>78</v>
      </c>
      <c r="D93" s="177" t="s">
        <v>158</v>
      </c>
      <c r="E93" s="178" t="s">
        <v>664</v>
      </c>
      <c r="F93" s="179" t="s">
        <v>665</v>
      </c>
      <c r="G93" s="180" t="s">
        <v>349</v>
      </c>
      <c r="H93" s="181">
        <v>2</v>
      </c>
      <c r="I93" s="182"/>
      <c r="J93" s="183">
        <f>ROUND(I93*H93,2)</f>
        <v>0</v>
      </c>
      <c r="K93" s="179" t="s">
        <v>19</v>
      </c>
      <c r="L93" s="38"/>
      <c r="M93" s="184" t="s">
        <v>19</v>
      </c>
      <c r="N93" s="185" t="s">
        <v>40</v>
      </c>
      <c r="O93" s="63"/>
      <c r="P93" s="186">
        <f>O93*H93</f>
        <v>0</v>
      </c>
      <c r="Q93" s="186">
        <v>0</v>
      </c>
      <c r="R93" s="186">
        <f>Q93*H93</f>
        <v>0</v>
      </c>
      <c r="S93" s="186">
        <v>0</v>
      </c>
      <c r="T93" s="187">
        <f>S93*H93</f>
        <v>0</v>
      </c>
      <c r="U93" s="33"/>
      <c r="V93" s="33"/>
      <c r="W93" s="33"/>
      <c r="X93" s="33"/>
      <c r="Y93" s="33"/>
      <c r="Z93" s="33"/>
      <c r="AA93" s="33"/>
      <c r="AB93" s="33"/>
      <c r="AC93" s="33"/>
      <c r="AD93" s="33"/>
      <c r="AE93" s="33"/>
      <c r="AR93" s="188" t="s">
        <v>189</v>
      </c>
      <c r="AT93" s="188" t="s">
        <v>158</v>
      </c>
      <c r="AU93" s="188" t="s">
        <v>78</v>
      </c>
      <c r="AY93" s="16" t="s">
        <v>156</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189</v>
      </c>
      <c r="BM93" s="188" t="s">
        <v>101</v>
      </c>
    </row>
    <row r="94" spans="1:65" s="12" customFormat="1" ht="22.9" customHeight="1">
      <c r="B94" s="161"/>
      <c r="C94" s="162"/>
      <c r="D94" s="163" t="s">
        <v>68</v>
      </c>
      <c r="E94" s="175" t="s">
        <v>666</v>
      </c>
      <c r="F94" s="175" t="s">
        <v>667</v>
      </c>
      <c r="G94" s="162"/>
      <c r="H94" s="162"/>
      <c r="I94" s="165"/>
      <c r="J94" s="176">
        <f>BK94</f>
        <v>0</v>
      </c>
      <c r="K94" s="162"/>
      <c r="L94" s="167"/>
      <c r="M94" s="168"/>
      <c r="N94" s="169"/>
      <c r="O94" s="169"/>
      <c r="P94" s="170">
        <f>SUM(P95:P106)</f>
        <v>0</v>
      </c>
      <c r="Q94" s="169"/>
      <c r="R94" s="170">
        <f>SUM(R95:R106)</f>
        <v>0</v>
      </c>
      <c r="S94" s="169"/>
      <c r="T94" s="171">
        <f>SUM(T95:T106)</f>
        <v>0</v>
      </c>
      <c r="AR94" s="172" t="s">
        <v>76</v>
      </c>
      <c r="AT94" s="173" t="s">
        <v>68</v>
      </c>
      <c r="AU94" s="173" t="s">
        <v>76</v>
      </c>
      <c r="AY94" s="172" t="s">
        <v>156</v>
      </c>
      <c r="BK94" s="174">
        <f>SUM(BK95:BK106)</f>
        <v>0</v>
      </c>
    </row>
    <row r="95" spans="1:65" s="2" customFormat="1" ht="16.5" customHeight="1">
      <c r="A95" s="33"/>
      <c r="B95" s="34"/>
      <c r="C95" s="177" t="s">
        <v>101</v>
      </c>
      <c r="D95" s="177" t="s">
        <v>158</v>
      </c>
      <c r="E95" s="178" t="s">
        <v>668</v>
      </c>
      <c r="F95" s="179" t="s">
        <v>669</v>
      </c>
      <c r="G95" s="180" t="s">
        <v>349</v>
      </c>
      <c r="H95" s="181">
        <v>4</v>
      </c>
      <c r="I95" s="182"/>
      <c r="J95" s="183">
        <f t="shared" ref="J95:J106" si="0">ROUND(I95*H95,2)</f>
        <v>0</v>
      </c>
      <c r="K95" s="179" t="s">
        <v>19</v>
      </c>
      <c r="L95" s="38"/>
      <c r="M95" s="184" t="s">
        <v>19</v>
      </c>
      <c r="N95" s="185" t="s">
        <v>40</v>
      </c>
      <c r="O95" s="63"/>
      <c r="P95" s="186">
        <f t="shared" ref="P95:P106" si="1">O95*H95</f>
        <v>0</v>
      </c>
      <c r="Q95" s="186">
        <v>0</v>
      </c>
      <c r="R95" s="186">
        <f t="shared" ref="R95:R106" si="2">Q95*H95</f>
        <v>0</v>
      </c>
      <c r="S95" s="186">
        <v>0</v>
      </c>
      <c r="T95" s="187">
        <f t="shared" ref="T95:T106" si="3">S95*H95</f>
        <v>0</v>
      </c>
      <c r="U95" s="33"/>
      <c r="V95" s="33"/>
      <c r="W95" s="33"/>
      <c r="X95" s="33"/>
      <c r="Y95" s="33"/>
      <c r="Z95" s="33"/>
      <c r="AA95" s="33"/>
      <c r="AB95" s="33"/>
      <c r="AC95" s="33"/>
      <c r="AD95" s="33"/>
      <c r="AE95" s="33"/>
      <c r="AR95" s="188" t="s">
        <v>101</v>
      </c>
      <c r="AT95" s="188" t="s">
        <v>158</v>
      </c>
      <c r="AU95" s="188" t="s">
        <v>78</v>
      </c>
      <c r="AY95" s="16" t="s">
        <v>156</v>
      </c>
      <c r="BE95" s="189">
        <f t="shared" ref="BE95:BE106" si="4">IF(N95="základní",J95,0)</f>
        <v>0</v>
      </c>
      <c r="BF95" s="189">
        <f t="shared" ref="BF95:BF106" si="5">IF(N95="snížená",J95,0)</f>
        <v>0</v>
      </c>
      <c r="BG95" s="189">
        <f t="shared" ref="BG95:BG106" si="6">IF(N95="zákl. přenesená",J95,0)</f>
        <v>0</v>
      </c>
      <c r="BH95" s="189">
        <f t="shared" ref="BH95:BH106" si="7">IF(N95="sníž. přenesená",J95,0)</f>
        <v>0</v>
      </c>
      <c r="BI95" s="189">
        <f t="shared" ref="BI95:BI106" si="8">IF(N95="nulová",J95,0)</f>
        <v>0</v>
      </c>
      <c r="BJ95" s="16" t="s">
        <v>76</v>
      </c>
      <c r="BK95" s="189">
        <f t="shared" ref="BK95:BK106" si="9">ROUND(I95*H95,2)</f>
        <v>0</v>
      </c>
      <c r="BL95" s="16" t="s">
        <v>101</v>
      </c>
      <c r="BM95" s="188" t="s">
        <v>94</v>
      </c>
    </row>
    <row r="96" spans="1:65" s="2" customFormat="1" ht="16.5" customHeight="1">
      <c r="A96" s="33"/>
      <c r="B96" s="34"/>
      <c r="C96" s="177" t="s">
        <v>107</v>
      </c>
      <c r="D96" s="177" t="s">
        <v>158</v>
      </c>
      <c r="E96" s="178" t="s">
        <v>670</v>
      </c>
      <c r="F96" s="179" t="s">
        <v>671</v>
      </c>
      <c r="G96" s="180" t="s">
        <v>349</v>
      </c>
      <c r="H96" s="181">
        <v>4</v>
      </c>
      <c r="I96" s="182"/>
      <c r="J96" s="183">
        <f t="shared" si="0"/>
        <v>0</v>
      </c>
      <c r="K96" s="179" t="s">
        <v>19</v>
      </c>
      <c r="L96" s="38"/>
      <c r="M96" s="184" t="s">
        <v>19</v>
      </c>
      <c r="N96" s="185"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101</v>
      </c>
      <c r="AT96" s="188" t="s">
        <v>158</v>
      </c>
      <c r="AU96" s="188" t="s">
        <v>78</v>
      </c>
      <c r="AY96" s="16" t="s">
        <v>156</v>
      </c>
      <c r="BE96" s="189">
        <f t="shared" si="4"/>
        <v>0</v>
      </c>
      <c r="BF96" s="189">
        <f t="shared" si="5"/>
        <v>0</v>
      </c>
      <c r="BG96" s="189">
        <f t="shared" si="6"/>
        <v>0</v>
      </c>
      <c r="BH96" s="189">
        <f t="shared" si="7"/>
        <v>0</v>
      </c>
      <c r="BI96" s="189">
        <f t="shared" si="8"/>
        <v>0</v>
      </c>
      <c r="BJ96" s="16" t="s">
        <v>76</v>
      </c>
      <c r="BK96" s="189">
        <f t="shared" si="9"/>
        <v>0</v>
      </c>
      <c r="BL96" s="16" t="s">
        <v>101</v>
      </c>
      <c r="BM96" s="188" t="s">
        <v>121</v>
      </c>
    </row>
    <row r="97" spans="1:65" s="2" customFormat="1" ht="16.5" customHeight="1">
      <c r="A97" s="33"/>
      <c r="B97" s="34"/>
      <c r="C97" s="177" t="s">
        <v>86</v>
      </c>
      <c r="D97" s="177" t="s">
        <v>158</v>
      </c>
      <c r="E97" s="178" t="s">
        <v>672</v>
      </c>
      <c r="F97" s="179" t="s">
        <v>673</v>
      </c>
      <c r="G97" s="180" t="s">
        <v>349</v>
      </c>
      <c r="H97" s="181">
        <v>4</v>
      </c>
      <c r="I97" s="182"/>
      <c r="J97" s="183">
        <f t="shared" si="0"/>
        <v>0</v>
      </c>
      <c r="K97" s="179" t="s">
        <v>19</v>
      </c>
      <c r="L97" s="38"/>
      <c r="M97" s="184" t="s">
        <v>19</v>
      </c>
      <c r="N97" s="185"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101</v>
      </c>
      <c r="AT97" s="188" t="s">
        <v>158</v>
      </c>
      <c r="AU97" s="188" t="s">
        <v>78</v>
      </c>
      <c r="AY97" s="16" t="s">
        <v>156</v>
      </c>
      <c r="BE97" s="189">
        <f t="shared" si="4"/>
        <v>0</v>
      </c>
      <c r="BF97" s="189">
        <f t="shared" si="5"/>
        <v>0</v>
      </c>
      <c r="BG97" s="189">
        <f t="shared" si="6"/>
        <v>0</v>
      </c>
      <c r="BH97" s="189">
        <f t="shared" si="7"/>
        <v>0</v>
      </c>
      <c r="BI97" s="189">
        <f t="shared" si="8"/>
        <v>0</v>
      </c>
      <c r="BJ97" s="16" t="s">
        <v>76</v>
      </c>
      <c r="BK97" s="189">
        <f t="shared" si="9"/>
        <v>0</v>
      </c>
      <c r="BL97" s="16" t="s">
        <v>101</v>
      </c>
      <c r="BM97" s="188" t="s">
        <v>8</v>
      </c>
    </row>
    <row r="98" spans="1:65" s="2" customFormat="1" ht="16.5" customHeight="1">
      <c r="A98" s="33"/>
      <c r="B98" s="34"/>
      <c r="C98" s="177" t="s">
        <v>115</v>
      </c>
      <c r="D98" s="177" t="s">
        <v>158</v>
      </c>
      <c r="E98" s="178" t="s">
        <v>674</v>
      </c>
      <c r="F98" s="179" t="s">
        <v>675</v>
      </c>
      <c r="G98" s="180" t="s">
        <v>349</v>
      </c>
      <c r="H98" s="181">
        <v>4</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101</v>
      </c>
      <c r="AT98" s="188" t="s">
        <v>158</v>
      </c>
      <c r="AU98" s="188" t="s">
        <v>78</v>
      </c>
      <c r="AY98" s="16" t="s">
        <v>156</v>
      </c>
      <c r="BE98" s="189">
        <f t="shared" si="4"/>
        <v>0</v>
      </c>
      <c r="BF98" s="189">
        <f t="shared" si="5"/>
        <v>0</v>
      </c>
      <c r="BG98" s="189">
        <f t="shared" si="6"/>
        <v>0</v>
      </c>
      <c r="BH98" s="189">
        <f t="shared" si="7"/>
        <v>0</v>
      </c>
      <c r="BI98" s="189">
        <f t="shared" si="8"/>
        <v>0</v>
      </c>
      <c r="BJ98" s="16" t="s">
        <v>76</v>
      </c>
      <c r="BK98" s="189">
        <f t="shared" si="9"/>
        <v>0</v>
      </c>
      <c r="BL98" s="16" t="s">
        <v>101</v>
      </c>
      <c r="BM98" s="188" t="s">
        <v>190</v>
      </c>
    </row>
    <row r="99" spans="1:65" s="2" customFormat="1" ht="16.5" customHeight="1">
      <c r="A99" s="33"/>
      <c r="B99" s="34"/>
      <c r="C99" s="177" t="s">
        <v>94</v>
      </c>
      <c r="D99" s="177" t="s">
        <v>158</v>
      </c>
      <c r="E99" s="178" t="s">
        <v>360</v>
      </c>
      <c r="F99" s="179" t="s">
        <v>676</v>
      </c>
      <c r="G99" s="180" t="s">
        <v>349</v>
      </c>
      <c r="H99" s="181">
        <v>4</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101</v>
      </c>
      <c r="AT99" s="188" t="s">
        <v>158</v>
      </c>
      <c r="AU99" s="188" t="s">
        <v>78</v>
      </c>
      <c r="AY99" s="16" t="s">
        <v>156</v>
      </c>
      <c r="BE99" s="189">
        <f t="shared" si="4"/>
        <v>0</v>
      </c>
      <c r="BF99" s="189">
        <f t="shared" si="5"/>
        <v>0</v>
      </c>
      <c r="BG99" s="189">
        <f t="shared" si="6"/>
        <v>0</v>
      </c>
      <c r="BH99" s="189">
        <f t="shared" si="7"/>
        <v>0</v>
      </c>
      <c r="BI99" s="189">
        <f t="shared" si="8"/>
        <v>0</v>
      </c>
      <c r="BJ99" s="16" t="s">
        <v>76</v>
      </c>
      <c r="BK99" s="189">
        <f t="shared" si="9"/>
        <v>0</v>
      </c>
      <c r="BL99" s="16" t="s">
        <v>101</v>
      </c>
      <c r="BM99" s="188" t="s">
        <v>189</v>
      </c>
    </row>
    <row r="100" spans="1:65" s="2" customFormat="1" ht="16.5" customHeight="1">
      <c r="A100" s="33"/>
      <c r="B100" s="34"/>
      <c r="C100" s="177" t="s">
        <v>118</v>
      </c>
      <c r="D100" s="177" t="s">
        <v>158</v>
      </c>
      <c r="E100" s="178" t="s">
        <v>677</v>
      </c>
      <c r="F100" s="179" t="s">
        <v>678</v>
      </c>
      <c r="G100" s="180" t="s">
        <v>349</v>
      </c>
      <c r="H100" s="181">
        <v>4</v>
      </c>
      <c r="I100" s="182"/>
      <c r="J100" s="183">
        <f t="shared" si="0"/>
        <v>0</v>
      </c>
      <c r="K100" s="179" t="s">
        <v>19</v>
      </c>
      <c r="L100" s="38"/>
      <c r="M100" s="184" t="s">
        <v>19</v>
      </c>
      <c r="N100" s="185"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101</v>
      </c>
      <c r="AT100" s="188" t="s">
        <v>158</v>
      </c>
      <c r="AU100" s="188" t="s">
        <v>78</v>
      </c>
      <c r="AY100" s="16" t="s">
        <v>156</v>
      </c>
      <c r="BE100" s="189">
        <f t="shared" si="4"/>
        <v>0</v>
      </c>
      <c r="BF100" s="189">
        <f t="shared" si="5"/>
        <v>0</v>
      </c>
      <c r="BG100" s="189">
        <f t="shared" si="6"/>
        <v>0</v>
      </c>
      <c r="BH100" s="189">
        <f t="shared" si="7"/>
        <v>0</v>
      </c>
      <c r="BI100" s="189">
        <f t="shared" si="8"/>
        <v>0</v>
      </c>
      <c r="BJ100" s="16" t="s">
        <v>76</v>
      </c>
      <c r="BK100" s="189">
        <f t="shared" si="9"/>
        <v>0</v>
      </c>
      <c r="BL100" s="16" t="s">
        <v>101</v>
      </c>
      <c r="BM100" s="188" t="s">
        <v>197</v>
      </c>
    </row>
    <row r="101" spans="1:65" s="2" customFormat="1" ht="16.5" customHeight="1">
      <c r="A101" s="33"/>
      <c r="B101" s="34"/>
      <c r="C101" s="177" t="s">
        <v>121</v>
      </c>
      <c r="D101" s="177" t="s">
        <v>158</v>
      </c>
      <c r="E101" s="178" t="s">
        <v>679</v>
      </c>
      <c r="F101" s="179" t="s">
        <v>680</v>
      </c>
      <c r="G101" s="180" t="s">
        <v>349</v>
      </c>
      <c r="H101" s="181">
        <v>4</v>
      </c>
      <c r="I101" s="182"/>
      <c r="J101" s="183">
        <f t="shared" si="0"/>
        <v>0</v>
      </c>
      <c r="K101" s="179" t="s">
        <v>19</v>
      </c>
      <c r="L101" s="38"/>
      <c r="M101" s="184" t="s">
        <v>19</v>
      </c>
      <c r="N101" s="185" t="s">
        <v>40</v>
      </c>
      <c r="O101" s="63"/>
      <c r="P101" s="186">
        <f t="shared" si="1"/>
        <v>0</v>
      </c>
      <c r="Q101" s="186">
        <v>0</v>
      </c>
      <c r="R101" s="186">
        <f t="shared" si="2"/>
        <v>0</v>
      </c>
      <c r="S101" s="186">
        <v>0</v>
      </c>
      <c r="T101" s="187">
        <f t="shared" si="3"/>
        <v>0</v>
      </c>
      <c r="U101" s="33"/>
      <c r="V101" s="33"/>
      <c r="W101" s="33"/>
      <c r="X101" s="33"/>
      <c r="Y101" s="33"/>
      <c r="Z101" s="33"/>
      <c r="AA101" s="33"/>
      <c r="AB101" s="33"/>
      <c r="AC101" s="33"/>
      <c r="AD101" s="33"/>
      <c r="AE101" s="33"/>
      <c r="AR101" s="188" t="s">
        <v>101</v>
      </c>
      <c r="AT101" s="188" t="s">
        <v>158</v>
      </c>
      <c r="AU101" s="188" t="s">
        <v>78</v>
      </c>
      <c r="AY101" s="16" t="s">
        <v>156</v>
      </c>
      <c r="BE101" s="189">
        <f t="shared" si="4"/>
        <v>0</v>
      </c>
      <c r="BF101" s="189">
        <f t="shared" si="5"/>
        <v>0</v>
      </c>
      <c r="BG101" s="189">
        <f t="shared" si="6"/>
        <v>0</v>
      </c>
      <c r="BH101" s="189">
        <f t="shared" si="7"/>
        <v>0</v>
      </c>
      <c r="BI101" s="189">
        <f t="shared" si="8"/>
        <v>0</v>
      </c>
      <c r="BJ101" s="16" t="s">
        <v>76</v>
      </c>
      <c r="BK101" s="189">
        <f t="shared" si="9"/>
        <v>0</v>
      </c>
      <c r="BL101" s="16" t="s">
        <v>101</v>
      </c>
      <c r="BM101" s="188" t="s">
        <v>226</v>
      </c>
    </row>
    <row r="102" spans="1:65" s="2" customFormat="1" ht="16.5" customHeight="1">
      <c r="A102" s="33"/>
      <c r="B102" s="34"/>
      <c r="C102" s="177" t="s">
        <v>228</v>
      </c>
      <c r="D102" s="177" t="s">
        <v>158</v>
      </c>
      <c r="E102" s="178" t="s">
        <v>418</v>
      </c>
      <c r="F102" s="179" t="s">
        <v>681</v>
      </c>
      <c r="G102" s="180" t="s">
        <v>349</v>
      </c>
      <c r="H102" s="181">
        <v>2</v>
      </c>
      <c r="I102" s="182"/>
      <c r="J102" s="183">
        <f t="shared" si="0"/>
        <v>0</v>
      </c>
      <c r="K102" s="179" t="s">
        <v>19</v>
      </c>
      <c r="L102" s="38"/>
      <c r="M102" s="184" t="s">
        <v>19</v>
      </c>
      <c r="N102" s="185" t="s">
        <v>40</v>
      </c>
      <c r="O102" s="63"/>
      <c r="P102" s="186">
        <f t="shared" si="1"/>
        <v>0</v>
      </c>
      <c r="Q102" s="186">
        <v>0</v>
      </c>
      <c r="R102" s="186">
        <f t="shared" si="2"/>
        <v>0</v>
      </c>
      <c r="S102" s="186">
        <v>0</v>
      </c>
      <c r="T102" s="187">
        <f t="shared" si="3"/>
        <v>0</v>
      </c>
      <c r="U102" s="33"/>
      <c r="V102" s="33"/>
      <c r="W102" s="33"/>
      <c r="X102" s="33"/>
      <c r="Y102" s="33"/>
      <c r="Z102" s="33"/>
      <c r="AA102" s="33"/>
      <c r="AB102" s="33"/>
      <c r="AC102" s="33"/>
      <c r="AD102" s="33"/>
      <c r="AE102" s="33"/>
      <c r="AR102" s="188" t="s">
        <v>101</v>
      </c>
      <c r="AT102" s="188" t="s">
        <v>158</v>
      </c>
      <c r="AU102" s="188" t="s">
        <v>78</v>
      </c>
      <c r="AY102" s="16" t="s">
        <v>156</v>
      </c>
      <c r="BE102" s="189">
        <f t="shared" si="4"/>
        <v>0</v>
      </c>
      <c r="BF102" s="189">
        <f t="shared" si="5"/>
        <v>0</v>
      </c>
      <c r="BG102" s="189">
        <f t="shared" si="6"/>
        <v>0</v>
      </c>
      <c r="BH102" s="189">
        <f t="shared" si="7"/>
        <v>0</v>
      </c>
      <c r="BI102" s="189">
        <f t="shared" si="8"/>
        <v>0</v>
      </c>
      <c r="BJ102" s="16" t="s">
        <v>76</v>
      </c>
      <c r="BK102" s="189">
        <f t="shared" si="9"/>
        <v>0</v>
      </c>
      <c r="BL102" s="16" t="s">
        <v>101</v>
      </c>
      <c r="BM102" s="188" t="s">
        <v>231</v>
      </c>
    </row>
    <row r="103" spans="1:65" s="2" customFormat="1" ht="16.5" customHeight="1">
      <c r="A103" s="33"/>
      <c r="B103" s="34"/>
      <c r="C103" s="177" t="s">
        <v>8</v>
      </c>
      <c r="D103" s="177" t="s">
        <v>158</v>
      </c>
      <c r="E103" s="178" t="s">
        <v>421</v>
      </c>
      <c r="F103" s="179" t="s">
        <v>682</v>
      </c>
      <c r="G103" s="180" t="s">
        <v>349</v>
      </c>
      <c r="H103" s="181">
        <v>1</v>
      </c>
      <c r="I103" s="182"/>
      <c r="J103" s="183">
        <f t="shared" si="0"/>
        <v>0</v>
      </c>
      <c r="K103" s="179" t="s">
        <v>19</v>
      </c>
      <c r="L103" s="38"/>
      <c r="M103" s="184" t="s">
        <v>19</v>
      </c>
      <c r="N103" s="185" t="s">
        <v>40</v>
      </c>
      <c r="O103" s="63"/>
      <c r="P103" s="186">
        <f t="shared" si="1"/>
        <v>0</v>
      </c>
      <c r="Q103" s="186">
        <v>0</v>
      </c>
      <c r="R103" s="186">
        <f t="shared" si="2"/>
        <v>0</v>
      </c>
      <c r="S103" s="186">
        <v>0</v>
      </c>
      <c r="T103" s="187">
        <f t="shared" si="3"/>
        <v>0</v>
      </c>
      <c r="U103" s="33"/>
      <c r="V103" s="33"/>
      <c r="W103" s="33"/>
      <c r="X103" s="33"/>
      <c r="Y103" s="33"/>
      <c r="Z103" s="33"/>
      <c r="AA103" s="33"/>
      <c r="AB103" s="33"/>
      <c r="AC103" s="33"/>
      <c r="AD103" s="33"/>
      <c r="AE103" s="33"/>
      <c r="AR103" s="188" t="s">
        <v>101</v>
      </c>
      <c r="AT103" s="188" t="s">
        <v>158</v>
      </c>
      <c r="AU103" s="188" t="s">
        <v>78</v>
      </c>
      <c r="AY103" s="16" t="s">
        <v>156</v>
      </c>
      <c r="BE103" s="189">
        <f t="shared" si="4"/>
        <v>0</v>
      </c>
      <c r="BF103" s="189">
        <f t="shared" si="5"/>
        <v>0</v>
      </c>
      <c r="BG103" s="189">
        <f t="shared" si="6"/>
        <v>0</v>
      </c>
      <c r="BH103" s="189">
        <f t="shared" si="7"/>
        <v>0</v>
      </c>
      <c r="BI103" s="189">
        <f t="shared" si="8"/>
        <v>0</v>
      </c>
      <c r="BJ103" s="16" t="s">
        <v>76</v>
      </c>
      <c r="BK103" s="189">
        <f t="shared" si="9"/>
        <v>0</v>
      </c>
      <c r="BL103" s="16" t="s">
        <v>101</v>
      </c>
      <c r="BM103" s="188" t="s">
        <v>236</v>
      </c>
    </row>
    <row r="104" spans="1:65" s="2" customFormat="1" ht="16.5" customHeight="1">
      <c r="A104" s="33"/>
      <c r="B104" s="34"/>
      <c r="C104" s="177" t="s">
        <v>238</v>
      </c>
      <c r="D104" s="177" t="s">
        <v>158</v>
      </c>
      <c r="E104" s="178" t="s">
        <v>683</v>
      </c>
      <c r="F104" s="179" t="s">
        <v>684</v>
      </c>
      <c r="G104" s="180" t="s">
        <v>349</v>
      </c>
      <c r="H104" s="181">
        <v>4</v>
      </c>
      <c r="I104" s="182"/>
      <c r="J104" s="183">
        <f t="shared" si="0"/>
        <v>0</v>
      </c>
      <c r="K104" s="179" t="s">
        <v>19</v>
      </c>
      <c r="L104" s="38"/>
      <c r="M104" s="184" t="s">
        <v>19</v>
      </c>
      <c r="N104" s="185" t="s">
        <v>40</v>
      </c>
      <c r="O104" s="63"/>
      <c r="P104" s="186">
        <f t="shared" si="1"/>
        <v>0</v>
      </c>
      <c r="Q104" s="186">
        <v>0</v>
      </c>
      <c r="R104" s="186">
        <f t="shared" si="2"/>
        <v>0</v>
      </c>
      <c r="S104" s="186">
        <v>0</v>
      </c>
      <c r="T104" s="187">
        <f t="shared" si="3"/>
        <v>0</v>
      </c>
      <c r="U104" s="33"/>
      <c r="V104" s="33"/>
      <c r="W104" s="33"/>
      <c r="X104" s="33"/>
      <c r="Y104" s="33"/>
      <c r="Z104" s="33"/>
      <c r="AA104" s="33"/>
      <c r="AB104" s="33"/>
      <c r="AC104" s="33"/>
      <c r="AD104" s="33"/>
      <c r="AE104" s="33"/>
      <c r="AR104" s="188" t="s">
        <v>101</v>
      </c>
      <c r="AT104" s="188" t="s">
        <v>158</v>
      </c>
      <c r="AU104" s="188" t="s">
        <v>78</v>
      </c>
      <c r="AY104" s="16" t="s">
        <v>156</v>
      </c>
      <c r="BE104" s="189">
        <f t="shared" si="4"/>
        <v>0</v>
      </c>
      <c r="BF104" s="189">
        <f t="shared" si="5"/>
        <v>0</v>
      </c>
      <c r="BG104" s="189">
        <f t="shared" si="6"/>
        <v>0</v>
      </c>
      <c r="BH104" s="189">
        <f t="shared" si="7"/>
        <v>0</v>
      </c>
      <c r="BI104" s="189">
        <f t="shared" si="8"/>
        <v>0</v>
      </c>
      <c r="BJ104" s="16" t="s">
        <v>76</v>
      </c>
      <c r="BK104" s="189">
        <f t="shared" si="9"/>
        <v>0</v>
      </c>
      <c r="BL104" s="16" t="s">
        <v>101</v>
      </c>
      <c r="BM104" s="188" t="s">
        <v>241</v>
      </c>
    </row>
    <row r="105" spans="1:65" s="2" customFormat="1" ht="16.5" customHeight="1">
      <c r="A105" s="33"/>
      <c r="B105" s="34"/>
      <c r="C105" s="177" t="s">
        <v>190</v>
      </c>
      <c r="D105" s="177" t="s">
        <v>158</v>
      </c>
      <c r="E105" s="178" t="s">
        <v>685</v>
      </c>
      <c r="F105" s="179" t="s">
        <v>686</v>
      </c>
      <c r="G105" s="180" t="s">
        <v>349</v>
      </c>
      <c r="H105" s="181">
        <v>1</v>
      </c>
      <c r="I105" s="182"/>
      <c r="J105" s="183">
        <f t="shared" si="0"/>
        <v>0</v>
      </c>
      <c r="K105" s="179" t="s">
        <v>19</v>
      </c>
      <c r="L105" s="38"/>
      <c r="M105" s="184" t="s">
        <v>19</v>
      </c>
      <c r="N105" s="185" t="s">
        <v>40</v>
      </c>
      <c r="O105" s="63"/>
      <c r="P105" s="186">
        <f t="shared" si="1"/>
        <v>0</v>
      </c>
      <c r="Q105" s="186">
        <v>0</v>
      </c>
      <c r="R105" s="186">
        <f t="shared" si="2"/>
        <v>0</v>
      </c>
      <c r="S105" s="186">
        <v>0</v>
      </c>
      <c r="T105" s="187">
        <f t="shared" si="3"/>
        <v>0</v>
      </c>
      <c r="U105" s="33"/>
      <c r="V105" s="33"/>
      <c r="W105" s="33"/>
      <c r="X105" s="33"/>
      <c r="Y105" s="33"/>
      <c r="Z105" s="33"/>
      <c r="AA105" s="33"/>
      <c r="AB105" s="33"/>
      <c r="AC105" s="33"/>
      <c r="AD105" s="33"/>
      <c r="AE105" s="33"/>
      <c r="AR105" s="188" t="s">
        <v>101</v>
      </c>
      <c r="AT105" s="188" t="s">
        <v>158</v>
      </c>
      <c r="AU105" s="188" t="s">
        <v>78</v>
      </c>
      <c r="AY105" s="16" t="s">
        <v>156</v>
      </c>
      <c r="BE105" s="189">
        <f t="shared" si="4"/>
        <v>0</v>
      </c>
      <c r="BF105" s="189">
        <f t="shared" si="5"/>
        <v>0</v>
      </c>
      <c r="BG105" s="189">
        <f t="shared" si="6"/>
        <v>0</v>
      </c>
      <c r="BH105" s="189">
        <f t="shared" si="7"/>
        <v>0</v>
      </c>
      <c r="BI105" s="189">
        <f t="shared" si="8"/>
        <v>0</v>
      </c>
      <c r="BJ105" s="16" t="s">
        <v>76</v>
      </c>
      <c r="BK105" s="189">
        <f t="shared" si="9"/>
        <v>0</v>
      </c>
      <c r="BL105" s="16" t="s">
        <v>101</v>
      </c>
      <c r="BM105" s="188" t="s">
        <v>245</v>
      </c>
    </row>
    <row r="106" spans="1:65" s="2" customFormat="1" ht="16.5" customHeight="1">
      <c r="A106" s="33"/>
      <c r="B106" s="34"/>
      <c r="C106" s="177" t="s">
        <v>247</v>
      </c>
      <c r="D106" s="177" t="s">
        <v>158</v>
      </c>
      <c r="E106" s="178" t="s">
        <v>687</v>
      </c>
      <c r="F106" s="179" t="s">
        <v>688</v>
      </c>
      <c r="G106" s="180" t="s">
        <v>349</v>
      </c>
      <c r="H106" s="181">
        <v>4</v>
      </c>
      <c r="I106" s="182"/>
      <c r="J106" s="183">
        <f t="shared" si="0"/>
        <v>0</v>
      </c>
      <c r="K106" s="179" t="s">
        <v>19</v>
      </c>
      <c r="L106" s="38"/>
      <c r="M106" s="210" t="s">
        <v>19</v>
      </c>
      <c r="N106" s="211" t="s">
        <v>40</v>
      </c>
      <c r="O106" s="197"/>
      <c r="P106" s="212">
        <f t="shared" si="1"/>
        <v>0</v>
      </c>
      <c r="Q106" s="212">
        <v>0</v>
      </c>
      <c r="R106" s="212">
        <f t="shared" si="2"/>
        <v>0</v>
      </c>
      <c r="S106" s="212">
        <v>0</v>
      </c>
      <c r="T106" s="213">
        <f t="shared" si="3"/>
        <v>0</v>
      </c>
      <c r="U106" s="33"/>
      <c r="V106" s="33"/>
      <c r="W106" s="33"/>
      <c r="X106" s="33"/>
      <c r="Y106" s="33"/>
      <c r="Z106" s="33"/>
      <c r="AA106" s="33"/>
      <c r="AB106" s="33"/>
      <c r="AC106" s="33"/>
      <c r="AD106" s="33"/>
      <c r="AE106" s="33"/>
      <c r="AR106" s="188" t="s">
        <v>101</v>
      </c>
      <c r="AT106" s="188" t="s">
        <v>158</v>
      </c>
      <c r="AU106" s="188" t="s">
        <v>78</v>
      </c>
      <c r="AY106" s="16" t="s">
        <v>156</v>
      </c>
      <c r="BE106" s="189">
        <f t="shared" si="4"/>
        <v>0</v>
      </c>
      <c r="BF106" s="189">
        <f t="shared" si="5"/>
        <v>0</v>
      </c>
      <c r="BG106" s="189">
        <f t="shared" si="6"/>
        <v>0</v>
      </c>
      <c r="BH106" s="189">
        <f t="shared" si="7"/>
        <v>0</v>
      </c>
      <c r="BI106" s="189">
        <f t="shared" si="8"/>
        <v>0</v>
      </c>
      <c r="BJ106" s="16" t="s">
        <v>76</v>
      </c>
      <c r="BK106" s="189">
        <f t="shared" si="9"/>
        <v>0</v>
      </c>
      <c r="BL106" s="16" t="s">
        <v>101</v>
      </c>
      <c r="BM106" s="188" t="s">
        <v>689</v>
      </c>
    </row>
    <row r="107" spans="1:65" s="2" customFormat="1" ht="6.95" customHeight="1">
      <c r="A107" s="33"/>
      <c r="B107" s="46"/>
      <c r="C107" s="47"/>
      <c r="D107" s="47"/>
      <c r="E107" s="47"/>
      <c r="F107" s="47"/>
      <c r="G107" s="47"/>
      <c r="H107" s="47"/>
      <c r="I107" s="47"/>
      <c r="J107" s="47"/>
      <c r="K107" s="47"/>
      <c r="L107" s="38"/>
      <c r="M107" s="33"/>
      <c r="O107" s="33"/>
      <c r="P107" s="33"/>
      <c r="Q107" s="33"/>
      <c r="R107" s="33"/>
      <c r="S107" s="33"/>
      <c r="T107" s="33"/>
      <c r="U107" s="33"/>
      <c r="V107" s="33"/>
      <c r="W107" s="33"/>
      <c r="X107" s="33"/>
      <c r="Y107" s="33"/>
      <c r="Z107" s="33"/>
      <c r="AA107" s="33"/>
      <c r="AB107" s="33"/>
      <c r="AC107" s="33"/>
      <c r="AD107" s="33"/>
      <c r="AE107" s="33"/>
    </row>
  </sheetData>
  <sheetProtection algorithmName="SHA-512" hashValue="HlrusrECRl0CCxMGlDOGInb6p1LVjoAhx4Ta3EW0ikB8536m3AVkoBfFhzuu6kgBD/LZs20Iejvx/uHaUQodJg==" saltValue="G2CS7eySBwwNAh2R+LowjzQdVW7pSA+TQd7Lxgyv5gWoSMiJLPr70QOk4iTPzDqj3HaZTsps+FBnfIjearDznQ==" spinCount="100000" sheet="1" objects="1" scenarios="1" formatColumns="0" formatRows="0" autoFilter="0"/>
  <autoFilter ref="C87:K106" xr:uid="{00000000-0009-0000-0000-000009000000}"/>
  <mergeCells count="12">
    <mergeCell ref="E80:H80"/>
    <mergeCell ref="L2:V2"/>
    <mergeCell ref="E50:H50"/>
    <mergeCell ref="E52:H52"/>
    <mergeCell ref="E54:H54"/>
    <mergeCell ref="E76:H76"/>
    <mergeCell ref="E78:H78"/>
    <mergeCell ref="E7:H7"/>
    <mergeCell ref="E9:H9"/>
    <mergeCell ref="E11:H11"/>
    <mergeCell ref="E20:H20"/>
    <mergeCell ref="E29:H29"/>
  </mergeCells>
  <hyperlinks>
    <hyperlink ref="F92" r:id="rId1" xr:uid="{00000000-0004-0000-09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BM11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109</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690</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ROUND(J88,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ROUND((SUM(BE88:BE111)),  2)</f>
        <v>0</v>
      </c>
      <c r="G35" s="33"/>
      <c r="H35" s="33"/>
      <c r="I35" s="123">
        <v>0.21</v>
      </c>
      <c r="J35" s="122">
        <f>ROUND(((SUM(BE88:BE111))*I35),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ROUND((SUM(BF88:BF111)),  2)</f>
        <v>0</v>
      </c>
      <c r="G36" s="33"/>
      <c r="H36" s="33"/>
      <c r="I36" s="123">
        <v>0.12</v>
      </c>
      <c r="J36" s="122">
        <f>ROUND(((SUM(BF88:BF111))*I36),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ROUND((SUM(BG88:BG111)),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ROUND((SUM(BH88:BH111)),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ROUND((SUM(BI88:BI111)),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5 - Elektromontáže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J88</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139</v>
      </c>
      <c r="E64" s="142"/>
      <c r="F64" s="142"/>
      <c r="G64" s="142"/>
      <c r="H64" s="142"/>
      <c r="I64" s="142"/>
      <c r="J64" s="143">
        <f>J89</f>
        <v>0</v>
      </c>
      <c r="K64" s="140"/>
      <c r="L64" s="144"/>
    </row>
    <row r="65" spans="1:31" s="10" customFormat="1" ht="19.899999999999999" customHeight="1">
      <c r="B65" s="145"/>
      <c r="C65" s="96"/>
      <c r="D65" s="146" t="s">
        <v>691</v>
      </c>
      <c r="E65" s="147"/>
      <c r="F65" s="147"/>
      <c r="G65" s="147"/>
      <c r="H65" s="147"/>
      <c r="I65" s="147"/>
      <c r="J65" s="148">
        <f>J90</f>
        <v>0</v>
      </c>
      <c r="K65" s="96"/>
      <c r="L65" s="149"/>
    </row>
    <row r="66" spans="1:31" s="10" customFormat="1" ht="19.899999999999999" customHeight="1">
      <c r="B66" s="145"/>
      <c r="C66" s="96"/>
      <c r="D66" s="146" t="s">
        <v>692</v>
      </c>
      <c r="E66" s="147"/>
      <c r="F66" s="147"/>
      <c r="G66" s="147"/>
      <c r="H66" s="147"/>
      <c r="I66" s="147"/>
      <c r="J66" s="148">
        <f>J103</f>
        <v>0</v>
      </c>
      <c r="K66" s="96"/>
      <c r="L66" s="149"/>
    </row>
    <row r="67" spans="1:31" s="2" customFormat="1" ht="21.75" customHeight="1">
      <c r="A67" s="33"/>
      <c r="B67" s="34"/>
      <c r="C67" s="35"/>
      <c r="D67" s="35"/>
      <c r="E67" s="35"/>
      <c r="F67" s="35"/>
      <c r="G67" s="35"/>
      <c r="H67" s="35"/>
      <c r="I67" s="35"/>
      <c r="J67" s="35"/>
      <c r="K67" s="35"/>
      <c r="L67" s="112"/>
      <c r="S67" s="33"/>
      <c r="T67" s="33"/>
      <c r="U67" s="33"/>
      <c r="V67" s="33"/>
      <c r="W67" s="33"/>
      <c r="X67" s="33"/>
      <c r="Y67" s="33"/>
      <c r="Z67" s="33"/>
      <c r="AA67" s="33"/>
      <c r="AB67" s="33"/>
      <c r="AC67" s="33"/>
      <c r="AD67" s="33"/>
      <c r="AE67" s="33"/>
    </row>
    <row r="68" spans="1:31" s="2" customFormat="1" ht="6.95" customHeight="1">
      <c r="A68" s="33"/>
      <c r="B68" s="46"/>
      <c r="C68" s="47"/>
      <c r="D68" s="47"/>
      <c r="E68" s="47"/>
      <c r="F68" s="47"/>
      <c r="G68" s="47"/>
      <c r="H68" s="47"/>
      <c r="I68" s="47"/>
      <c r="J68" s="47"/>
      <c r="K68" s="47"/>
      <c r="L68" s="112"/>
      <c r="S68" s="33"/>
      <c r="T68" s="33"/>
      <c r="U68" s="33"/>
      <c r="V68" s="33"/>
      <c r="W68" s="33"/>
      <c r="X68" s="33"/>
      <c r="Y68" s="33"/>
      <c r="Z68" s="33"/>
      <c r="AA68" s="33"/>
      <c r="AB68" s="33"/>
      <c r="AC68" s="33"/>
      <c r="AD68" s="33"/>
      <c r="AE68" s="33"/>
    </row>
    <row r="72" spans="1:31" s="2" customFormat="1" ht="6.95" customHeight="1">
      <c r="A72" s="33"/>
      <c r="B72" s="48"/>
      <c r="C72" s="49"/>
      <c r="D72" s="49"/>
      <c r="E72" s="49"/>
      <c r="F72" s="49"/>
      <c r="G72" s="49"/>
      <c r="H72" s="49"/>
      <c r="I72" s="49"/>
      <c r="J72" s="49"/>
      <c r="K72" s="49"/>
      <c r="L72" s="112"/>
      <c r="S72" s="33"/>
      <c r="T72" s="33"/>
      <c r="U72" s="33"/>
      <c r="V72" s="33"/>
      <c r="W72" s="33"/>
      <c r="X72" s="33"/>
      <c r="Y72" s="33"/>
      <c r="Z72" s="33"/>
      <c r="AA72" s="33"/>
      <c r="AB72" s="33"/>
      <c r="AC72" s="33"/>
      <c r="AD72" s="33"/>
      <c r="AE72" s="33"/>
    </row>
    <row r="73" spans="1:31" s="2" customFormat="1" ht="24.95" customHeight="1">
      <c r="A73" s="33"/>
      <c r="B73" s="34"/>
      <c r="C73" s="22" t="s">
        <v>141</v>
      </c>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16</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6.5" customHeight="1">
      <c r="A76" s="33"/>
      <c r="B76" s="34"/>
      <c r="C76" s="35"/>
      <c r="D76" s="35"/>
      <c r="E76" s="356" t="str">
        <f>E7</f>
        <v>objekt Koleje Jarov- Blok G</v>
      </c>
      <c r="F76" s="357"/>
      <c r="G76" s="357"/>
      <c r="H76" s="357"/>
      <c r="I76" s="35"/>
      <c r="J76" s="35"/>
      <c r="K76" s="35"/>
      <c r="L76" s="112"/>
      <c r="S76" s="33"/>
      <c r="T76" s="33"/>
      <c r="U76" s="33"/>
      <c r="V76" s="33"/>
      <c r="W76" s="33"/>
      <c r="X76" s="33"/>
      <c r="Y76" s="33"/>
      <c r="Z76" s="33"/>
      <c r="AA76" s="33"/>
      <c r="AB76" s="33"/>
      <c r="AC76" s="33"/>
      <c r="AD76" s="33"/>
      <c r="AE76" s="33"/>
    </row>
    <row r="77" spans="1:31" s="1" customFormat="1" ht="12" customHeight="1">
      <c r="B77" s="20"/>
      <c r="C77" s="28" t="s">
        <v>128</v>
      </c>
      <c r="D77" s="21"/>
      <c r="E77" s="21"/>
      <c r="F77" s="21"/>
      <c r="G77" s="21"/>
      <c r="H77" s="21"/>
      <c r="I77" s="21"/>
      <c r="J77" s="21"/>
      <c r="K77" s="21"/>
      <c r="L77" s="19"/>
    </row>
    <row r="78" spans="1:31" s="2" customFormat="1" ht="16.5" customHeight="1">
      <c r="A78" s="33"/>
      <c r="B78" s="34"/>
      <c r="C78" s="35"/>
      <c r="D78" s="35"/>
      <c r="E78" s="356" t="s">
        <v>308</v>
      </c>
      <c r="F78" s="358"/>
      <c r="G78" s="358"/>
      <c r="H78" s="358"/>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130</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10" t="str">
        <f>E11</f>
        <v>5 - Elektromontáže</v>
      </c>
      <c r="F80" s="358"/>
      <c r="G80" s="358"/>
      <c r="H80" s="358"/>
      <c r="I80" s="35"/>
      <c r="J80" s="35"/>
      <c r="K80" s="35"/>
      <c r="L80" s="112"/>
      <c r="S80" s="33"/>
      <c r="T80" s="33"/>
      <c r="U80" s="33"/>
      <c r="V80" s="33"/>
      <c r="W80" s="33"/>
      <c r="X80" s="33"/>
      <c r="Y80" s="33"/>
      <c r="Z80" s="33"/>
      <c r="AA80" s="33"/>
      <c r="AB80" s="33"/>
      <c r="AC80" s="33"/>
      <c r="AD80" s="33"/>
      <c r="AE80" s="33"/>
    </row>
    <row r="81" spans="1:65" s="2" customFormat="1" ht="6.9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21</v>
      </c>
      <c r="D82" s="35"/>
      <c r="E82" s="35"/>
      <c r="F82" s="26" t="str">
        <f>F14</f>
        <v xml:space="preserve"> </v>
      </c>
      <c r="G82" s="35"/>
      <c r="H82" s="35"/>
      <c r="I82" s="28" t="s">
        <v>23</v>
      </c>
      <c r="J82" s="58" t="str">
        <f>IF(J14="","",J14)</f>
        <v>10. 2. 2025</v>
      </c>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5.2" customHeight="1">
      <c r="A84" s="33"/>
      <c r="B84" s="34"/>
      <c r="C84" s="28" t="s">
        <v>25</v>
      </c>
      <c r="D84" s="35"/>
      <c r="E84" s="35"/>
      <c r="F84" s="26" t="str">
        <f>E17</f>
        <v xml:space="preserve"> </v>
      </c>
      <c r="G84" s="35"/>
      <c r="H84" s="35"/>
      <c r="I84" s="28" t="s">
        <v>30</v>
      </c>
      <c r="J84" s="31" t="str">
        <f>E23</f>
        <v xml:space="preserve"> </v>
      </c>
      <c r="K84" s="35"/>
      <c r="L84" s="112"/>
      <c r="S84" s="33"/>
      <c r="T84" s="33"/>
      <c r="U84" s="33"/>
      <c r="V84" s="33"/>
      <c r="W84" s="33"/>
      <c r="X84" s="33"/>
      <c r="Y84" s="33"/>
      <c r="Z84" s="33"/>
      <c r="AA84" s="33"/>
      <c r="AB84" s="33"/>
      <c r="AC84" s="33"/>
      <c r="AD84" s="33"/>
      <c r="AE84" s="33"/>
    </row>
    <row r="85" spans="1:65" s="2" customFormat="1" ht="15.2" customHeight="1">
      <c r="A85" s="33"/>
      <c r="B85" s="34"/>
      <c r="C85" s="28" t="s">
        <v>28</v>
      </c>
      <c r="D85" s="35"/>
      <c r="E85" s="35"/>
      <c r="F85" s="26" t="str">
        <f>IF(E20="","",E20)</f>
        <v>Vyplň údaj</v>
      </c>
      <c r="G85" s="35"/>
      <c r="H85" s="35"/>
      <c r="I85" s="28" t="s">
        <v>32</v>
      </c>
      <c r="J85" s="31" t="str">
        <f>E26</f>
        <v xml:space="preserve"> </v>
      </c>
      <c r="K85" s="35"/>
      <c r="L85" s="112"/>
      <c r="S85" s="33"/>
      <c r="T85" s="33"/>
      <c r="U85" s="33"/>
      <c r="V85" s="33"/>
      <c r="W85" s="33"/>
      <c r="X85" s="33"/>
      <c r="Y85" s="33"/>
      <c r="Z85" s="33"/>
      <c r="AA85" s="33"/>
      <c r="AB85" s="33"/>
      <c r="AC85" s="33"/>
      <c r="AD85" s="33"/>
      <c r="AE85" s="33"/>
    </row>
    <row r="86" spans="1:65" s="2" customFormat="1" ht="10.3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11" customFormat="1" ht="29.25" customHeight="1">
      <c r="A87" s="150"/>
      <c r="B87" s="151"/>
      <c r="C87" s="152" t="s">
        <v>142</v>
      </c>
      <c r="D87" s="153" t="s">
        <v>54</v>
      </c>
      <c r="E87" s="153" t="s">
        <v>50</v>
      </c>
      <c r="F87" s="153" t="s">
        <v>51</v>
      </c>
      <c r="G87" s="153" t="s">
        <v>143</v>
      </c>
      <c r="H87" s="153" t="s">
        <v>144</v>
      </c>
      <c r="I87" s="153" t="s">
        <v>145</v>
      </c>
      <c r="J87" s="153" t="s">
        <v>134</v>
      </c>
      <c r="K87" s="154" t="s">
        <v>146</v>
      </c>
      <c r="L87" s="155"/>
      <c r="M87" s="67" t="s">
        <v>19</v>
      </c>
      <c r="N87" s="68" t="s">
        <v>39</v>
      </c>
      <c r="O87" s="68" t="s">
        <v>147</v>
      </c>
      <c r="P87" s="68" t="s">
        <v>148</v>
      </c>
      <c r="Q87" s="68" t="s">
        <v>149</v>
      </c>
      <c r="R87" s="68" t="s">
        <v>150</v>
      </c>
      <c r="S87" s="68" t="s">
        <v>151</v>
      </c>
      <c r="T87" s="69" t="s">
        <v>152</v>
      </c>
      <c r="U87" s="150"/>
      <c r="V87" s="150"/>
      <c r="W87" s="150"/>
      <c r="X87" s="150"/>
      <c r="Y87" s="150"/>
      <c r="Z87" s="150"/>
      <c r="AA87" s="150"/>
      <c r="AB87" s="150"/>
      <c r="AC87" s="150"/>
      <c r="AD87" s="150"/>
      <c r="AE87" s="150"/>
    </row>
    <row r="88" spans="1:65" s="2" customFormat="1" ht="22.9" customHeight="1">
      <c r="A88" s="33"/>
      <c r="B88" s="34"/>
      <c r="C88" s="74" t="s">
        <v>153</v>
      </c>
      <c r="D88" s="35"/>
      <c r="E88" s="35"/>
      <c r="F88" s="35"/>
      <c r="G88" s="35"/>
      <c r="H88" s="35"/>
      <c r="I88" s="35"/>
      <c r="J88" s="156">
        <f>BK88</f>
        <v>0</v>
      </c>
      <c r="K88" s="35"/>
      <c r="L88" s="38"/>
      <c r="M88" s="70"/>
      <c r="N88" s="157"/>
      <c r="O88" s="71"/>
      <c r="P88" s="158">
        <f>P89</f>
        <v>0</v>
      </c>
      <c r="Q88" s="71"/>
      <c r="R88" s="158">
        <f>R89</f>
        <v>0</v>
      </c>
      <c r="S88" s="71"/>
      <c r="T88" s="159">
        <f>T89</f>
        <v>0</v>
      </c>
      <c r="U88" s="33"/>
      <c r="V88" s="33"/>
      <c r="W88" s="33"/>
      <c r="X88" s="33"/>
      <c r="Y88" s="33"/>
      <c r="Z88" s="33"/>
      <c r="AA88" s="33"/>
      <c r="AB88" s="33"/>
      <c r="AC88" s="33"/>
      <c r="AD88" s="33"/>
      <c r="AE88" s="33"/>
      <c r="AT88" s="16" t="s">
        <v>68</v>
      </c>
      <c r="AU88" s="16" t="s">
        <v>135</v>
      </c>
      <c r="BK88" s="160">
        <f>BK89</f>
        <v>0</v>
      </c>
    </row>
    <row r="89" spans="1:65" s="12" customFormat="1" ht="25.9" customHeight="1">
      <c r="B89" s="161"/>
      <c r="C89" s="162"/>
      <c r="D89" s="163" t="s">
        <v>68</v>
      </c>
      <c r="E89" s="164" t="s">
        <v>183</v>
      </c>
      <c r="F89" s="164" t="s">
        <v>184</v>
      </c>
      <c r="G89" s="162"/>
      <c r="H89" s="162"/>
      <c r="I89" s="165"/>
      <c r="J89" s="166">
        <f>BK89</f>
        <v>0</v>
      </c>
      <c r="K89" s="162"/>
      <c r="L89" s="167"/>
      <c r="M89" s="168"/>
      <c r="N89" s="169"/>
      <c r="O89" s="169"/>
      <c r="P89" s="170">
        <f>P90+P103</f>
        <v>0</v>
      </c>
      <c r="Q89" s="169"/>
      <c r="R89" s="170">
        <f>R90+R103</f>
        <v>0</v>
      </c>
      <c r="S89" s="169"/>
      <c r="T89" s="171">
        <f>T90+T103</f>
        <v>0</v>
      </c>
      <c r="AR89" s="172" t="s">
        <v>78</v>
      </c>
      <c r="AT89" s="173" t="s">
        <v>68</v>
      </c>
      <c r="AU89" s="173" t="s">
        <v>69</v>
      </c>
      <c r="AY89" s="172" t="s">
        <v>156</v>
      </c>
      <c r="BK89" s="174">
        <f>BK90+BK103</f>
        <v>0</v>
      </c>
    </row>
    <row r="90" spans="1:65" s="12" customFormat="1" ht="22.9" customHeight="1">
      <c r="B90" s="161"/>
      <c r="C90" s="162"/>
      <c r="D90" s="163" t="s">
        <v>68</v>
      </c>
      <c r="E90" s="175" t="s">
        <v>693</v>
      </c>
      <c r="F90" s="175" t="s">
        <v>694</v>
      </c>
      <c r="G90" s="162"/>
      <c r="H90" s="162"/>
      <c r="I90" s="165"/>
      <c r="J90" s="176">
        <f>BK90</f>
        <v>0</v>
      </c>
      <c r="K90" s="162"/>
      <c r="L90" s="167"/>
      <c r="M90" s="168"/>
      <c r="N90" s="169"/>
      <c r="O90" s="169"/>
      <c r="P90" s="170">
        <f>SUM(P91:P102)</f>
        <v>0</v>
      </c>
      <c r="Q90" s="169"/>
      <c r="R90" s="170">
        <f>SUM(R91:R102)</f>
        <v>0</v>
      </c>
      <c r="S90" s="169"/>
      <c r="T90" s="171">
        <f>SUM(T91:T102)</f>
        <v>0</v>
      </c>
      <c r="AR90" s="172" t="s">
        <v>78</v>
      </c>
      <c r="AT90" s="173" t="s">
        <v>68</v>
      </c>
      <c r="AU90" s="173" t="s">
        <v>76</v>
      </c>
      <c r="AY90" s="172" t="s">
        <v>156</v>
      </c>
      <c r="BK90" s="174">
        <f>SUM(BK91:BK102)</f>
        <v>0</v>
      </c>
    </row>
    <row r="91" spans="1:65" s="2" customFormat="1" ht="24.2" customHeight="1">
      <c r="A91" s="33"/>
      <c r="B91" s="34"/>
      <c r="C91" s="199" t="s">
        <v>76</v>
      </c>
      <c r="D91" s="199" t="s">
        <v>252</v>
      </c>
      <c r="E91" s="200" t="s">
        <v>695</v>
      </c>
      <c r="F91" s="201" t="s">
        <v>696</v>
      </c>
      <c r="G91" s="202" t="s">
        <v>576</v>
      </c>
      <c r="H91" s="203">
        <v>10</v>
      </c>
      <c r="I91" s="204"/>
      <c r="J91" s="205">
        <f t="shared" ref="J91:J101" si="0">ROUND(I91*H91,2)</f>
        <v>0</v>
      </c>
      <c r="K91" s="201" t="s">
        <v>19</v>
      </c>
      <c r="L91" s="206"/>
      <c r="M91" s="207" t="s">
        <v>19</v>
      </c>
      <c r="N91" s="208" t="s">
        <v>40</v>
      </c>
      <c r="O91" s="63"/>
      <c r="P91" s="186">
        <f t="shared" ref="P91:P101" si="1">O91*H91</f>
        <v>0</v>
      </c>
      <c r="Q91" s="186">
        <v>0</v>
      </c>
      <c r="R91" s="186">
        <f t="shared" ref="R91:R101" si="2">Q91*H91</f>
        <v>0</v>
      </c>
      <c r="S91" s="186">
        <v>0</v>
      </c>
      <c r="T91" s="187">
        <f t="shared" ref="T91:T101" si="3">S91*H91</f>
        <v>0</v>
      </c>
      <c r="U91" s="33"/>
      <c r="V91" s="33"/>
      <c r="W91" s="33"/>
      <c r="X91" s="33"/>
      <c r="Y91" s="33"/>
      <c r="Z91" s="33"/>
      <c r="AA91" s="33"/>
      <c r="AB91" s="33"/>
      <c r="AC91" s="33"/>
      <c r="AD91" s="33"/>
      <c r="AE91" s="33"/>
      <c r="AR91" s="188" t="s">
        <v>255</v>
      </c>
      <c r="AT91" s="188" t="s">
        <v>252</v>
      </c>
      <c r="AU91" s="188" t="s">
        <v>78</v>
      </c>
      <c r="AY91" s="16" t="s">
        <v>156</v>
      </c>
      <c r="BE91" s="189">
        <f t="shared" ref="BE91:BE101" si="4">IF(N91="základní",J91,0)</f>
        <v>0</v>
      </c>
      <c r="BF91" s="189">
        <f t="shared" ref="BF91:BF101" si="5">IF(N91="snížená",J91,0)</f>
        <v>0</v>
      </c>
      <c r="BG91" s="189">
        <f t="shared" ref="BG91:BG101" si="6">IF(N91="zákl. přenesená",J91,0)</f>
        <v>0</v>
      </c>
      <c r="BH91" s="189">
        <f t="shared" ref="BH91:BH101" si="7">IF(N91="sníž. přenesená",J91,0)</f>
        <v>0</v>
      </c>
      <c r="BI91" s="189">
        <f t="shared" ref="BI91:BI101" si="8">IF(N91="nulová",J91,0)</f>
        <v>0</v>
      </c>
      <c r="BJ91" s="16" t="s">
        <v>76</v>
      </c>
      <c r="BK91" s="189">
        <f t="shared" ref="BK91:BK101" si="9">ROUND(I91*H91,2)</f>
        <v>0</v>
      </c>
      <c r="BL91" s="16" t="s">
        <v>189</v>
      </c>
      <c r="BM91" s="188" t="s">
        <v>78</v>
      </c>
    </row>
    <row r="92" spans="1:65" s="2" customFormat="1" ht="21.75" customHeight="1">
      <c r="A92" s="33"/>
      <c r="B92" s="34"/>
      <c r="C92" s="199" t="s">
        <v>78</v>
      </c>
      <c r="D92" s="199" t="s">
        <v>252</v>
      </c>
      <c r="E92" s="200" t="s">
        <v>697</v>
      </c>
      <c r="F92" s="201" t="s">
        <v>698</v>
      </c>
      <c r="G92" s="202" t="s">
        <v>576</v>
      </c>
      <c r="H92" s="203">
        <v>4</v>
      </c>
      <c r="I92" s="204"/>
      <c r="J92" s="205">
        <f t="shared" si="0"/>
        <v>0</v>
      </c>
      <c r="K92" s="201" t="s">
        <v>19</v>
      </c>
      <c r="L92" s="206"/>
      <c r="M92" s="207" t="s">
        <v>19</v>
      </c>
      <c r="N92" s="208" t="s">
        <v>40</v>
      </c>
      <c r="O92" s="63"/>
      <c r="P92" s="186">
        <f t="shared" si="1"/>
        <v>0</v>
      </c>
      <c r="Q92" s="186">
        <v>0</v>
      </c>
      <c r="R92" s="186">
        <f t="shared" si="2"/>
        <v>0</v>
      </c>
      <c r="S92" s="186">
        <v>0</v>
      </c>
      <c r="T92" s="187">
        <f t="shared" si="3"/>
        <v>0</v>
      </c>
      <c r="U92" s="33"/>
      <c r="V92" s="33"/>
      <c r="W92" s="33"/>
      <c r="X92" s="33"/>
      <c r="Y92" s="33"/>
      <c r="Z92" s="33"/>
      <c r="AA92" s="33"/>
      <c r="AB92" s="33"/>
      <c r="AC92" s="33"/>
      <c r="AD92" s="33"/>
      <c r="AE92" s="33"/>
      <c r="AR92" s="188" t="s">
        <v>255</v>
      </c>
      <c r="AT92" s="188" t="s">
        <v>252</v>
      </c>
      <c r="AU92" s="188" t="s">
        <v>78</v>
      </c>
      <c r="AY92" s="16" t="s">
        <v>156</v>
      </c>
      <c r="BE92" s="189">
        <f t="shared" si="4"/>
        <v>0</v>
      </c>
      <c r="BF92" s="189">
        <f t="shared" si="5"/>
        <v>0</v>
      </c>
      <c r="BG92" s="189">
        <f t="shared" si="6"/>
        <v>0</v>
      </c>
      <c r="BH92" s="189">
        <f t="shared" si="7"/>
        <v>0</v>
      </c>
      <c r="BI92" s="189">
        <f t="shared" si="8"/>
        <v>0</v>
      </c>
      <c r="BJ92" s="16" t="s">
        <v>76</v>
      </c>
      <c r="BK92" s="189">
        <f t="shared" si="9"/>
        <v>0</v>
      </c>
      <c r="BL92" s="16" t="s">
        <v>189</v>
      </c>
      <c r="BM92" s="188" t="s">
        <v>101</v>
      </c>
    </row>
    <row r="93" spans="1:65" s="2" customFormat="1" ht="21.75" customHeight="1">
      <c r="A93" s="33"/>
      <c r="B93" s="34"/>
      <c r="C93" s="199" t="s">
        <v>83</v>
      </c>
      <c r="D93" s="199" t="s">
        <v>252</v>
      </c>
      <c r="E93" s="200" t="s">
        <v>699</v>
      </c>
      <c r="F93" s="201" t="s">
        <v>700</v>
      </c>
      <c r="G93" s="202" t="s">
        <v>576</v>
      </c>
      <c r="H93" s="203">
        <v>2</v>
      </c>
      <c r="I93" s="204"/>
      <c r="J93" s="205">
        <f t="shared" si="0"/>
        <v>0</v>
      </c>
      <c r="K93" s="201" t="s">
        <v>19</v>
      </c>
      <c r="L93" s="206"/>
      <c r="M93" s="207" t="s">
        <v>19</v>
      </c>
      <c r="N93" s="208" t="s">
        <v>40</v>
      </c>
      <c r="O93" s="63"/>
      <c r="P93" s="186">
        <f t="shared" si="1"/>
        <v>0</v>
      </c>
      <c r="Q93" s="186">
        <v>0</v>
      </c>
      <c r="R93" s="186">
        <f t="shared" si="2"/>
        <v>0</v>
      </c>
      <c r="S93" s="186">
        <v>0</v>
      </c>
      <c r="T93" s="187">
        <f t="shared" si="3"/>
        <v>0</v>
      </c>
      <c r="U93" s="33"/>
      <c r="V93" s="33"/>
      <c r="W93" s="33"/>
      <c r="X93" s="33"/>
      <c r="Y93" s="33"/>
      <c r="Z93" s="33"/>
      <c r="AA93" s="33"/>
      <c r="AB93" s="33"/>
      <c r="AC93" s="33"/>
      <c r="AD93" s="33"/>
      <c r="AE93" s="33"/>
      <c r="AR93" s="188" t="s">
        <v>255</v>
      </c>
      <c r="AT93" s="188" t="s">
        <v>252</v>
      </c>
      <c r="AU93" s="188" t="s">
        <v>78</v>
      </c>
      <c r="AY93" s="16" t="s">
        <v>156</v>
      </c>
      <c r="BE93" s="189">
        <f t="shared" si="4"/>
        <v>0</v>
      </c>
      <c r="BF93" s="189">
        <f t="shared" si="5"/>
        <v>0</v>
      </c>
      <c r="BG93" s="189">
        <f t="shared" si="6"/>
        <v>0</v>
      </c>
      <c r="BH93" s="189">
        <f t="shared" si="7"/>
        <v>0</v>
      </c>
      <c r="BI93" s="189">
        <f t="shared" si="8"/>
        <v>0</v>
      </c>
      <c r="BJ93" s="16" t="s">
        <v>76</v>
      </c>
      <c r="BK93" s="189">
        <f t="shared" si="9"/>
        <v>0</v>
      </c>
      <c r="BL93" s="16" t="s">
        <v>189</v>
      </c>
      <c r="BM93" s="188" t="s">
        <v>86</v>
      </c>
    </row>
    <row r="94" spans="1:65" s="2" customFormat="1" ht="33" customHeight="1">
      <c r="A94" s="33"/>
      <c r="B94" s="34"/>
      <c r="C94" s="199" t="s">
        <v>101</v>
      </c>
      <c r="D94" s="199" t="s">
        <v>252</v>
      </c>
      <c r="E94" s="200" t="s">
        <v>701</v>
      </c>
      <c r="F94" s="201" t="s">
        <v>702</v>
      </c>
      <c r="G94" s="202" t="s">
        <v>204</v>
      </c>
      <c r="H94" s="203">
        <v>8</v>
      </c>
      <c r="I94" s="204"/>
      <c r="J94" s="205">
        <f t="shared" si="0"/>
        <v>0</v>
      </c>
      <c r="K94" s="201" t="s">
        <v>19</v>
      </c>
      <c r="L94" s="206"/>
      <c r="M94" s="207" t="s">
        <v>19</v>
      </c>
      <c r="N94" s="208" t="s">
        <v>40</v>
      </c>
      <c r="O94" s="63"/>
      <c r="P94" s="186">
        <f t="shared" si="1"/>
        <v>0</v>
      </c>
      <c r="Q94" s="186">
        <v>0</v>
      </c>
      <c r="R94" s="186">
        <f t="shared" si="2"/>
        <v>0</v>
      </c>
      <c r="S94" s="186">
        <v>0</v>
      </c>
      <c r="T94" s="187">
        <f t="shared" si="3"/>
        <v>0</v>
      </c>
      <c r="U94" s="33"/>
      <c r="V94" s="33"/>
      <c r="W94" s="33"/>
      <c r="X94" s="33"/>
      <c r="Y94" s="33"/>
      <c r="Z94" s="33"/>
      <c r="AA94" s="33"/>
      <c r="AB94" s="33"/>
      <c r="AC94" s="33"/>
      <c r="AD94" s="33"/>
      <c r="AE94" s="33"/>
      <c r="AR94" s="188" t="s">
        <v>255</v>
      </c>
      <c r="AT94" s="188" t="s">
        <v>252</v>
      </c>
      <c r="AU94" s="188" t="s">
        <v>78</v>
      </c>
      <c r="AY94" s="16" t="s">
        <v>156</v>
      </c>
      <c r="BE94" s="189">
        <f t="shared" si="4"/>
        <v>0</v>
      </c>
      <c r="BF94" s="189">
        <f t="shared" si="5"/>
        <v>0</v>
      </c>
      <c r="BG94" s="189">
        <f t="shared" si="6"/>
        <v>0</v>
      </c>
      <c r="BH94" s="189">
        <f t="shared" si="7"/>
        <v>0</v>
      </c>
      <c r="BI94" s="189">
        <f t="shared" si="8"/>
        <v>0</v>
      </c>
      <c r="BJ94" s="16" t="s">
        <v>76</v>
      </c>
      <c r="BK94" s="189">
        <f t="shared" si="9"/>
        <v>0</v>
      </c>
      <c r="BL94" s="16" t="s">
        <v>189</v>
      </c>
      <c r="BM94" s="188" t="s">
        <v>94</v>
      </c>
    </row>
    <row r="95" spans="1:65" s="2" customFormat="1" ht="21.75" customHeight="1">
      <c r="A95" s="33"/>
      <c r="B95" s="34"/>
      <c r="C95" s="199" t="s">
        <v>107</v>
      </c>
      <c r="D95" s="199" t="s">
        <v>252</v>
      </c>
      <c r="E95" s="200" t="s">
        <v>703</v>
      </c>
      <c r="F95" s="201" t="s">
        <v>704</v>
      </c>
      <c r="G95" s="202" t="s">
        <v>576</v>
      </c>
      <c r="H95" s="203">
        <v>4</v>
      </c>
      <c r="I95" s="204"/>
      <c r="J95" s="205">
        <f t="shared" si="0"/>
        <v>0</v>
      </c>
      <c r="K95" s="201" t="s">
        <v>19</v>
      </c>
      <c r="L95" s="206"/>
      <c r="M95" s="207" t="s">
        <v>19</v>
      </c>
      <c r="N95" s="208" t="s">
        <v>40</v>
      </c>
      <c r="O95" s="63"/>
      <c r="P95" s="186">
        <f t="shared" si="1"/>
        <v>0</v>
      </c>
      <c r="Q95" s="186">
        <v>0</v>
      </c>
      <c r="R95" s="186">
        <f t="shared" si="2"/>
        <v>0</v>
      </c>
      <c r="S95" s="186">
        <v>0</v>
      </c>
      <c r="T95" s="187">
        <f t="shared" si="3"/>
        <v>0</v>
      </c>
      <c r="U95" s="33"/>
      <c r="V95" s="33"/>
      <c r="W95" s="33"/>
      <c r="X95" s="33"/>
      <c r="Y95" s="33"/>
      <c r="Z95" s="33"/>
      <c r="AA95" s="33"/>
      <c r="AB95" s="33"/>
      <c r="AC95" s="33"/>
      <c r="AD95" s="33"/>
      <c r="AE95" s="33"/>
      <c r="AR95" s="188" t="s">
        <v>255</v>
      </c>
      <c r="AT95" s="188" t="s">
        <v>252</v>
      </c>
      <c r="AU95" s="188" t="s">
        <v>78</v>
      </c>
      <c r="AY95" s="16" t="s">
        <v>156</v>
      </c>
      <c r="BE95" s="189">
        <f t="shared" si="4"/>
        <v>0</v>
      </c>
      <c r="BF95" s="189">
        <f t="shared" si="5"/>
        <v>0</v>
      </c>
      <c r="BG95" s="189">
        <f t="shared" si="6"/>
        <v>0</v>
      </c>
      <c r="BH95" s="189">
        <f t="shared" si="7"/>
        <v>0</v>
      </c>
      <c r="BI95" s="189">
        <f t="shared" si="8"/>
        <v>0</v>
      </c>
      <c r="BJ95" s="16" t="s">
        <v>76</v>
      </c>
      <c r="BK95" s="189">
        <f t="shared" si="9"/>
        <v>0</v>
      </c>
      <c r="BL95" s="16" t="s">
        <v>189</v>
      </c>
      <c r="BM95" s="188" t="s">
        <v>121</v>
      </c>
    </row>
    <row r="96" spans="1:65" s="2" customFormat="1" ht="37.9" customHeight="1">
      <c r="A96" s="33"/>
      <c r="B96" s="34"/>
      <c r="C96" s="199" t="s">
        <v>86</v>
      </c>
      <c r="D96" s="199" t="s">
        <v>252</v>
      </c>
      <c r="E96" s="200" t="s">
        <v>705</v>
      </c>
      <c r="F96" s="201" t="s">
        <v>706</v>
      </c>
      <c r="G96" s="202" t="s">
        <v>585</v>
      </c>
      <c r="H96" s="203">
        <v>1</v>
      </c>
      <c r="I96" s="204"/>
      <c r="J96" s="205">
        <f t="shared" si="0"/>
        <v>0</v>
      </c>
      <c r="K96" s="201" t="s">
        <v>19</v>
      </c>
      <c r="L96" s="206"/>
      <c r="M96" s="207" t="s">
        <v>19</v>
      </c>
      <c r="N96" s="208"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255</v>
      </c>
      <c r="AT96" s="188" t="s">
        <v>252</v>
      </c>
      <c r="AU96" s="188" t="s">
        <v>78</v>
      </c>
      <c r="AY96" s="16" t="s">
        <v>156</v>
      </c>
      <c r="BE96" s="189">
        <f t="shared" si="4"/>
        <v>0</v>
      </c>
      <c r="BF96" s="189">
        <f t="shared" si="5"/>
        <v>0</v>
      </c>
      <c r="BG96" s="189">
        <f t="shared" si="6"/>
        <v>0</v>
      </c>
      <c r="BH96" s="189">
        <f t="shared" si="7"/>
        <v>0</v>
      </c>
      <c r="BI96" s="189">
        <f t="shared" si="8"/>
        <v>0</v>
      </c>
      <c r="BJ96" s="16" t="s">
        <v>76</v>
      </c>
      <c r="BK96" s="189">
        <f t="shared" si="9"/>
        <v>0</v>
      </c>
      <c r="BL96" s="16" t="s">
        <v>189</v>
      </c>
      <c r="BM96" s="188" t="s">
        <v>8</v>
      </c>
    </row>
    <row r="97" spans="1:65" s="2" customFormat="1" ht="24.2" customHeight="1">
      <c r="A97" s="33"/>
      <c r="B97" s="34"/>
      <c r="C97" s="199" t="s">
        <v>115</v>
      </c>
      <c r="D97" s="199" t="s">
        <v>252</v>
      </c>
      <c r="E97" s="200" t="s">
        <v>707</v>
      </c>
      <c r="F97" s="201" t="s">
        <v>708</v>
      </c>
      <c r="G97" s="202" t="s">
        <v>576</v>
      </c>
      <c r="H97" s="203">
        <v>20</v>
      </c>
      <c r="I97" s="204"/>
      <c r="J97" s="205">
        <f t="shared" si="0"/>
        <v>0</v>
      </c>
      <c r="K97" s="201" t="s">
        <v>19</v>
      </c>
      <c r="L97" s="206"/>
      <c r="M97" s="207" t="s">
        <v>19</v>
      </c>
      <c r="N97" s="208"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255</v>
      </c>
      <c r="AT97" s="188" t="s">
        <v>252</v>
      </c>
      <c r="AU97" s="188" t="s">
        <v>78</v>
      </c>
      <c r="AY97" s="16" t="s">
        <v>156</v>
      </c>
      <c r="BE97" s="189">
        <f t="shared" si="4"/>
        <v>0</v>
      </c>
      <c r="BF97" s="189">
        <f t="shared" si="5"/>
        <v>0</v>
      </c>
      <c r="BG97" s="189">
        <f t="shared" si="6"/>
        <v>0</v>
      </c>
      <c r="BH97" s="189">
        <f t="shared" si="7"/>
        <v>0</v>
      </c>
      <c r="BI97" s="189">
        <f t="shared" si="8"/>
        <v>0</v>
      </c>
      <c r="BJ97" s="16" t="s">
        <v>76</v>
      </c>
      <c r="BK97" s="189">
        <f t="shared" si="9"/>
        <v>0</v>
      </c>
      <c r="BL97" s="16" t="s">
        <v>189</v>
      </c>
      <c r="BM97" s="188" t="s">
        <v>190</v>
      </c>
    </row>
    <row r="98" spans="1:65" s="2" customFormat="1" ht="24.2" customHeight="1">
      <c r="A98" s="33"/>
      <c r="B98" s="34"/>
      <c r="C98" s="199" t="s">
        <v>118</v>
      </c>
      <c r="D98" s="199" t="s">
        <v>252</v>
      </c>
      <c r="E98" s="200" t="s">
        <v>709</v>
      </c>
      <c r="F98" s="201" t="s">
        <v>710</v>
      </c>
      <c r="G98" s="202" t="s">
        <v>576</v>
      </c>
      <c r="H98" s="203">
        <v>12</v>
      </c>
      <c r="I98" s="204"/>
      <c r="J98" s="205">
        <f t="shared" si="0"/>
        <v>0</v>
      </c>
      <c r="K98" s="201" t="s">
        <v>19</v>
      </c>
      <c r="L98" s="206"/>
      <c r="M98" s="207" t="s">
        <v>19</v>
      </c>
      <c r="N98" s="208"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255</v>
      </c>
      <c r="AT98" s="188" t="s">
        <v>252</v>
      </c>
      <c r="AU98" s="188" t="s">
        <v>78</v>
      </c>
      <c r="AY98" s="16" t="s">
        <v>156</v>
      </c>
      <c r="BE98" s="189">
        <f t="shared" si="4"/>
        <v>0</v>
      </c>
      <c r="BF98" s="189">
        <f t="shared" si="5"/>
        <v>0</v>
      </c>
      <c r="BG98" s="189">
        <f t="shared" si="6"/>
        <v>0</v>
      </c>
      <c r="BH98" s="189">
        <f t="shared" si="7"/>
        <v>0</v>
      </c>
      <c r="BI98" s="189">
        <f t="shared" si="8"/>
        <v>0</v>
      </c>
      <c r="BJ98" s="16" t="s">
        <v>76</v>
      </c>
      <c r="BK98" s="189">
        <f t="shared" si="9"/>
        <v>0</v>
      </c>
      <c r="BL98" s="16" t="s">
        <v>189</v>
      </c>
      <c r="BM98" s="188" t="s">
        <v>189</v>
      </c>
    </row>
    <row r="99" spans="1:65" s="2" customFormat="1" ht="37.9" customHeight="1">
      <c r="A99" s="33"/>
      <c r="B99" s="34"/>
      <c r="C99" s="199" t="s">
        <v>121</v>
      </c>
      <c r="D99" s="199" t="s">
        <v>252</v>
      </c>
      <c r="E99" s="200" t="s">
        <v>705</v>
      </c>
      <c r="F99" s="201" t="s">
        <v>706</v>
      </c>
      <c r="G99" s="202" t="s">
        <v>585</v>
      </c>
      <c r="H99" s="203">
        <v>1</v>
      </c>
      <c r="I99" s="204"/>
      <c r="J99" s="205">
        <f t="shared" si="0"/>
        <v>0</v>
      </c>
      <c r="K99" s="201" t="s">
        <v>19</v>
      </c>
      <c r="L99" s="206"/>
      <c r="M99" s="207" t="s">
        <v>19</v>
      </c>
      <c r="N99" s="208"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255</v>
      </c>
      <c r="AT99" s="188" t="s">
        <v>252</v>
      </c>
      <c r="AU99" s="188" t="s">
        <v>78</v>
      </c>
      <c r="AY99" s="16" t="s">
        <v>156</v>
      </c>
      <c r="BE99" s="189">
        <f t="shared" si="4"/>
        <v>0</v>
      </c>
      <c r="BF99" s="189">
        <f t="shared" si="5"/>
        <v>0</v>
      </c>
      <c r="BG99" s="189">
        <f t="shared" si="6"/>
        <v>0</v>
      </c>
      <c r="BH99" s="189">
        <f t="shared" si="7"/>
        <v>0</v>
      </c>
      <c r="BI99" s="189">
        <f t="shared" si="8"/>
        <v>0</v>
      </c>
      <c r="BJ99" s="16" t="s">
        <v>76</v>
      </c>
      <c r="BK99" s="189">
        <f t="shared" si="9"/>
        <v>0</v>
      </c>
      <c r="BL99" s="16" t="s">
        <v>189</v>
      </c>
      <c r="BM99" s="188" t="s">
        <v>197</v>
      </c>
    </row>
    <row r="100" spans="1:65" s="2" customFormat="1" ht="24.2" customHeight="1">
      <c r="A100" s="33"/>
      <c r="B100" s="34"/>
      <c r="C100" s="199" t="s">
        <v>228</v>
      </c>
      <c r="D100" s="199" t="s">
        <v>252</v>
      </c>
      <c r="E100" s="200" t="s">
        <v>711</v>
      </c>
      <c r="F100" s="201" t="s">
        <v>712</v>
      </c>
      <c r="G100" s="202" t="s">
        <v>204</v>
      </c>
      <c r="H100" s="203">
        <v>50</v>
      </c>
      <c r="I100" s="204"/>
      <c r="J100" s="205">
        <f t="shared" si="0"/>
        <v>0</v>
      </c>
      <c r="K100" s="201" t="s">
        <v>19</v>
      </c>
      <c r="L100" s="206"/>
      <c r="M100" s="207" t="s">
        <v>19</v>
      </c>
      <c r="N100" s="208"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255</v>
      </c>
      <c r="AT100" s="188" t="s">
        <v>252</v>
      </c>
      <c r="AU100" s="188" t="s">
        <v>78</v>
      </c>
      <c r="AY100" s="16" t="s">
        <v>156</v>
      </c>
      <c r="BE100" s="189">
        <f t="shared" si="4"/>
        <v>0</v>
      </c>
      <c r="BF100" s="189">
        <f t="shared" si="5"/>
        <v>0</v>
      </c>
      <c r="BG100" s="189">
        <f t="shared" si="6"/>
        <v>0</v>
      </c>
      <c r="BH100" s="189">
        <f t="shared" si="7"/>
        <v>0</v>
      </c>
      <c r="BI100" s="189">
        <f t="shared" si="8"/>
        <v>0</v>
      </c>
      <c r="BJ100" s="16" t="s">
        <v>76</v>
      </c>
      <c r="BK100" s="189">
        <f t="shared" si="9"/>
        <v>0</v>
      </c>
      <c r="BL100" s="16" t="s">
        <v>189</v>
      </c>
      <c r="BM100" s="188" t="s">
        <v>226</v>
      </c>
    </row>
    <row r="101" spans="1:65" s="2" customFormat="1" ht="44.25" customHeight="1">
      <c r="A101" s="33"/>
      <c r="B101" s="34"/>
      <c r="C101" s="177" t="s">
        <v>7</v>
      </c>
      <c r="D101" s="177" t="s">
        <v>158</v>
      </c>
      <c r="E101" s="178" t="s">
        <v>713</v>
      </c>
      <c r="F101" s="179" t="s">
        <v>714</v>
      </c>
      <c r="G101" s="180" t="s">
        <v>172</v>
      </c>
      <c r="H101" s="181">
        <v>0.9</v>
      </c>
      <c r="I101" s="182"/>
      <c r="J101" s="183">
        <f t="shared" si="0"/>
        <v>0</v>
      </c>
      <c r="K101" s="179" t="s">
        <v>162</v>
      </c>
      <c r="L101" s="38"/>
      <c r="M101" s="184" t="s">
        <v>19</v>
      </c>
      <c r="N101" s="185" t="s">
        <v>40</v>
      </c>
      <c r="O101" s="63"/>
      <c r="P101" s="186">
        <f t="shared" si="1"/>
        <v>0</v>
      </c>
      <c r="Q101" s="186">
        <v>0</v>
      </c>
      <c r="R101" s="186">
        <f t="shared" si="2"/>
        <v>0</v>
      </c>
      <c r="S101" s="186">
        <v>0</v>
      </c>
      <c r="T101" s="187">
        <f t="shared" si="3"/>
        <v>0</v>
      </c>
      <c r="U101" s="33"/>
      <c r="V101" s="33"/>
      <c r="W101" s="33"/>
      <c r="X101" s="33"/>
      <c r="Y101" s="33"/>
      <c r="Z101" s="33"/>
      <c r="AA101" s="33"/>
      <c r="AB101" s="33"/>
      <c r="AC101" s="33"/>
      <c r="AD101" s="33"/>
      <c r="AE101" s="33"/>
      <c r="AR101" s="188" t="s">
        <v>189</v>
      </c>
      <c r="AT101" s="188" t="s">
        <v>158</v>
      </c>
      <c r="AU101" s="188" t="s">
        <v>78</v>
      </c>
      <c r="AY101" s="16" t="s">
        <v>156</v>
      </c>
      <c r="BE101" s="189">
        <f t="shared" si="4"/>
        <v>0</v>
      </c>
      <c r="BF101" s="189">
        <f t="shared" si="5"/>
        <v>0</v>
      </c>
      <c r="BG101" s="189">
        <f t="shared" si="6"/>
        <v>0</v>
      </c>
      <c r="BH101" s="189">
        <f t="shared" si="7"/>
        <v>0</v>
      </c>
      <c r="BI101" s="189">
        <f t="shared" si="8"/>
        <v>0</v>
      </c>
      <c r="BJ101" s="16" t="s">
        <v>76</v>
      </c>
      <c r="BK101" s="189">
        <f t="shared" si="9"/>
        <v>0</v>
      </c>
      <c r="BL101" s="16" t="s">
        <v>189</v>
      </c>
      <c r="BM101" s="188" t="s">
        <v>715</v>
      </c>
    </row>
    <row r="102" spans="1:65" s="2" customFormat="1" ht="11.25">
      <c r="A102" s="33"/>
      <c r="B102" s="34"/>
      <c r="C102" s="35"/>
      <c r="D102" s="190" t="s">
        <v>163</v>
      </c>
      <c r="E102" s="35"/>
      <c r="F102" s="191" t="s">
        <v>716</v>
      </c>
      <c r="G102" s="35"/>
      <c r="H102" s="35"/>
      <c r="I102" s="192"/>
      <c r="J102" s="35"/>
      <c r="K102" s="35"/>
      <c r="L102" s="38"/>
      <c r="M102" s="193"/>
      <c r="N102" s="194"/>
      <c r="O102" s="63"/>
      <c r="P102" s="63"/>
      <c r="Q102" s="63"/>
      <c r="R102" s="63"/>
      <c r="S102" s="63"/>
      <c r="T102" s="64"/>
      <c r="U102" s="33"/>
      <c r="V102" s="33"/>
      <c r="W102" s="33"/>
      <c r="X102" s="33"/>
      <c r="Y102" s="33"/>
      <c r="Z102" s="33"/>
      <c r="AA102" s="33"/>
      <c r="AB102" s="33"/>
      <c r="AC102" s="33"/>
      <c r="AD102" s="33"/>
      <c r="AE102" s="33"/>
      <c r="AT102" s="16" t="s">
        <v>163</v>
      </c>
      <c r="AU102" s="16" t="s">
        <v>78</v>
      </c>
    </row>
    <row r="103" spans="1:65" s="12" customFormat="1" ht="22.9" customHeight="1">
      <c r="B103" s="161"/>
      <c r="C103" s="162"/>
      <c r="D103" s="163" t="s">
        <v>68</v>
      </c>
      <c r="E103" s="175" t="s">
        <v>717</v>
      </c>
      <c r="F103" s="175" t="s">
        <v>718</v>
      </c>
      <c r="G103" s="162"/>
      <c r="H103" s="162"/>
      <c r="I103" s="165"/>
      <c r="J103" s="176">
        <f>BK103</f>
        <v>0</v>
      </c>
      <c r="K103" s="162"/>
      <c r="L103" s="167"/>
      <c r="M103" s="168"/>
      <c r="N103" s="169"/>
      <c r="O103" s="169"/>
      <c r="P103" s="170">
        <f>SUM(P104:P111)</f>
        <v>0</v>
      </c>
      <c r="Q103" s="169"/>
      <c r="R103" s="170">
        <f>SUM(R104:R111)</f>
        <v>0</v>
      </c>
      <c r="S103" s="169"/>
      <c r="T103" s="171">
        <f>SUM(T104:T111)</f>
        <v>0</v>
      </c>
      <c r="AR103" s="172" t="s">
        <v>78</v>
      </c>
      <c r="AT103" s="173" t="s">
        <v>68</v>
      </c>
      <c r="AU103" s="173" t="s">
        <v>76</v>
      </c>
      <c r="AY103" s="172" t="s">
        <v>156</v>
      </c>
      <c r="BK103" s="174">
        <f>SUM(BK104:BK111)</f>
        <v>0</v>
      </c>
    </row>
    <row r="104" spans="1:65" s="2" customFormat="1" ht="37.9" customHeight="1">
      <c r="A104" s="33"/>
      <c r="B104" s="34"/>
      <c r="C104" s="177" t="s">
        <v>238</v>
      </c>
      <c r="D104" s="177" t="s">
        <v>158</v>
      </c>
      <c r="E104" s="178" t="s">
        <v>719</v>
      </c>
      <c r="F104" s="179" t="s">
        <v>720</v>
      </c>
      <c r="G104" s="180" t="s">
        <v>576</v>
      </c>
      <c r="H104" s="181">
        <v>4</v>
      </c>
      <c r="I104" s="182"/>
      <c r="J104" s="183">
        <f t="shared" ref="J104:J111" si="10">ROUND(I104*H104,2)</f>
        <v>0</v>
      </c>
      <c r="K104" s="179" t="s">
        <v>19</v>
      </c>
      <c r="L104" s="38"/>
      <c r="M104" s="184" t="s">
        <v>19</v>
      </c>
      <c r="N104" s="185" t="s">
        <v>40</v>
      </c>
      <c r="O104" s="63"/>
      <c r="P104" s="186">
        <f t="shared" ref="P104:P111" si="11">O104*H104</f>
        <v>0</v>
      </c>
      <c r="Q104" s="186">
        <v>0</v>
      </c>
      <c r="R104" s="186">
        <f t="shared" ref="R104:R111" si="12">Q104*H104</f>
        <v>0</v>
      </c>
      <c r="S104" s="186">
        <v>0</v>
      </c>
      <c r="T104" s="187">
        <f t="shared" ref="T104:T111" si="13">S104*H104</f>
        <v>0</v>
      </c>
      <c r="U104" s="33"/>
      <c r="V104" s="33"/>
      <c r="W104" s="33"/>
      <c r="X104" s="33"/>
      <c r="Y104" s="33"/>
      <c r="Z104" s="33"/>
      <c r="AA104" s="33"/>
      <c r="AB104" s="33"/>
      <c r="AC104" s="33"/>
      <c r="AD104" s="33"/>
      <c r="AE104" s="33"/>
      <c r="AR104" s="188" t="s">
        <v>189</v>
      </c>
      <c r="AT104" s="188" t="s">
        <v>158</v>
      </c>
      <c r="AU104" s="188" t="s">
        <v>78</v>
      </c>
      <c r="AY104" s="16" t="s">
        <v>156</v>
      </c>
      <c r="BE104" s="189">
        <f t="shared" ref="BE104:BE111" si="14">IF(N104="základní",J104,0)</f>
        <v>0</v>
      </c>
      <c r="BF104" s="189">
        <f t="shared" ref="BF104:BF111" si="15">IF(N104="snížená",J104,0)</f>
        <v>0</v>
      </c>
      <c r="BG104" s="189">
        <f t="shared" ref="BG104:BG111" si="16">IF(N104="zákl. přenesená",J104,0)</f>
        <v>0</v>
      </c>
      <c r="BH104" s="189">
        <f t="shared" ref="BH104:BH111" si="17">IF(N104="sníž. přenesená",J104,0)</f>
        <v>0</v>
      </c>
      <c r="BI104" s="189">
        <f t="shared" ref="BI104:BI111" si="18">IF(N104="nulová",J104,0)</f>
        <v>0</v>
      </c>
      <c r="BJ104" s="16" t="s">
        <v>76</v>
      </c>
      <c r="BK104" s="189">
        <f t="shared" ref="BK104:BK111" si="19">ROUND(I104*H104,2)</f>
        <v>0</v>
      </c>
      <c r="BL104" s="16" t="s">
        <v>189</v>
      </c>
      <c r="BM104" s="188" t="s">
        <v>236</v>
      </c>
    </row>
    <row r="105" spans="1:65" s="2" customFormat="1" ht="37.9" customHeight="1">
      <c r="A105" s="33"/>
      <c r="B105" s="34"/>
      <c r="C105" s="177" t="s">
        <v>190</v>
      </c>
      <c r="D105" s="177" t="s">
        <v>158</v>
      </c>
      <c r="E105" s="178" t="s">
        <v>632</v>
      </c>
      <c r="F105" s="179" t="s">
        <v>633</v>
      </c>
      <c r="G105" s="180" t="s">
        <v>585</v>
      </c>
      <c r="H105" s="181">
        <v>1</v>
      </c>
      <c r="I105" s="182"/>
      <c r="J105" s="183">
        <f t="shared" si="10"/>
        <v>0</v>
      </c>
      <c r="K105" s="179" t="s">
        <v>19</v>
      </c>
      <c r="L105" s="38"/>
      <c r="M105" s="184" t="s">
        <v>19</v>
      </c>
      <c r="N105" s="185" t="s">
        <v>40</v>
      </c>
      <c r="O105" s="63"/>
      <c r="P105" s="186">
        <f t="shared" si="11"/>
        <v>0</v>
      </c>
      <c r="Q105" s="186">
        <v>0</v>
      </c>
      <c r="R105" s="186">
        <f t="shared" si="12"/>
        <v>0</v>
      </c>
      <c r="S105" s="186">
        <v>0</v>
      </c>
      <c r="T105" s="187">
        <f t="shared" si="13"/>
        <v>0</v>
      </c>
      <c r="U105" s="33"/>
      <c r="V105" s="33"/>
      <c r="W105" s="33"/>
      <c r="X105" s="33"/>
      <c r="Y105" s="33"/>
      <c r="Z105" s="33"/>
      <c r="AA105" s="33"/>
      <c r="AB105" s="33"/>
      <c r="AC105" s="33"/>
      <c r="AD105" s="33"/>
      <c r="AE105" s="33"/>
      <c r="AR105" s="188" t="s">
        <v>189</v>
      </c>
      <c r="AT105" s="188" t="s">
        <v>158</v>
      </c>
      <c r="AU105" s="188" t="s">
        <v>78</v>
      </c>
      <c r="AY105" s="16" t="s">
        <v>156</v>
      </c>
      <c r="BE105" s="189">
        <f t="shared" si="14"/>
        <v>0</v>
      </c>
      <c r="BF105" s="189">
        <f t="shared" si="15"/>
        <v>0</v>
      </c>
      <c r="BG105" s="189">
        <f t="shared" si="16"/>
        <v>0</v>
      </c>
      <c r="BH105" s="189">
        <f t="shared" si="17"/>
        <v>0</v>
      </c>
      <c r="BI105" s="189">
        <f t="shared" si="18"/>
        <v>0</v>
      </c>
      <c r="BJ105" s="16" t="s">
        <v>76</v>
      </c>
      <c r="BK105" s="189">
        <f t="shared" si="19"/>
        <v>0</v>
      </c>
      <c r="BL105" s="16" t="s">
        <v>189</v>
      </c>
      <c r="BM105" s="188" t="s">
        <v>241</v>
      </c>
    </row>
    <row r="106" spans="1:65" s="2" customFormat="1" ht="16.5" customHeight="1">
      <c r="A106" s="33"/>
      <c r="B106" s="34"/>
      <c r="C106" s="177" t="s">
        <v>247</v>
      </c>
      <c r="D106" s="177" t="s">
        <v>158</v>
      </c>
      <c r="E106" s="178" t="s">
        <v>721</v>
      </c>
      <c r="F106" s="179" t="s">
        <v>722</v>
      </c>
      <c r="G106" s="180" t="s">
        <v>585</v>
      </c>
      <c r="H106" s="181">
        <v>1</v>
      </c>
      <c r="I106" s="182"/>
      <c r="J106" s="183">
        <f t="shared" si="10"/>
        <v>0</v>
      </c>
      <c r="K106" s="179" t="s">
        <v>19</v>
      </c>
      <c r="L106" s="38"/>
      <c r="M106" s="184" t="s">
        <v>19</v>
      </c>
      <c r="N106" s="185" t="s">
        <v>40</v>
      </c>
      <c r="O106" s="63"/>
      <c r="P106" s="186">
        <f t="shared" si="11"/>
        <v>0</v>
      </c>
      <c r="Q106" s="186">
        <v>0</v>
      </c>
      <c r="R106" s="186">
        <f t="shared" si="12"/>
        <v>0</v>
      </c>
      <c r="S106" s="186">
        <v>0</v>
      </c>
      <c r="T106" s="187">
        <f t="shared" si="13"/>
        <v>0</v>
      </c>
      <c r="U106" s="33"/>
      <c r="V106" s="33"/>
      <c r="W106" s="33"/>
      <c r="X106" s="33"/>
      <c r="Y106" s="33"/>
      <c r="Z106" s="33"/>
      <c r="AA106" s="33"/>
      <c r="AB106" s="33"/>
      <c r="AC106" s="33"/>
      <c r="AD106" s="33"/>
      <c r="AE106" s="33"/>
      <c r="AR106" s="188" t="s">
        <v>189</v>
      </c>
      <c r="AT106" s="188" t="s">
        <v>158</v>
      </c>
      <c r="AU106" s="188" t="s">
        <v>78</v>
      </c>
      <c r="AY106" s="16" t="s">
        <v>156</v>
      </c>
      <c r="BE106" s="189">
        <f t="shared" si="14"/>
        <v>0</v>
      </c>
      <c r="BF106" s="189">
        <f t="shared" si="15"/>
        <v>0</v>
      </c>
      <c r="BG106" s="189">
        <f t="shared" si="16"/>
        <v>0</v>
      </c>
      <c r="BH106" s="189">
        <f t="shared" si="17"/>
        <v>0</v>
      </c>
      <c r="BI106" s="189">
        <f t="shared" si="18"/>
        <v>0</v>
      </c>
      <c r="BJ106" s="16" t="s">
        <v>76</v>
      </c>
      <c r="BK106" s="189">
        <f t="shared" si="19"/>
        <v>0</v>
      </c>
      <c r="BL106" s="16" t="s">
        <v>189</v>
      </c>
      <c r="BM106" s="188" t="s">
        <v>245</v>
      </c>
    </row>
    <row r="107" spans="1:65" s="2" customFormat="1" ht="16.5" customHeight="1">
      <c r="A107" s="33"/>
      <c r="B107" s="34"/>
      <c r="C107" s="177" t="s">
        <v>189</v>
      </c>
      <c r="D107" s="177" t="s">
        <v>158</v>
      </c>
      <c r="E107" s="178" t="s">
        <v>723</v>
      </c>
      <c r="F107" s="179" t="s">
        <v>724</v>
      </c>
      <c r="G107" s="180" t="s">
        <v>585</v>
      </c>
      <c r="H107" s="181">
        <v>1</v>
      </c>
      <c r="I107" s="182"/>
      <c r="J107" s="183">
        <f t="shared" si="10"/>
        <v>0</v>
      </c>
      <c r="K107" s="179" t="s">
        <v>19</v>
      </c>
      <c r="L107" s="38"/>
      <c r="M107" s="184" t="s">
        <v>19</v>
      </c>
      <c r="N107" s="185" t="s">
        <v>40</v>
      </c>
      <c r="O107" s="63"/>
      <c r="P107" s="186">
        <f t="shared" si="11"/>
        <v>0</v>
      </c>
      <c r="Q107" s="186">
        <v>0</v>
      </c>
      <c r="R107" s="186">
        <f t="shared" si="12"/>
        <v>0</v>
      </c>
      <c r="S107" s="186">
        <v>0</v>
      </c>
      <c r="T107" s="187">
        <f t="shared" si="13"/>
        <v>0</v>
      </c>
      <c r="U107" s="33"/>
      <c r="V107" s="33"/>
      <c r="W107" s="33"/>
      <c r="X107" s="33"/>
      <c r="Y107" s="33"/>
      <c r="Z107" s="33"/>
      <c r="AA107" s="33"/>
      <c r="AB107" s="33"/>
      <c r="AC107" s="33"/>
      <c r="AD107" s="33"/>
      <c r="AE107" s="33"/>
      <c r="AR107" s="188" t="s">
        <v>189</v>
      </c>
      <c r="AT107" s="188" t="s">
        <v>158</v>
      </c>
      <c r="AU107" s="188" t="s">
        <v>78</v>
      </c>
      <c r="AY107" s="16" t="s">
        <v>156</v>
      </c>
      <c r="BE107" s="189">
        <f t="shared" si="14"/>
        <v>0</v>
      </c>
      <c r="BF107" s="189">
        <f t="shared" si="15"/>
        <v>0</v>
      </c>
      <c r="BG107" s="189">
        <f t="shared" si="16"/>
        <v>0</v>
      </c>
      <c r="BH107" s="189">
        <f t="shared" si="17"/>
        <v>0</v>
      </c>
      <c r="BI107" s="189">
        <f t="shared" si="18"/>
        <v>0</v>
      </c>
      <c r="BJ107" s="16" t="s">
        <v>76</v>
      </c>
      <c r="BK107" s="189">
        <f t="shared" si="19"/>
        <v>0</v>
      </c>
      <c r="BL107" s="16" t="s">
        <v>189</v>
      </c>
      <c r="BM107" s="188" t="s">
        <v>250</v>
      </c>
    </row>
    <row r="108" spans="1:65" s="2" customFormat="1" ht="16.5" customHeight="1">
      <c r="A108" s="33"/>
      <c r="B108" s="34"/>
      <c r="C108" s="177" t="s">
        <v>256</v>
      </c>
      <c r="D108" s="177" t="s">
        <v>158</v>
      </c>
      <c r="E108" s="178" t="s">
        <v>725</v>
      </c>
      <c r="F108" s="179" t="s">
        <v>726</v>
      </c>
      <c r="G108" s="180" t="s">
        <v>585</v>
      </c>
      <c r="H108" s="181">
        <v>1</v>
      </c>
      <c r="I108" s="182"/>
      <c r="J108" s="183">
        <f t="shared" si="10"/>
        <v>0</v>
      </c>
      <c r="K108" s="179" t="s">
        <v>19</v>
      </c>
      <c r="L108" s="38"/>
      <c r="M108" s="184" t="s">
        <v>19</v>
      </c>
      <c r="N108" s="185" t="s">
        <v>40</v>
      </c>
      <c r="O108" s="63"/>
      <c r="P108" s="186">
        <f t="shared" si="11"/>
        <v>0</v>
      </c>
      <c r="Q108" s="186">
        <v>0</v>
      </c>
      <c r="R108" s="186">
        <f t="shared" si="12"/>
        <v>0</v>
      </c>
      <c r="S108" s="186">
        <v>0</v>
      </c>
      <c r="T108" s="187">
        <f t="shared" si="13"/>
        <v>0</v>
      </c>
      <c r="U108" s="33"/>
      <c r="V108" s="33"/>
      <c r="W108" s="33"/>
      <c r="X108" s="33"/>
      <c r="Y108" s="33"/>
      <c r="Z108" s="33"/>
      <c r="AA108" s="33"/>
      <c r="AB108" s="33"/>
      <c r="AC108" s="33"/>
      <c r="AD108" s="33"/>
      <c r="AE108" s="33"/>
      <c r="AR108" s="188" t="s">
        <v>189</v>
      </c>
      <c r="AT108" s="188" t="s">
        <v>158</v>
      </c>
      <c r="AU108" s="188" t="s">
        <v>78</v>
      </c>
      <c r="AY108" s="16" t="s">
        <v>156</v>
      </c>
      <c r="BE108" s="189">
        <f t="shared" si="14"/>
        <v>0</v>
      </c>
      <c r="BF108" s="189">
        <f t="shared" si="15"/>
        <v>0</v>
      </c>
      <c r="BG108" s="189">
        <f t="shared" si="16"/>
        <v>0</v>
      </c>
      <c r="BH108" s="189">
        <f t="shared" si="17"/>
        <v>0</v>
      </c>
      <c r="BI108" s="189">
        <f t="shared" si="18"/>
        <v>0</v>
      </c>
      <c r="BJ108" s="16" t="s">
        <v>76</v>
      </c>
      <c r="BK108" s="189">
        <f t="shared" si="19"/>
        <v>0</v>
      </c>
      <c r="BL108" s="16" t="s">
        <v>189</v>
      </c>
      <c r="BM108" s="188" t="s">
        <v>255</v>
      </c>
    </row>
    <row r="109" spans="1:65" s="2" customFormat="1" ht="16.5" customHeight="1">
      <c r="A109" s="33"/>
      <c r="B109" s="34"/>
      <c r="C109" s="177" t="s">
        <v>197</v>
      </c>
      <c r="D109" s="177" t="s">
        <v>158</v>
      </c>
      <c r="E109" s="178" t="s">
        <v>727</v>
      </c>
      <c r="F109" s="179" t="s">
        <v>728</v>
      </c>
      <c r="G109" s="180" t="s">
        <v>585</v>
      </c>
      <c r="H109" s="181">
        <v>1</v>
      </c>
      <c r="I109" s="182"/>
      <c r="J109" s="183">
        <f t="shared" si="10"/>
        <v>0</v>
      </c>
      <c r="K109" s="179" t="s">
        <v>19</v>
      </c>
      <c r="L109" s="38"/>
      <c r="M109" s="184" t="s">
        <v>19</v>
      </c>
      <c r="N109" s="185" t="s">
        <v>40</v>
      </c>
      <c r="O109" s="63"/>
      <c r="P109" s="186">
        <f t="shared" si="11"/>
        <v>0</v>
      </c>
      <c r="Q109" s="186">
        <v>0</v>
      </c>
      <c r="R109" s="186">
        <f t="shared" si="12"/>
        <v>0</v>
      </c>
      <c r="S109" s="186">
        <v>0</v>
      </c>
      <c r="T109" s="187">
        <f t="shared" si="13"/>
        <v>0</v>
      </c>
      <c r="U109" s="33"/>
      <c r="V109" s="33"/>
      <c r="W109" s="33"/>
      <c r="X109" s="33"/>
      <c r="Y109" s="33"/>
      <c r="Z109" s="33"/>
      <c r="AA109" s="33"/>
      <c r="AB109" s="33"/>
      <c r="AC109" s="33"/>
      <c r="AD109" s="33"/>
      <c r="AE109" s="33"/>
      <c r="AR109" s="188" t="s">
        <v>189</v>
      </c>
      <c r="AT109" s="188" t="s">
        <v>158</v>
      </c>
      <c r="AU109" s="188" t="s">
        <v>78</v>
      </c>
      <c r="AY109" s="16" t="s">
        <v>156</v>
      </c>
      <c r="BE109" s="189">
        <f t="shared" si="14"/>
        <v>0</v>
      </c>
      <c r="BF109" s="189">
        <f t="shared" si="15"/>
        <v>0</v>
      </c>
      <c r="BG109" s="189">
        <f t="shared" si="16"/>
        <v>0</v>
      </c>
      <c r="BH109" s="189">
        <f t="shared" si="17"/>
        <v>0</v>
      </c>
      <c r="BI109" s="189">
        <f t="shared" si="18"/>
        <v>0</v>
      </c>
      <c r="BJ109" s="16" t="s">
        <v>76</v>
      </c>
      <c r="BK109" s="189">
        <f t="shared" si="19"/>
        <v>0</v>
      </c>
      <c r="BL109" s="16" t="s">
        <v>189</v>
      </c>
      <c r="BM109" s="188" t="s">
        <v>259</v>
      </c>
    </row>
    <row r="110" spans="1:65" s="2" customFormat="1" ht="16.5" customHeight="1">
      <c r="A110" s="33"/>
      <c r="B110" s="34"/>
      <c r="C110" s="177" t="s">
        <v>264</v>
      </c>
      <c r="D110" s="177" t="s">
        <v>158</v>
      </c>
      <c r="E110" s="178" t="s">
        <v>729</v>
      </c>
      <c r="F110" s="179" t="s">
        <v>730</v>
      </c>
      <c r="G110" s="180" t="s">
        <v>585</v>
      </c>
      <c r="H110" s="181">
        <v>1</v>
      </c>
      <c r="I110" s="182"/>
      <c r="J110" s="183">
        <f t="shared" si="10"/>
        <v>0</v>
      </c>
      <c r="K110" s="179" t="s">
        <v>19</v>
      </c>
      <c r="L110" s="38"/>
      <c r="M110" s="184" t="s">
        <v>19</v>
      </c>
      <c r="N110" s="185" t="s">
        <v>40</v>
      </c>
      <c r="O110" s="63"/>
      <c r="P110" s="186">
        <f t="shared" si="11"/>
        <v>0</v>
      </c>
      <c r="Q110" s="186">
        <v>0</v>
      </c>
      <c r="R110" s="186">
        <f t="shared" si="12"/>
        <v>0</v>
      </c>
      <c r="S110" s="186">
        <v>0</v>
      </c>
      <c r="T110" s="187">
        <f t="shared" si="13"/>
        <v>0</v>
      </c>
      <c r="U110" s="33"/>
      <c r="V110" s="33"/>
      <c r="W110" s="33"/>
      <c r="X110" s="33"/>
      <c r="Y110" s="33"/>
      <c r="Z110" s="33"/>
      <c r="AA110" s="33"/>
      <c r="AB110" s="33"/>
      <c r="AC110" s="33"/>
      <c r="AD110" s="33"/>
      <c r="AE110" s="33"/>
      <c r="AR110" s="188" t="s">
        <v>189</v>
      </c>
      <c r="AT110" s="188" t="s">
        <v>158</v>
      </c>
      <c r="AU110" s="188" t="s">
        <v>78</v>
      </c>
      <c r="AY110" s="16" t="s">
        <v>156</v>
      </c>
      <c r="BE110" s="189">
        <f t="shared" si="14"/>
        <v>0</v>
      </c>
      <c r="BF110" s="189">
        <f t="shared" si="15"/>
        <v>0</v>
      </c>
      <c r="BG110" s="189">
        <f t="shared" si="16"/>
        <v>0</v>
      </c>
      <c r="BH110" s="189">
        <f t="shared" si="17"/>
        <v>0</v>
      </c>
      <c r="BI110" s="189">
        <f t="shared" si="18"/>
        <v>0</v>
      </c>
      <c r="BJ110" s="16" t="s">
        <v>76</v>
      </c>
      <c r="BK110" s="189">
        <f t="shared" si="19"/>
        <v>0</v>
      </c>
      <c r="BL110" s="16" t="s">
        <v>189</v>
      </c>
      <c r="BM110" s="188" t="s">
        <v>263</v>
      </c>
    </row>
    <row r="111" spans="1:65" s="2" customFormat="1" ht="24.2" customHeight="1">
      <c r="A111" s="33"/>
      <c r="B111" s="34"/>
      <c r="C111" s="177" t="s">
        <v>226</v>
      </c>
      <c r="D111" s="177" t="s">
        <v>158</v>
      </c>
      <c r="E111" s="178" t="s">
        <v>731</v>
      </c>
      <c r="F111" s="179" t="s">
        <v>732</v>
      </c>
      <c r="G111" s="180" t="s">
        <v>19</v>
      </c>
      <c r="H111" s="181">
        <v>0</v>
      </c>
      <c r="I111" s="182"/>
      <c r="J111" s="183">
        <f t="shared" si="10"/>
        <v>0</v>
      </c>
      <c r="K111" s="179" t="s">
        <v>19</v>
      </c>
      <c r="L111" s="38"/>
      <c r="M111" s="210" t="s">
        <v>19</v>
      </c>
      <c r="N111" s="211" t="s">
        <v>40</v>
      </c>
      <c r="O111" s="197"/>
      <c r="P111" s="212">
        <f t="shared" si="11"/>
        <v>0</v>
      </c>
      <c r="Q111" s="212">
        <v>0</v>
      </c>
      <c r="R111" s="212">
        <f t="shared" si="12"/>
        <v>0</v>
      </c>
      <c r="S111" s="212">
        <v>0</v>
      </c>
      <c r="T111" s="213">
        <f t="shared" si="13"/>
        <v>0</v>
      </c>
      <c r="U111" s="33"/>
      <c r="V111" s="33"/>
      <c r="W111" s="33"/>
      <c r="X111" s="33"/>
      <c r="Y111" s="33"/>
      <c r="Z111" s="33"/>
      <c r="AA111" s="33"/>
      <c r="AB111" s="33"/>
      <c r="AC111" s="33"/>
      <c r="AD111" s="33"/>
      <c r="AE111" s="33"/>
      <c r="AR111" s="188" t="s">
        <v>189</v>
      </c>
      <c r="AT111" s="188" t="s">
        <v>158</v>
      </c>
      <c r="AU111" s="188" t="s">
        <v>78</v>
      </c>
      <c r="AY111" s="16" t="s">
        <v>156</v>
      </c>
      <c r="BE111" s="189">
        <f t="shared" si="14"/>
        <v>0</v>
      </c>
      <c r="BF111" s="189">
        <f t="shared" si="15"/>
        <v>0</v>
      </c>
      <c r="BG111" s="189">
        <f t="shared" si="16"/>
        <v>0</v>
      </c>
      <c r="BH111" s="189">
        <f t="shared" si="17"/>
        <v>0</v>
      </c>
      <c r="BI111" s="189">
        <f t="shared" si="18"/>
        <v>0</v>
      </c>
      <c r="BJ111" s="16" t="s">
        <v>76</v>
      </c>
      <c r="BK111" s="189">
        <f t="shared" si="19"/>
        <v>0</v>
      </c>
      <c r="BL111" s="16" t="s">
        <v>189</v>
      </c>
      <c r="BM111" s="188" t="s">
        <v>267</v>
      </c>
    </row>
    <row r="112" spans="1:65" s="2" customFormat="1" ht="6.95" customHeight="1">
      <c r="A112" s="33"/>
      <c r="B112" s="46"/>
      <c r="C112" s="47"/>
      <c r="D112" s="47"/>
      <c r="E112" s="47"/>
      <c r="F112" s="47"/>
      <c r="G112" s="47"/>
      <c r="H112" s="47"/>
      <c r="I112" s="47"/>
      <c r="J112" s="47"/>
      <c r="K112" s="47"/>
      <c r="L112" s="38"/>
      <c r="M112" s="33"/>
      <c r="O112" s="33"/>
      <c r="P112" s="33"/>
      <c r="Q112" s="33"/>
      <c r="R112" s="33"/>
      <c r="S112" s="33"/>
      <c r="T112" s="33"/>
      <c r="U112" s="33"/>
      <c r="V112" s="33"/>
      <c r="W112" s="33"/>
      <c r="X112" s="33"/>
      <c r="Y112" s="33"/>
      <c r="Z112" s="33"/>
      <c r="AA112" s="33"/>
      <c r="AB112" s="33"/>
      <c r="AC112" s="33"/>
      <c r="AD112" s="33"/>
      <c r="AE112" s="33"/>
    </row>
  </sheetData>
  <sheetProtection algorithmName="SHA-512" hashValue="bGSSco37SFEixRj7GFPzDKH8Q1/4LUMTQ1sNxZ3k5QZ3e8BvV+usvAMKky5O2hTFsfFfBRyrPt1zDi8psic5yQ==" saltValue="l/9gUH0cykP1hF8HAnfZRZpc83dpEnd+PuYs0R/4msHg9gIKHaWYmnKQYOpo8Q4xMKH7OTMPonnHXP0Hdprm2Q==" spinCount="100000" sheet="1" objects="1" scenarios="1" formatColumns="0" formatRows="0" autoFilter="0"/>
  <autoFilter ref="C87:K111" xr:uid="{00000000-0009-0000-0000-00000A000000}"/>
  <mergeCells count="12">
    <mergeCell ref="E80:H80"/>
    <mergeCell ref="L2:V2"/>
    <mergeCell ref="E50:H50"/>
    <mergeCell ref="E52:H52"/>
    <mergeCell ref="E54:H54"/>
    <mergeCell ref="E76:H76"/>
    <mergeCell ref="E78:H78"/>
    <mergeCell ref="E7:H7"/>
    <mergeCell ref="E9:H9"/>
    <mergeCell ref="E11:H11"/>
    <mergeCell ref="E20:H20"/>
    <mergeCell ref="E29:H29"/>
  </mergeCells>
  <hyperlinks>
    <hyperlink ref="F102" r:id="rId1" xr:uid="{00000000-0004-0000-0A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BM15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111</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733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ROUND((SUM(BE91:BE151)),  2)</f>
        <v>0</v>
      </c>
      <c r="G35" s="33"/>
      <c r="H35" s="33"/>
      <c r="I35" s="123">
        <v>0.21</v>
      </c>
      <c r="J35" s="122">
        <f>ROUND(((SUM(BE91:BE151))*I35),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ROUND((SUM(BF91:BF151)),  2)</f>
        <v>0</v>
      </c>
      <c r="G36" s="33"/>
      <c r="H36" s="33"/>
      <c r="I36" s="123">
        <v>0.12</v>
      </c>
      <c r="J36" s="122">
        <f>ROUND(((SUM(BF91:BF151))*I36),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ROUND((SUM(BG91:BG151)),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ROUND((SUM(BH91:BH151)),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ROUND((SUM(BI91:BI151)),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6 - Vodovod a zařizovací ...</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J92</f>
        <v>0</v>
      </c>
      <c r="K64" s="140"/>
      <c r="L64" s="144"/>
    </row>
    <row r="65" spans="1:31" s="10" customFormat="1" ht="19.899999999999999" customHeight="1">
      <c r="B65" s="145"/>
      <c r="C65" s="96"/>
      <c r="D65" s="146" t="s">
        <v>314</v>
      </c>
      <c r="E65" s="147"/>
      <c r="F65" s="147"/>
      <c r="G65" s="147"/>
      <c r="H65" s="147"/>
      <c r="I65" s="147"/>
      <c r="J65" s="148">
        <f>J93</f>
        <v>0</v>
      </c>
      <c r="K65" s="96"/>
      <c r="L65" s="149"/>
    </row>
    <row r="66" spans="1:31" s="9" customFormat="1" ht="24.95" customHeight="1">
      <c r="B66" s="139"/>
      <c r="C66" s="140"/>
      <c r="D66" s="141" t="s">
        <v>139</v>
      </c>
      <c r="E66" s="142"/>
      <c r="F66" s="142"/>
      <c r="G66" s="142"/>
      <c r="H66" s="142"/>
      <c r="I66" s="142"/>
      <c r="J66" s="143">
        <f>J101</f>
        <v>0</v>
      </c>
      <c r="K66" s="140"/>
      <c r="L66" s="144"/>
    </row>
    <row r="67" spans="1:31" s="10" customFormat="1" ht="19.899999999999999" customHeight="1">
      <c r="B67" s="145"/>
      <c r="C67" s="96"/>
      <c r="D67" s="146" t="s">
        <v>734</v>
      </c>
      <c r="E67" s="147"/>
      <c r="F67" s="147"/>
      <c r="G67" s="147"/>
      <c r="H67" s="147"/>
      <c r="I67" s="147"/>
      <c r="J67" s="148">
        <f>J102</f>
        <v>0</v>
      </c>
      <c r="K67" s="96"/>
      <c r="L67" s="149"/>
    </row>
    <row r="68" spans="1:31" s="10" customFormat="1" ht="19.899999999999999" customHeight="1">
      <c r="B68" s="145"/>
      <c r="C68" s="96"/>
      <c r="D68" s="146" t="s">
        <v>316</v>
      </c>
      <c r="E68" s="147"/>
      <c r="F68" s="147"/>
      <c r="G68" s="147"/>
      <c r="H68" s="147"/>
      <c r="I68" s="147"/>
      <c r="J68" s="148">
        <f>J120</f>
        <v>0</v>
      </c>
      <c r="K68" s="96"/>
      <c r="L68" s="149"/>
    </row>
    <row r="69" spans="1:31" s="9" customFormat="1" ht="24.95" customHeight="1">
      <c r="B69" s="139"/>
      <c r="C69" s="140"/>
      <c r="D69" s="141" t="s">
        <v>599</v>
      </c>
      <c r="E69" s="142"/>
      <c r="F69" s="142"/>
      <c r="G69" s="142"/>
      <c r="H69" s="142"/>
      <c r="I69" s="142"/>
      <c r="J69" s="143">
        <f>J149</f>
        <v>0</v>
      </c>
      <c r="K69" s="140"/>
      <c r="L69" s="144"/>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141</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G</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128</v>
      </c>
      <c r="D80" s="21"/>
      <c r="E80" s="21"/>
      <c r="F80" s="21"/>
      <c r="G80" s="21"/>
      <c r="H80" s="21"/>
      <c r="I80" s="21"/>
      <c r="J80" s="21"/>
      <c r="K80" s="21"/>
      <c r="L80" s="19"/>
    </row>
    <row r="81" spans="1:65" s="2" customFormat="1" ht="16.5" customHeight="1">
      <c r="A81" s="33"/>
      <c r="B81" s="34"/>
      <c r="C81" s="35"/>
      <c r="D81" s="35"/>
      <c r="E81" s="356" t="s">
        <v>308</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130</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0" t="str">
        <f>E11</f>
        <v>6 - Vodovod a zařizovací ...</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142</v>
      </c>
      <c r="D90" s="153" t="s">
        <v>54</v>
      </c>
      <c r="E90" s="153" t="s">
        <v>50</v>
      </c>
      <c r="F90" s="153" t="s">
        <v>51</v>
      </c>
      <c r="G90" s="153" t="s">
        <v>143</v>
      </c>
      <c r="H90" s="153" t="s">
        <v>144</v>
      </c>
      <c r="I90" s="153" t="s">
        <v>145</v>
      </c>
      <c r="J90" s="153" t="s">
        <v>134</v>
      </c>
      <c r="K90" s="154" t="s">
        <v>146</v>
      </c>
      <c r="L90" s="155"/>
      <c r="M90" s="67" t="s">
        <v>19</v>
      </c>
      <c r="N90" s="68" t="s">
        <v>39</v>
      </c>
      <c r="O90" s="68" t="s">
        <v>147</v>
      </c>
      <c r="P90" s="68" t="s">
        <v>148</v>
      </c>
      <c r="Q90" s="68" t="s">
        <v>149</v>
      </c>
      <c r="R90" s="68" t="s">
        <v>150</v>
      </c>
      <c r="S90" s="68" t="s">
        <v>151</v>
      </c>
      <c r="T90" s="69" t="s">
        <v>152</v>
      </c>
      <c r="U90" s="150"/>
      <c r="V90" s="150"/>
      <c r="W90" s="150"/>
      <c r="X90" s="150"/>
      <c r="Y90" s="150"/>
      <c r="Z90" s="150"/>
      <c r="AA90" s="150"/>
      <c r="AB90" s="150"/>
      <c r="AC90" s="150"/>
      <c r="AD90" s="150"/>
      <c r="AE90" s="150"/>
    </row>
    <row r="91" spans="1:65" s="2" customFormat="1" ht="22.9" customHeight="1">
      <c r="A91" s="33"/>
      <c r="B91" s="34"/>
      <c r="C91" s="74" t="s">
        <v>153</v>
      </c>
      <c r="D91" s="35"/>
      <c r="E91" s="35"/>
      <c r="F91" s="35"/>
      <c r="G91" s="35"/>
      <c r="H91" s="35"/>
      <c r="I91" s="35"/>
      <c r="J91" s="156">
        <f>BK91</f>
        <v>0</v>
      </c>
      <c r="K91" s="35"/>
      <c r="L91" s="38"/>
      <c r="M91" s="70"/>
      <c r="N91" s="157"/>
      <c r="O91" s="71"/>
      <c r="P91" s="158">
        <f>P92+P101+P149</f>
        <v>0</v>
      </c>
      <c r="Q91" s="71"/>
      <c r="R91" s="158">
        <f>R92+R101+R149</f>
        <v>2.87E-2</v>
      </c>
      <c r="S91" s="71"/>
      <c r="T91" s="159">
        <f>T92+T101+T149</f>
        <v>8.6650000000000005E-2</v>
      </c>
      <c r="U91" s="33"/>
      <c r="V91" s="33"/>
      <c r="W91" s="33"/>
      <c r="X91" s="33"/>
      <c r="Y91" s="33"/>
      <c r="Z91" s="33"/>
      <c r="AA91" s="33"/>
      <c r="AB91" s="33"/>
      <c r="AC91" s="33"/>
      <c r="AD91" s="33"/>
      <c r="AE91" s="33"/>
      <c r="AT91" s="16" t="s">
        <v>68</v>
      </c>
      <c r="AU91" s="16" t="s">
        <v>135</v>
      </c>
      <c r="BK91" s="160">
        <f>BK92+BK101+BK149</f>
        <v>0</v>
      </c>
    </row>
    <row r="92" spans="1:65" s="12" customFormat="1" ht="25.9" customHeight="1">
      <c r="B92" s="161"/>
      <c r="C92" s="162"/>
      <c r="D92" s="163" t="s">
        <v>68</v>
      </c>
      <c r="E92" s="164" t="s">
        <v>154</v>
      </c>
      <c r="F92" s="164" t="s">
        <v>155</v>
      </c>
      <c r="G92" s="162"/>
      <c r="H92" s="162"/>
      <c r="I92" s="165"/>
      <c r="J92" s="166">
        <f>BK92</f>
        <v>0</v>
      </c>
      <c r="K92" s="162"/>
      <c r="L92" s="167"/>
      <c r="M92" s="168"/>
      <c r="N92" s="169"/>
      <c r="O92" s="169"/>
      <c r="P92" s="170">
        <f>P93</f>
        <v>0</v>
      </c>
      <c r="Q92" s="169"/>
      <c r="R92" s="170">
        <f>R93</f>
        <v>0</v>
      </c>
      <c r="S92" s="169"/>
      <c r="T92" s="171">
        <f>T93</f>
        <v>0</v>
      </c>
      <c r="AR92" s="172" t="s">
        <v>76</v>
      </c>
      <c r="AT92" s="173" t="s">
        <v>68</v>
      </c>
      <c r="AU92" s="173" t="s">
        <v>69</v>
      </c>
      <c r="AY92" s="172" t="s">
        <v>156</v>
      </c>
      <c r="BK92" s="174">
        <f>BK93</f>
        <v>0</v>
      </c>
    </row>
    <row r="93" spans="1:65" s="12" customFormat="1" ht="22.9" customHeight="1">
      <c r="B93" s="161"/>
      <c r="C93" s="162"/>
      <c r="D93" s="163" t="s">
        <v>68</v>
      </c>
      <c r="E93" s="175" t="s">
        <v>168</v>
      </c>
      <c r="F93" s="175" t="s">
        <v>378</v>
      </c>
      <c r="G93" s="162"/>
      <c r="H93" s="162"/>
      <c r="I93" s="165"/>
      <c r="J93" s="176">
        <f>BK93</f>
        <v>0</v>
      </c>
      <c r="K93" s="162"/>
      <c r="L93" s="167"/>
      <c r="M93" s="168"/>
      <c r="N93" s="169"/>
      <c r="O93" s="169"/>
      <c r="P93" s="170">
        <f>SUM(P94:P100)</f>
        <v>0</v>
      </c>
      <c r="Q93" s="169"/>
      <c r="R93" s="170">
        <f>SUM(R94:R100)</f>
        <v>0</v>
      </c>
      <c r="S93" s="169"/>
      <c r="T93" s="171">
        <f>SUM(T94:T100)</f>
        <v>0</v>
      </c>
      <c r="AR93" s="172" t="s">
        <v>76</v>
      </c>
      <c r="AT93" s="173" t="s">
        <v>68</v>
      </c>
      <c r="AU93" s="173" t="s">
        <v>76</v>
      </c>
      <c r="AY93" s="172" t="s">
        <v>156</v>
      </c>
      <c r="BK93" s="174">
        <f>SUM(BK94:BK100)</f>
        <v>0</v>
      </c>
    </row>
    <row r="94" spans="1:65" s="2" customFormat="1" ht="37.9" customHeight="1">
      <c r="A94" s="33"/>
      <c r="B94" s="34"/>
      <c r="C94" s="177" t="s">
        <v>481</v>
      </c>
      <c r="D94" s="177" t="s">
        <v>158</v>
      </c>
      <c r="E94" s="178" t="s">
        <v>600</v>
      </c>
      <c r="F94" s="179" t="s">
        <v>601</v>
      </c>
      <c r="G94" s="180" t="s">
        <v>172</v>
      </c>
      <c r="H94" s="181">
        <v>0.9</v>
      </c>
      <c r="I94" s="182"/>
      <c r="J94" s="183">
        <f>ROUND(I94*H94,2)</f>
        <v>0</v>
      </c>
      <c r="K94" s="179" t="s">
        <v>162</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101</v>
      </c>
      <c r="AT94" s="188" t="s">
        <v>158</v>
      </c>
      <c r="AU94" s="188" t="s">
        <v>78</v>
      </c>
      <c r="AY94" s="16" t="s">
        <v>156</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101</v>
      </c>
      <c r="BM94" s="188" t="s">
        <v>735</v>
      </c>
    </row>
    <row r="95" spans="1:65" s="2" customFormat="1" ht="11.25">
      <c r="A95" s="33"/>
      <c r="B95" s="34"/>
      <c r="C95" s="35"/>
      <c r="D95" s="190" t="s">
        <v>163</v>
      </c>
      <c r="E95" s="35"/>
      <c r="F95" s="191" t="s">
        <v>603</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163</v>
      </c>
      <c r="AU95" s="16" t="s">
        <v>78</v>
      </c>
    </row>
    <row r="96" spans="1:65" s="2" customFormat="1" ht="33" customHeight="1">
      <c r="A96" s="33"/>
      <c r="B96" s="34"/>
      <c r="C96" s="177" t="s">
        <v>78</v>
      </c>
      <c r="D96" s="177" t="s">
        <v>158</v>
      </c>
      <c r="E96" s="178" t="s">
        <v>174</v>
      </c>
      <c r="F96" s="179" t="s">
        <v>175</v>
      </c>
      <c r="G96" s="180" t="s">
        <v>172</v>
      </c>
      <c r="H96" s="181">
        <v>0.9</v>
      </c>
      <c r="I96" s="182"/>
      <c r="J96" s="183">
        <f>ROUND(I96*H96,2)</f>
        <v>0</v>
      </c>
      <c r="K96" s="179" t="s">
        <v>162</v>
      </c>
      <c r="L96" s="38"/>
      <c r="M96" s="184" t="s">
        <v>19</v>
      </c>
      <c r="N96" s="185" t="s">
        <v>40</v>
      </c>
      <c r="O96" s="63"/>
      <c r="P96" s="186">
        <f>O96*H96</f>
        <v>0</v>
      </c>
      <c r="Q96" s="186">
        <v>0</v>
      </c>
      <c r="R96" s="186">
        <f>Q96*H96</f>
        <v>0</v>
      </c>
      <c r="S96" s="186">
        <v>0</v>
      </c>
      <c r="T96" s="187">
        <f>S96*H96</f>
        <v>0</v>
      </c>
      <c r="U96" s="33"/>
      <c r="V96" s="33"/>
      <c r="W96" s="33"/>
      <c r="X96" s="33"/>
      <c r="Y96" s="33"/>
      <c r="Z96" s="33"/>
      <c r="AA96" s="33"/>
      <c r="AB96" s="33"/>
      <c r="AC96" s="33"/>
      <c r="AD96" s="33"/>
      <c r="AE96" s="33"/>
      <c r="AR96" s="188" t="s">
        <v>101</v>
      </c>
      <c r="AT96" s="188" t="s">
        <v>158</v>
      </c>
      <c r="AU96" s="188" t="s">
        <v>78</v>
      </c>
      <c r="AY96" s="16" t="s">
        <v>156</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101</v>
      </c>
      <c r="BM96" s="188" t="s">
        <v>101</v>
      </c>
    </row>
    <row r="97" spans="1:65" s="2" customFormat="1" ht="11.25">
      <c r="A97" s="33"/>
      <c r="B97" s="34"/>
      <c r="C97" s="35"/>
      <c r="D97" s="190" t="s">
        <v>163</v>
      </c>
      <c r="E97" s="35"/>
      <c r="F97" s="191" t="s">
        <v>176</v>
      </c>
      <c r="G97" s="35"/>
      <c r="H97" s="35"/>
      <c r="I97" s="192"/>
      <c r="J97" s="35"/>
      <c r="K97" s="35"/>
      <c r="L97" s="38"/>
      <c r="M97" s="193"/>
      <c r="N97" s="194"/>
      <c r="O97" s="63"/>
      <c r="P97" s="63"/>
      <c r="Q97" s="63"/>
      <c r="R97" s="63"/>
      <c r="S97" s="63"/>
      <c r="T97" s="64"/>
      <c r="U97" s="33"/>
      <c r="V97" s="33"/>
      <c r="W97" s="33"/>
      <c r="X97" s="33"/>
      <c r="Y97" s="33"/>
      <c r="Z97" s="33"/>
      <c r="AA97" s="33"/>
      <c r="AB97" s="33"/>
      <c r="AC97" s="33"/>
      <c r="AD97" s="33"/>
      <c r="AE97" s="33"/>
      <c r="AT97" s="16" t="s">
        <v>163</v>
      </c>
      <c r="AU97" s="16" t="s">
        <v>78</v>
      </c>
    </row>
    <row r="98" spans="1:65" s="2" customFormat="1" ht="44.25" customHeight="1">
      <c r="A98" s="33"/>
      <c r="B98" s="34"/>
      <c r="C98" s="177" t="s">
        <v>83</v>
      </c>
      <c r="D98" s="177" t="s">
        <v>158</v>
      </c>
      <c r="E98" s="178" t="s">
        <v>177</v>
      </c>
      <c r="F98" s="179" t="s">
        <v>178</v>
      </c>
      <c r="G98" s="180" t="s">
        <v>172</v>
      </c>
      <c r="H98" s="181">
        <v>9</v>
      </c>
      <c r="I98" s="182"/>
      <c r="J98" s="183">
        <f>ROUND(I98*H98,2)</f>
        <v>0</v>
      </c>
      <c r="K98" s="179" t="s">
        <v>162</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101</v>
      </c>
      <c r="AT98" s="188" t="s">
        <v>158</v>
      </c>
      <c r="AU98" s="188" t="s">
        <v>78</v>
      </c>
      <c r="AY98" s="16" t="s">
        <v>156</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101</v>
      </c>
      <c r="BM98" s="188" t="s">
        <v>86</v>
      </c>
    </row>
    <row r="99" spans="1:65" s="2" customFormat="1" ht="11.25">
      <c r="A99" s="33"/>
      <c r="B99" s="34"/>
      <c r="C99" s="35"/>
      <c r="D99" s="190" t="s">
        <v>163</v>
      </c>
      <c r="E99" s="35"/>
      <c r="F99" s="191" t="s">
        <v>179</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163</v>
      </c>
      <c r="AU99" s="16" t="s">
        <v>78</v>
      </c>
    </row>
    <row r="100" spans="1:65" s="2" customFormat="1" ht="44.25" customHeight="1">
      <c r="A100" s="33"/>
      <c r="B100" s="34"/>
      <c r="C100" s="177" t="s">
        <v>101</v>
      </c>
      <c r="D100" s="177" t="s">
        <v>158</v>
      </c>
      <c r="E100" s="178" t="s">
        <v>382</v>
      </c>
      <c r="F100" s="179" t="s">
        <v>383</v>
      </c>
      <c r="G100" s="180" t="s">
        <v>172</v>
      </c>
      <c r="H100" s="181">
        <v>0.9</v>
      </c>
      <c r="I100" s="182"/>
      <c r="J100" s="183">
        <f>ROUND(I100*H100,2)</f>
        <v>0</v>
      </c>
      <c r="K100" s="179" t="s">
        <v>384</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101</v>
      </c>
      <c r="AT100" s="188" t="s">
        <v>158</v>
      </c>
      <c r="AU100" s="188" t="s">
        <v>78</v>
      </c>
      <c r="AY100" s="16" t="s">
        <v>156</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101</v>
      </c>
      <c r="BM100" s="188" t="s">
        <v>94</v>
      </c>
    </row>
    <row r="101" spans="1:65" s="12" customFormat="1" ht="25.9" customHeight="1">
      <c r="B101" s="161"/>
      <c r="C101" s="162"/>
      <c r="D101" s="163" t="s">
        <v>68</v>
      </c>
      <c r="E101" s="164" t="s">
        <v>183</v>
      </c>
      <c r="F101" s="164" t="s">
        <v>184</v>
      </c>
      <c r="G101" s="162"/>
      <c r="H101" s="162"/>
      <c r="I101" s="165"/>
      <c r="J101" s="166">
        <f>BK101</f>
        <v>0</v>
      </c>
      <c r="K101" s="162"/>
      <c r="L101" s="167"/>
      <c r="M101" s="168"/>
      <c r="N101" s="169"/>
      <c r="O101" s="169"/>
      <c r="P101" s="170">
        <f>P102+P120</f>
        <v>0</v>
      </c>
      <c r="Q101" s="169"/>
      <c r="R101" s="170">
        <f>R102+R120</f>
        <v>2.87E-2</v>
      </c>
      <c r="S101" s="169"/>
      <c r="T101" s="171">
        <f>T102+T120</f>
        <v>8.6650000000000005E-2</v>
      </c>
      <c r="AR101" s="172" t="s">
        <v>78</v>
      </c>
      <c r="AT101" s="173" t="s">
        <v>68</v>
      </c>
      <c r="AU101" s="173" t="s">
        <v>69</v>
      </c>
      <c r="AY101" s="172" t="s">
        <v>156</v>
      </c>
      <c r="BK101" s="174">
        <f>BK102+BK120</f>
        <v>0</v>
      </c>
    </row>
    <row r="102" spans="1:65" s="12" customFormat="1" ht="22.9" customHeight="1">
      <c r="B102" s="161"/>
      <c r="C102" s="162"/>
      <c r="D102" s="163" t="s">
        <v>68</v>
      </c>
      <c r="E102" s="175" t="s">
        <v>736</v>
      </c>
      <c r="F102" s="175" t="s">
        <v>737</v>
      </c>
      <c r="G102" s="162"/>
      <c r="H102" s="162"/>
      <c r="I102" s="165"/>
      <c r="J102" s="176">
        <f>BK102</f>
        <v>0</v>
      </c>
      <c r="K102" s="162"/>
      <c r="L102" s="167"/>
      <c r="M102" s="168"/>
      <c r="N102" s="169"/>
      <c r="O102" s="169"/>
      <c r="P102" s="170">
        <f>SUM(P103:P119)</f>
        <v>0</v>
      </c>
      <c r="Q102" s="169"/>
      <c r="R102" s="170">
        <f>SUM(R103:R119)</f>
        <v>2.87E-2</v>
      </c>
      <c r="S102" s="169"/>
      <c r="T102" s="171">
        <f>SUM(T103:T119)</f>
        <v>0</v>
      </c>
      <c r="AR102" s="172" t="s">
        <v>78</v>
      </c>
      <c r="AT102" s="173" t="s">
        <v>68</v>
      </c>
      <c r="AU102" s="173" t="s">
        <v>76</v>
      </c>
      <c r="AY102" s="172" t="s">
        <v>156</v>
      </c>
      <c r="BK102" s="174">
        <f>SUM(BK103:BK119)</f>
        <v>0</v>
      </c>
    </row>
    <row r="103" spans="1:65" s="2" customFormat="1" ht="16.5" customHeight="1">
      <c r="A103" s="33"/>
      <c r="B103" s="34"/>
      <c r="C103" s="177" t="s">
        <v>107</v>
      </c>
      <c r="D103" s="177" t="s">
        <v>158</v>
      </c>
      <c r="E103" s="178" t="s">
        <v>738</v>
      </c>
      <c r="F103" s="179" t="s">
        <v>739</v>
      </c>
      <c r="G103" s="180" t="s">
        <v>204</v>
      </c>
      <c r="H103" s="181">
        <v>20</v>
      </c>
      <c r="I103" s="182"/>
      <c r="J103" s="183">
        <f>ROUND(I103*H103,2)</f>
        <v>0</v>
      </c>
      <c r="K103" s="179" t="s">
        <v>19</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189</v>
      </c>
      <c r="AT103" s="188" t="s">
        <v>158</v>
      </c>
      <c r="AU103" s="188" t="s">
        <v>78</v>
      </c>
      <c r="AY103" s="16" t="s">
        <v>156</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189</v>
      </c>
      <c r="BM103" s="188" t="s">
        <v>121</v>
      </c>
    </row>
    <row r="104" spans="1:65" s="2" customFormat="1" ht="33" customHeight="1">
      <c r="A104" s="33"/>
      <c r="B104" s="34"/>
      <c r="C104" s="177" t="s">
        <v>86</v>
      </c>
      <c r="D104" s="177" t="s">
        <v>158</v>
      </c>
      <c r="E104" s="178" t="s">
        <v>740</v>
      </c>
      <c r="F104" s="179" t="s">
        <v>741</v>
      </c>
      <c r="G104" s="180" t="s">
        <v>204</v>
      </c>
      <c r="H104" s="181">
        <v>20</v>
      </c>
      <c r="I104" s="182"/>
      <c r="J104" s="183">
        <f>ROUND(I104*H104,2)</f>
        <v>0</v>
      </c>
      <c r="K104" s="179" t="s">
        <v>162</v>
      </c>
      <c r="L104" s="38"/>
      <c r="M104" s="184" t="s">
        <v>19</v>
      </c>
      <c r="N104" s="185" t="s">
        <v>40</v>
      </c>
      <c r="O104" s="63"/>
      <c r="P104" s="186">
        <f>O104*H104</f>
        <v>0</v>
      </c>
      <c r="Q104" s="186">
        <v>7.5000000000000002E-4</v>
      </c>
      <c r="R104" s="186">
        <f>Q104*H104</f>
        <v>1.4999999999999999E-2</v>
      </c>
      <c r="S104" s="186">
        <v>0</v>
      </c>
      <c r="T104" s="187">
        <f>S104*H104</f>
        <v>0</v>
      </c>
      <c r="U104" s="33"/>
      <c r="V104" s="33"/>
      <c r="W104" s="33"/>
      <c r="X104" s="33"/>
      <c r="Y104" s="33"/>
      <c r="Z104" s="33"/>
      <c r="AA104" s="33"/>
      <c r="AB104" s="33"/>
      <c r="AC104" s="33"/>
      <c r="AD104" s="33"/>
      <c r="AE104" s="33"/>
      <c r="AR104" s="188" t="s">
        <v>189</v>
      </c>
      <c r="AT104" s="188" t="s">
        <v>158</v>
      </c>
      <c r="AU104" s="188" t="s">
        <v>78</v>
      </c>
      <c r="AY104" s="16" t="s">
        <v>156</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189</v>
      </c>
      <c r="BM104" s="188" t="s">
        <v>8</v>
      </c>
    </row>
    <row r="105" spans="1:65" s="2" customFormat="1" ht="11.25">
      <c r="A105" s="33"/>
      <c r="B105" s="34"/>
      <c r="C105" s="35"/>
      <c r="D105" s="190" t="s">
        <v>163</v>
      </c>
      <c r="E105" s="35"/>
      <c r="F105" s="191" t="s">
        <v>742</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163</v>
      </c>
      <c r="AU105" s="16" t="s">
        <v>78</v>
      </c>
    </row>
    <row r="106" spans="1:65" s="2" customFormat="1" ht="33" customHeight="1">
      <c r="A106" s="33"/>
      <c r="B106" s="34"/>
      <c r="C106" s="177" t="s">
        <v>456</v>
      </c>
      <c r="D106" s="177" t="s">
        <v>158</v>
      </c>
      <c r="E106" s="178" t="s">
        <v>743</v>
      </c>
      <c r="F106" s="179" t="s">
        <v>744</v>
      </c>
      <c r="G106" s="180" t="s">
        <v>204</v>
      </c>
      <c r="H106" s="181">
        <v>6</v>
      </c>
      <c r="I106" s="182"/>
      <c r="J106" s="183">
        <f>ROUND(I106*H106,2)</f>
        <v>0</v>
      </c>
      <c r="K106" s="179" t="s">
        <v>162</v>
      </c>
      <c r="L106" s="38"/>
      <c r="M106" s="184" t="s">
        <v>19</v>
      </c>
      <c r="N106" s="185" t="s">
        <v>40</v>
      </c>
      <c r="O106" s="63"/>
      <c r="P106" s="186">
        <f>O106*H106</f>
        <v>0</v>
      </c>
      <c r="Q106" s="186">
        <v>1.15E-3</v>
      </c>
      <c r="R106" s="186">
        <f>Q106*H106</f>
        <v>6.8999999999999999E-3</v>
      </c>
      <c r="S106" s="186">
        <v>0</v>
      </c>
      <c r="T106" s="187">
        <f>S106*H106</f>
        <v>0</v>
      </c>
      <c r="U106" s="33"/>
      <c r="V106" s="33"/>
      <c r="W106" s="33"/>
      <c r="X106" s="33"/>
      <c r="Y106" s="33"/>
      <c r="Z106" s="33"/>
      <c r="AA106" s="33"/>
      <c r="AB106" s="33"/>
      <c r="AC106" s="33"/>
      <c r="AD106" s="33"/>
      <c r="AE106" s="33"/>
      <c r="AR106" s="188" t="s">
        <v>189</v>
      </c>
      <c r="AT106" s="188" t="s">
        <v>158</v>
      </c>
      <c r="AU106" s="188" t="s">
        <v>78</v>
      </c>
      <c r="AY106" s="16" t="s">
        <v>156</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189</v>
      </c>
      <c r="BM106" s="188" t="s">
        <v>190</v>
      </c>
    </row>
    <row r="107" spans="1:65" s="2" customFormat="1" ht="11.25">
      <c r="A107" s="33"/>
      <c r="B107" s="34"/>
      <c r="C107" s="35"/>
      <c r="D107" s="190" t="s">
        <v>163</v>
      </c>
      <c r="E107" s="35"/>
      <c r="F107" s="191" t="s">
        <v>745</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163</v>
      </c>
      <c r="AU107" s="16" t="s">
        <v>78</v>
      </c>
    </row>
    <row r="108" spans="1:65" s="2" customFormat="1" ht="55.5" customHeight="1">
      <c r="A108" s="33"/>
      <c r="B108" s="34"/>
      <c r="C108" s="177" t="s">
        <v>115</v>
      </c>
      <c r="D108" s="177" t="s">
        <v>158</v>
      </c>
      <c r="E108" s="178" t="s">
        <v>746</v>
      </c>
      <c r="F108" s="179" t="s">
        <v>747</v>
      </c>
      <c r="G108" s="180" t="s">
        <v>204</v>
      </c>
      <c r="H108" s="181">
        <v>16</v>
      </c>
      <c r="I108" s="182"/>
      <c r="J108" s="183">
        <f>ROUND(I108*H108,2)</f>
        <v>0</v>
      </c>
      <c r="K108" s="179" t="s">
        <v>162</v>
      </c>
      <c r="L108" s="38"/>
      <c r="M108" s="184" t="s">
        <v>19</v>
      </c>
      <c r="N108" s="185" t="s">
        <v>40</v>
      </c>
      <c r="O108" s="63"/>
      <c r="P108" s="186">
        <f>O108*H108</f>
        <v>0</v>
      </c>
      <c r="Q108" s="186">
        <v>3.4000000000000002E-4</v>
      </c>
      <c r="R108" s="186">
        <f>Q108*H108</f>
        <v>5.4400000000000004E-3</v>
      </c>
      <c r="S108" s="186">
        <v>0</v>
      </c>
      <c r="T108" s="187">
        <f>S108*H108</f>
        <v>0</v>
      </c>
      <c r="U108" s="33"/>
      <c r="V108" s="33"/>
      <c r="W108" s="33"/>
      <c r="X108" s="33"/>
      <c r="Y108" s="33"/>
      <c r="Z108" s="33"/>
      <c r="AA108" s="33"/>
      <c r="AB108" s="33"/>
      <c r="AC108" s="33"/>
      <c r="AD108" s="33"/>
      <c r="AE108" s="33"/>
      <c r="AR108" s="188" t="s">
        <v>189</v>
      </c>
      <c r="AT108" s="188" t="s">
        <v>158</v>
      </c>
      <c r="AU108" s="188" t="s">
        <v>78</v>
      </c>
      <c r="AY108" s="16" t="s">
        <v>156</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189</v>
      </c>
      <c r="BM108" s="188" t="s">
        <v>189</v>
      </c>
    </row>
    <row r="109" spans="1:65" s="2" customFormat="1" ht="11.25">
      <c r="A109" s="33"/>
      <c r="B109" s="34"/>
      <c r="C109" s="35"/>
      <c r="D109" s="190" t="s">
        <v>163</v>
      </c>
      <c r="E109" s="35"/>
      <c r="F109" s="191" t="s">
        <v>748</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163</v>
      </c>
      <c r="AU109" s="16" t="s">
        <v>78</v>
      </c>
    </row>
    <row r="110" spans="1:65" s="2" customFormat="1" ht="55.5" customHeight="1">
      <c r="A110" s="33"/>
      <c r="B110" s="34"/>
      <c r="C110" s="177" t="s">
        <v>94</v>
      </c>
      <c r="D110" s="177" t="s">
        <v>158</v>
      </c>
      <c r="E110" s="178" t="s">
        <v>749</v>
      </c>
      <c r="F110" s="179" t="s">
        <v>750</v>
      </c>
      <c r="G110" s="180" t="s">
        <v>204</v>
      </c>
      <c r="H110" s="181">
        <v>10</v>
      </c>
      <c r="I110" s="182"/>
      <c r="J110" s="183">
        <f>ROUND(I110*H110,2)</f>
        <v>0</v>
      </c>
      <c r="K110" s="179" t="s">
        <v>162</v>
      </c>
      <c r="L110" s="38"/>
      <c r="M110" s="184" t="s">
        <v>19</v>
      </c>
      <c r="N110" s="185" t="s">
        <v>40</v>
      </c>
      <c r="O110" s="63"/>
      <c r="P110" s="186">
        <f>O110*H110</f>
        <v>0</v>
      </c>
      <c r="Q110" s="186">
        <v>1.1E-4</v>
      </c>
      <c r="R110" s="186">
        <f>Q110*H110</f>
        <v>1.1000000000000001E-3</v>
      </c>
      <c r="S110" s="186">
        <v>0</v>
      </c>
      <c r="T110" s="187">
        <f>S110*H110</f>
        <v>0</v>
      </c>
      <c r="U110" s="33"/>
      <c r="V110" s="33"/>
      <c r="W110" s="33"/>
      <c r="X110" s="33"/>
      <c r="Y110" s="33"/>
      <c r="Z110" s="33"/>
      <c r="AA110" s="33"/>
      <c r="AB110" s="33"/>
      <c r="AC110" s="33"/>
      <c r="AD110" s="33"/>
      <c r="AE110" s="33"/>
      <c r="AR110" s="188" t="s">
        <v>189</v>
      </c>
      <c r="AT110" s="188" t="s">
        <v>158</v>
      </c>
      <c r="AU110" s="188" t="s">
        <v>78</v>
      </c>
      <c r="AY110" s="16" t="s">
        <v>156</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189</v>
      </c>
      <c r="BM110" s="188" t="s">
        <v>197</v>
      </c>
    </row>
    <row r="111" spans="1:65" s="2" customFormat="1" ht="11.25">
      <c r="A111" s="33"/>
      <c r="B111" s="34"/>
      <c r="C111" s="35"/>
      <c r="D111" s="190" t="s">
        <v>163</v>
      </c>
      <c r="E111" s="35"/>
      <c r="F111" s="191" t="s">
        <v>751</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163</v>
      </c>
      <c r="AU111" s="16" t="s">
        <v>78</v>
      </c>
    </row>
    <row r="112" spans="1:65" s="2" customFormat="1" ht="44.25" customHeight="1">
      <c r="A112" s="33"/>
      <c r="B112" s="34"/>
      <c r="C112" s="177" t="s">
        <v>271</v>
      </c>
      <c r="D112" s="177" t="s">
        <v>158</v>
      </c>
      <c r="E112" s="178" t="s">
        <v>752</v>
      </c>
      <c r="F112" s="179" t="s">
        <v>753</v>
      </c>
      <c r="G112" s="180" t="s">
        <v>172</v>
      </c>
      <c r="H112" s="181">
        <v>2.9000000000000001E-2</v>
      </c>
      <c r="I112" s="182"/>
      <c r="J112" s="183">
        <f>ROUND(I112*H112,2)</f>
        <v>0</v>
      </c>
      <c r="K112" s="179" t="s">
        <v>162</v>
      </c>
      <c r="L112" s="38"/>
      <c r="M112" s="184" t="s">
        <v>19</v>
      </c>
      <c r="N112" s="185" t="s">
        <v>40</v>
      </c>
      <c r="O112" s="63"/>
      <c r="P112" s="186">
        <f>O112*H112</f>
        <v>0</v>
      </c>
      <c r="Q112" s="186">
        <v>0</v>
      </c>
      <c r="R112" s="186">
        <f>Q112*H112</f>
        <v>0</v>
      </c>
      <c r="S112" s="186">
        <v>0</v>
      </c>
      <c r="T112" s="187">
        <f>S112*H112</f>
        <v>0</v>
      </c>
      <c r="U112" s="33"/>
      <c r="V112" s="33"/>
      <c r="W112" s="33"/>
      <c r="X112" s="33"/>
      <c r="Y112" s="33"/>
      <c r="Z112" s="33"/>
      <c r="AA112" s="33"/>
      <c r="AB112" s="33"/>
      <c r="AC112" s="33"/>
      <c r="AD112" s="33"/>
      <c r="AE112" s="33"/>
      <c r="AR112" s="188" t="s">
        <v>189</v>
      </c>
      <c r="AT112" s="188" t="s">
        <v>158</v>
      </c>
      <c r="AU112" s="188" t="s">
        <v>78</v>
      </c>
      <c r="AY112" s="16" t="s">
        <v>156</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189</v>
      </c>
      <c r="BM112" s="188" t="s">
        <v>754</v>
      </c>
    </row>
    <row r="113" spans="1:65" s="2" customFormat="1" ht="11.25">
      <c r="A113" s="33"/>
      <c r="B113" s="34"/>
      <c r="C113" s="35"/>
      <c r="D113" s="190" t="s">
        <v>163</v>
      </c>
      <c r="E113" s="35"/>
      <c r="F113" s="191" t="s">
        <v>755</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163</v>
      </c>
      <c r="AU113" s="16" t="s">
        <v>78</v>
      </c>
    </row>
    <row r="114" spans="1:65" s="2" customFormat="1" ht="37.9" customHeight="1">
      <c r="A114" s="33"/>
      <c r="B114" s="34"/>
      <c r="C114" s="177" t="s">
        <v>263</v>
      </c>
      <c r="D114" s="177" t="s">
        <v>158</v>
      </c>
      <c r="E114" s="178" t="s">
        <v>756</v>
      </c>
      <c r="F114" s="179" t="s">
        <v>757</v>
      </c>
      <c r="G114" s="180" t="s">
        <v>204</v>
      </c>
      <c r="H114" s="181">
        <v>10</v>
      </c>
      <c r="I114" s="182"/>
      <c r="J114" s="183">
        <f>ROUND(I114*H114,2)</f>
        <v>0</v>
      </c>
      <c r="K114" s="179" t="s">
        <v>19</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189</v>
      </c>
      <c r="AT114" s="188" t="s">
        <v>158</v>
      </c>
      <c r="AU114" s="188" t="s">
        <v>78</v>
      </c>
      <c r="AY114" s="16" t="s">
        <v>156</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189</v>
      </c>
      <c r="BM114" s="188" t="s">
        <v>226</v>
      </c>
    </row>
    <row r="115" spans="1:65" s="2" customFormat="1" ht="37.9" customHeight="1">
      <c r="A115" s="33"/>
      <c r="B115" s="34"/>
      <c r="C115" s="177" t="s">
        <v>464</v>
      </c>
      <c r="D115" s="177" t="s">
        <v>158</v>
      </c>
      <c r="E115" s="178" t="s">
        <v>758</v>
      </c>
      <c r="F115" s="179" t="s">
        <v>759</v>
      </c>
      <c r="G115" s="180" t="s">
        <v>204</v>
      </c>
      <c r="H115" s="181">
        <v>16</v>
      </c>
      <c r="I115" s="182"/>
      <c r="J115" s="183">
        <f>ROUND(I115*H115,2)</f>
        <v>0</v>
      </c>
      <c r="K115" s="179" t="s">
        <v>19</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189</v>
      </c>
      <c r="AT115" s="188" t="s">
        <v>158</v>
      </c>
      <c r="AU115" s="188" t="s">
        <v>78</v>
      </c>
      <c r="AY115" s="16" t="s">
        <v>156</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189</v>
      </c>
      <c r="BM115" s="188" t="s">
        <v>231</v>
      </c>
    </row>
    <row r="116" spans="1:65" s="2" customFormat="1" ht="33" customHeight="1">
      <c r="A116" s="33"/>
      <c r="B116" s="34"/>
      <c r="C116" s="177" t="s">
        <v>118</v>
      </c>
      <c r="D116" s="177" t="s">
        <v>158</v>
      </c>
      <c r="E116" s="178" t="s">
        <v>760</v>
      </c>
      <c r="F116" s="179" t="s">
        <v>761</v>
      </c>
      <c r="G116" s="180" t="s">
        <v>204</v>
      </c>
      <c r="H116" s="181">
        <v>26</v>
      </c>
      <c r="I116" s="182"/>
      <c r="J116" s="183">
        <f>ROUND(I116*H116,2)</f>
        <v>0</v>
      </c>
      <c r="K116" s="179" t="s">
        <v>162</v>
      </c>
      <c r="L116" s="38"/>
      <c r="M116" s="184" t="s">
        <v>19</v>
      </c>
      <c r="N116" s="185" t="s">
        <v>40</v>
      </c>
      <c r="O116" s="63"/>
      <c r="P116" s="186">
        <f>O116*H116</f>
        <v>0</v>
      </c>
      <c r="Q116" s="186">
        <v>1.0000000000000001E-5</v>
      </c>
      <c r="R116" s="186">
        <f>Q116*H116</f>
        <v>2.6000000000000003E-4</v>
      </c>
      <c r="S116" s="186">
        <v>0</v>
      </c>
      <c r="T116" s="187">
        <f>S116*H116</f>
        <v>0</v>
      </c>
      <c r="U116" s="33"/>
      <c r="V116" s="33"/>
      <c r="W116" s="33"/>
      <c r="X116" s="33"/>
      <c r="Y116" s="33"/>
      <c r="Z116" s="33"/>
      <c r="AA116" s="33"/>
      <c r="AB116" s="33"/>
      <c r="AC116" s="33"/>
      <c r="AD116" s="33"/>
      <c r="AE116" s="33"/>
      <c r="AR116" s="188" t="s">
        <v>189</v>
      </c>
      <c r="AT116" s="188" t="s">
        <v>158</v>
      </c>
      <c r="AU116" s="188" t="s">
        <v>78</v>
      </c>
      <c r="AY116" s="16" t="s">
        <v>156</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189</v>
      </c>
      <c r="BM116" s="188" t="s">
        <v>236</v>
      </c>
    </row>
    <row r="117" spans="1:65" s="2" customFormat="1" ht="11.25">
      <c r="A117" s="33"/>
      <c r="B117" s="34"/>
      <c r="C117" s="35"/>
      <c r="D117" s="190" t="s">
        <v>163</v>
      </c>
      <c r="E117" s="35"/>
      <c r="F117" s="191" t="s">
        <v>762</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163</v>
      </c>
      <c r="AU117" s="16" t="s">
        <v>78</v>
      </c>
    </row>
    <row r="118" spans="1:65" s="2" customFormat="1" ht="24.2" customHeight="1">
      <c r="A118" s="33"/>
      <c r="B118" s="34"/>
      <c r="C118" s="177" t="s">
        <v>121</v>
      </c>
      <c r="D118" s="177" t="s">
        <v>158</v>
      </c>
      <c r="E118" s="178" t="s">
        <v>763</v>
      </c>
      <c r="F118" s="179" t="s">
        <v>764</v>
      </c>
      <c r="G118" s="180" t="s">
        <v>576</v>
      </c>
      <c r="H118" s="181">
        <v>2</v>
      </c>
      <c r="I118" s="182"/>
      <c r="J118" s="183">
        <f>ROUND(I118*H118,2)</f>
        <v>0</v>
      </c>
      <c r="K118" s="179" t="s">
        <v>19</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189</v>
      </c>
      <c r="AT118" s="188" t="s">
        <v>158</v>
      </c>
      <c r="AU118" s="188" t="s">
        <v>78</v>
      </c>
      <c r="AY118" s="16" t="s">
        <v>156</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189</v>
      </c>
      <c r="BM118" s="188" t="s">
        <v>245</v>
      </c>
    </row>
    <row r="119" spans="1:65" s="2" customFormat="1" ht="16.5" customHeight="1">
      <c r="A119" s="33"/>
      <c r="B119" s="34"/>
      <c r="C119" s="177" t="s">
        <v>228</v>
      </c>
      <c r="D119" s="177" t="s">
        <v>158</v>
      </c>
      <c r="E119" s="178" t="s">
        <v>765</v>
      </c>
      <c r="F119" s="179" t="s">
        <v>766</v>
      </c>
      <c r="G119" s="180" t="s">
        <v>204</v>
      </c>
      <c r="H119" s="181">
        <v>26</v>
      </c>
      <c r="I119" s="182"/>
      <c r="J119" s="183">
        <f>ROUND(I119*H119,2)</f>
        <v>0</v>
      </c>
      <c r="K119" s="179" t="s">
        <v>19</v>
      </c>
      <c r="L119" s="38"/>
      <c r="M119" s="184" t="s">
        <v>19</v>
      </c>
      <c r="N119" s="185" t="s">
        <v>40</v>
      </c>
      <c r="O119" s="63"/>
      <c r="P119" s="186">
        <f>O119*H119</f>
        <v>0</v>
      </c>
      <c r="Q119" s="186">
        <v>0</v>
      </c>
      <c r="R119" s="186">
        <f>Q119*H119</f>
        <v>0</v>
      </c>
      <c r="S119" s="186">
        <v>0</v>
      </c>
      <c r="T119" s="187">
        <f>S119*H119</f>
        <v>0</v>
      </c>
      <c r="U119" s="33"/>
      <c r="V119" s="33"/>
      <c r="W119" s="33"/>
      <c r="X119" s="33"/>
      <c r="Y119" s="33"/>
      <c r="Z119" s="33"/>
      <c r="AA119" s="33"/>
      <c r="AB119" s="33"/>
      <c r="AC119" s="33"/>
      <c r="AD119" s="33"/>
      <c r="AE119" s="33"/>
      <c r="AR119" s="188" t="s">
        <v>189</v>
      </c>
      <c r="AT119" s="188" t="s">
        <v>158</v>
      </c>
      <c r="AU119" s="188" t="s">
        <v>78</v>
      </c>
      <c r="AY119" s="16" t="s">
        <v>156</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189</v>
      </c>
      <c r="BM119" s="188" t="s">
        <v>250</v>
      </c>
    </row>
    <row r="120" spans="1:65" s="12" customFormat="1" ht="22.9" customHeight="1">
      <c r="B120" s="161"/>
      <c r="C120" s="162"/>
      <c r="D120" s="163" t="s">
        <v>68</v>
      </c>
      <c r="E120" s="175" t="s">
        <v>403</v>
      </c>
      <c r="F120" s="175" t="s">
        <v>404</v>
      </c>
      <c r="G120" s="162"/>
      <c r="H120" s="162"/>
      <c r="I120" s="165"/>
      <c r="J120" s="176">
        <f>BK120</f>
        <v>0</v>
      </c>
      <c r="K120" s="162"/>
      <c r="L120" s="167"/>
      <c r="M120" s="168"/>
      <c r="N120" s="169"/>
      <c r="O120" s="169"/>
      <c r="P120" s="170">
        <f>SUM(P121:P148)</f>
        <v>0</v>
      </c>
      <c r="Q120" s="169"/>
      <c r="R120" s="170">
        <f>SUM(R121:R148)</f>
        <v>0</v>
      </c>
      <c r="S120" s="169"/>
      <c r="T120" s="171">
        <f>SUM(T121:T148)</f>
        <v>8.6650000000000005E-2</v>
      </c>
      <c r="AR120" s="172" t="s">
        <v>78</v>
      </c>
      <c r="AT120" s="173" t="s">
        <v>68</v>
      </c>
      <c r="AU120" s="173" t="s">
        <v>76</v>
      </c>
      <c r="AY120" s="172" t="s">
        <v>156</v>
      </c>
      <c r="BK120" s="174">
        <f>SUM(BK121:BK148)</f>
        <v>0</v>
      </c>
    </row>
    <row r="121" spans="1:65" s="2" customFormat="1" ht="16.5" customHeight="1">
      <c r="A121" s="33"/>
      <c r="B121" s="34"/>
      <c r="C121" s="177" t="s">
        <v>238</v>
      </c>
      <c r="D121" s="177" t="s">
        <v>158</v>
      </c>
      <c r="E121" s="178" t="s">
        <v>767</v>
      </c>
      <c r="F121" s="179" t="s">
        <v>768</v>
      </c>
      <c r="G121" s="180" t="s">
        <v>769</v>
      </c>
      <c r="H121" s="181">
        <v>1</v>
      </c>
      <c r="I121" s="182"/>
      <c r="J121" s="183">
        <f>ROUND(I121*H121,2)</f>
        <v>0</v>
      </c>
      <c r="K121" s="179" t="s">
        <v>162</v>
      </c>
      <c r="L121" s="38"/>
      <c r="M121" s="184" t="s">
        <v>19</v>
      </c>
      <c r="N121" s="185" t="s">
        <v>40</v>
      </c>
      <c r="O121" s="63"/>
      <c r="P121" s="186">
        <f>O121*H121</f>
        <v>0</v>
      </c>
      <c r="Q121" s="186">
        <v>0</v>
      </c>
      <c r="R121" s="186">
        <f>Q121*H121</f>
        <v>0</v>
      </c>
      <c r="S121" s="186">
        <v>3.4200000000000001E-2</v>
      </c>
      <c r="T121" s="187">
        <f>S121*H121</f>
        <v>3.4200000000000001E-2</v>
      </c>
      <c r="U121" s="33"/>
      <c r="V121" s="33"/>
      <c r="W121" s="33"/>
      <c r="X121" s="33"/>
      <c r="Y121" s="33"/>
      <c r="Z121" s="33"/>
      <c r="AA121" s="33"/>
      <c r="AB121" s="33"/>
      <c r="AC121" s="33"/>
      <c r="AD121" s="33"/>
      <c r="AE121" s="33"/>
      <c r="AR121" s="188" t="s">
        <v>189</v>
      </c>
      <c r="AT121" s="188" t="s">
        <v>158</v>
      </c>
      <c r="AU121" s="188" t="s">
        <v>78</v>
      </c>
      <c r="AY121" s="16" t="s">
        <v>156</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189</v>
      </c>
      <c r="BM121" s="188" t="s">
        <v>255</v>
      </c>
    </row>
    <row r="122" spans="1:65" s="2" customFormat="1" ht="11.25">
      <c r="A122" s="33"/>
      <c r="B122" s="34"/>
      <c r="C122" s="35"/>
      <c r="D122" s="190" t="s">
        <v>163</v>
      </c>
      <c r="E122" s="35"/>
      <c r="F122" s="191" t="s">
        <v>770</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163</v>
      </c>
      <c r="AU122" s="16" t="s">
        <v>78</v>
      </c>
    </row>
    <row r="123" spans="1:65" s="2" customFormat="1" ht="21.75" customHeight="1">
      <c r="A123" s="33"/>
      <c r="B123" s="34"/>
      <c r="C123" s="177" t="s">
        <v>247</v>
      </c>
      <c r="D123" s="177" t="s">
        <v>158</v>
      </c>
      <c r="E123" s="178" t="s">
        <v>771</v>
      </c>
      <c r="F123" s="179" t="s">
        <v>772</v>
      </c>
      <c r="G123" s="180" t="s">
        <v>769</v>
      </c>
      <c r="H123" s="181">
        <v>1</v>
      </c>
      <c r="I123" s="182"/>
      <c r="J123" s="183">
        <f>ROUND(I123*H123,2)</f>
        <v>0</v>
      </c>
      <c r="K123" s="179" t="s">
        <v>162</v>
      </c>
      <c r="L123" s="38"/>
      <c r="M123" s="184" t="s">
        <v>19</v>
      </c>
      <c r="N123" s="185" t="s">
        <v>40</v>
      </c>
      <c r="O123" s="63"/>
      <c r="P123" s="186">
        <f>O123*H123</f>
        <v>0</v>
      </c>
      <c r="Q123" s="186">
        <v>0</v>
      </c>
      <c r="R123" s="186">
        <f>Q123*H123</f>
        <v>0</v>
      </c>
      <c r="S123" s="186">
        <v>1.9460000000000002E-2</v>
      </c>
      <c r="T123" s="187">
        <f>S123*H123</f>
        <v>1.9460000000000002E-2</v>
      </c>
      <c r="U123" s="33"/>
      <c r="V123" s="33"/>
      <c r="W123" s="33"/>
      <c r="X123" s="33"/>
      <c r="Y123" s="33"/>
      <c r="Z123" s="33"/>
      <c r="AA123" s="33"/>
      <c r="AB123" s="33"/>
      <c r="AC123" s="33"/>
      <c r="AD123" s="33"/>
      <c r="AE123" s="33"/>
      <c r="AR123" s="188" t="s">
        <v>189</v>
      </c>
      <c r="AT123" s="188" t="s">
        <v>158</v>
      </c>
      <c r="AU123" s="188" t="s">
        <v>78</v>
      </c>
      <c r="AY123" s="16" t="s">
        <v>156</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189</v>
      </c>
      <c r="BM123" s="188" t="s">
        <v>259</v>
      </c>
    </row>
    <row r="124" spans="1:65" s="2" customFormat="1" ht="11.25">
      <c r="A124" s="33"/>
      <c r="B124" s="34"/>
      <c r="C124" s="35"/>
      <c r="D124" s="190" t="s">
        <v>163</v>
      </c>
      <c r="E124" s="35"/>
      <c r="F124" s="191" t="s">
        <v>773</v>
      </c>
      <c r="G124" s="35"/>
      <c r="H124" s="35"/>
      <c r="I124" s="192"/>
      <c r="J124" s="35"/>
      <c r="K124" s="35"/>
      <c r="L124" s="38"/>
      <c r="M124" s="193"/>
      <c r="N124" s="194"/>
      <c r="O124" s="63"/>
      <c r="P124" s="63"/>
      <c r="Q124" s="63"/>
      <c r="R124" s="63"/>
      <c r="S124" s="63"/>
      <c r="T124" s="64"/>
      <c r="U124" s="33"/>
      <c r="V124" s="33"/>
      <c r="W124" s="33"/>
      <c r="X124" s="33"/>
      <c r="Y124" s="33"/>
      <c r="Z124" s="33"/>
      <c r="AA124" s="33"/>
      <c r="AB124" s="33"/>
      <c r="AC124" s="33"/>
      <c r="AD124" s="33"/>
      <c r="AE124" s="33"/>
      <c r="AT124" s="16" t="s">
        <v>163</v>
      </c>
      <c r="AU124" s="16" t="s">
        <v>78</v>
      </c>
    </row>
    <row r="125" spans="1:65" s="2" customFormat="1" ht="24.2" customHeight="1">
      <c r="A125" s="33"/>
      <c r="B125" s="34"/>
      <c r="C125" s="177" t="s">
        <v>189</v>
      </c>
      <c r="D125" s="177" t="s">
        <v>158</v>
      </c>
      <c r="E125" s="178" t="s">
        <v>774</v>
      </c>
      <c r="F125" s="179" t="s">
        <v>775</v>
      </c>
      <c r="G125" s="180" t="s">
        <v>769</v>
      </c>
      <c r="H125" s="181">
        <v>1</v>
      </c>
      <c r="I125" s="182"/>
      <c r="J125" s="183">
        <f>ROUND(I125*H125,2)</f>
        <v>0</v>
      </c>
      <c r="K125" s="179" t="s">
        <v>162</v>
      </c>
      <c r="L125" s="38"/>
      <c r="M125" s="184" t="s">
        <v>19</v>
      </c>
      <c r="N125" s="185" t="s">
        <v>40</v>
      </c>
      <c r="O125" s="63"/>
      <c r="P125" s="186">
        <f>O125*H125</f>
        <v>0</v>
      </c>
      <c r="Q125" s="186">
        <v>0</v>
      </c>
      <c r="R125" s="186">
        <f>Q125*H125</f>
        <v>0</v>
      </c>
      <c r="S125" s="186">
        <v>2.4500000000000001E-2</v>
      </c>
      <c r="T125" s="187">
        <f>S125*H125</f>
        <v>2.4500000000000001E-2</v>
      </c>
      <c r="U125" s="33"/>
      <c r="V125" s="33"/>
      <c r="W125" s="33"/>
      <c r="X125" s="33"/>
      <c r="Y125" s="33"/>
      <c r="Z125" s="33"/>
      <c r="AA125" s="33"/>
      <c r="AB125" s="33"/>
      <c r="AC125" s="33"/>
      <c r="AD125" s="33"/>
      <c r="AE125" s="33"/>
      <c r="AR125" s="188" t="s">
        <v>189</v>
      </c>
      <c r="AT125" s="188" t="s">
        <v>158</v>
      </c>
      <c r="AU125" s="188" t="s">
        <v>78</v>
      </c>
      <c r="AY125" s="16" t="s">
        <v>156</v>
      </c>
      <c r="BE125" s="189">
        <f>IF(N125="základní",J125,0)</f>
        <v>0</v>
      </c>
      <c r="BF125" s="189">
        <f>IF(N125="snížená",J125,0)</f>
        <v>0</v>
      </c>
      <c r="BG125" s="189">
        <f>IF(N125="zákl. přenesená",J125,0)</f>
        <v>0</v>
      </c>
      <c r="BH125" s="189">
        <f>IF(N125="sníž. přenesená",J125,0)</f>
        <v>0</v>
      </c>
      <c r="BI125" s="189">
        <f>IF(N125="nulová",J125,0)</f>
        <v>0</v>
      </c>
      <c r="BJ125" s="16" t="s">
        <v>76</v>
      </c>
      <c r="BK125" s="189">
        <f>ROUND(I125*H125,2)</f>
        <v>0</v>
      </c>
      <c r="BL125" s="16" t="s">
        <v>189</v>
      </c>
      <c r="BM125" s="188" t="s">
        <v>263</v>
      </c>
    </row>
    <row r="126" spans="1:65" s="2" customFormat="1" ht="11.25">
      <c r="A126" s="33"/>
      <c r="B126" s="34"/>
      <c r="C126" s="35"/>
      <c r="D126" s="190" t="s">
        <v>163</v>
      </c>
      <c r="E126" s="35"/>
      <c r="F126" s="191" t="s">
        <v>776</v>
      </c>
      <c r="G126" s="35"/>
      <c r="H126" s="35"/>
      <c r="I126" s="192"/>
      <c r="J126" s="35"/>
      <c r="K126" s="35"/>
      <c r="L126" s="38"/>
      <c r="M126" s="193"/>
      <c r="N126" s="194"/>
      <c r="O126" s="63"/>
      <c r="P126" s="63"/>
      <c r="Q126" s="63"/>
      <c r="R126" s="63"/>
      <c r="S126" s="63"/>
      <c r="T126" s="64"/>
      <c r="U126" s="33"/>
      <c r="V126" s="33"/>
      <c r="W126" s="33"/>
      <c r="X126" s="33"/>
      <c r="Y126" s="33"/>
      <c r="Z126" s="33"/>
      <c r="AA126" s="33"/>
      <c r="AB126" s="33"/>
      <c r="AC126" s="33"/>
      <c r="AD126" s="33"/>
      <c r="AE126" s="33"/>
      <c r="AT126" s="16" t="s">
        <v>163</v>
      </c>
      <c r="AU126" s="16" t="s">
        <v>78</v>
      </c>
    </row>
    <row r="127" spans="1:65" s="2" customFormat="1" ht="16.5" customHeight="1">
      <c r="A127" s="33"/>
      <c r="B127" s="34"/>
      <c r="C127" s="177" t="s">
        <v>190</v>
      </c>
      <c r="D127" s="177" t="s">
        <v>158</v>
      </c>
      <c r="E127" s="178" t="s">
        <v>777</v>
      </c>
      <c r="F127" s="179" t="s">
        <v>778</v>
      </c>
      <c r="G127" s="180" t="s">
        <v>769</v>
      </c>
      <c r="H127" s="181">
        <v>4</v>
      </c>
      <c r="I127" s="182"/>
      <c r="J127" s="183">
        <f>ROUND(I127*H127,2)</f>
        <v>0</v>
      </c>
      <c r="K127" s="179" t="s">
        <v>162</v>
      </c>
      <c r="L127" s="38"/>
      <c r="M127" s="184" t="s">
        <v>19</v>
      </c>
      <c r="N127" s="185" t="s">
        <v>40</v>
      </c>
      <c r="O127" s="63"/>
      <c r="P127" s="186">
        <f>O127*H127</f>
        <v>0</v>
      </c>
      <c r="Q127" s="186">
        <v>0</v>
      </c>
      <c r="R127" s="186">
        <f>Q127*H127</f>
        <v>0</v>
      </c>
      <c r="S127" s="186">
        <v>1.56E-3</v>
      </c>
      <c r="T127" s="187">
        <f>S127*H127</f>
        <v>6.2399999999999999E-3</v>
      </c>
      <c r="U127" s="33"/>
      <c r="V127" s="33"/>
      <c r="W127" s="33"/>
      <c r="X127" s="33"/>
      <c r="Y127" s="33"/>
      <c r="Z127" s="33"/>
      <c r="AA127" s="33"/>
      <c r="AB127" s="33"/>
      <c r="AC127" s="33"/>
      <c r="AD127" s="33"/>
      <c r="AE127" s="33"/>
      <c r="AR127" s="188" t="s">
        <v>189</v>
      </c>
      <c r="AT127" s="188" t="s">
        <v>158</v>
      </c>
      <c r="AU127" s="188" t="s">
        <v>78</v>
      </c>
      <c r="AY127" s="16" t="s">
        <v>156</v>
      </c>
      <c r="BE127" s="189">
        <f>IF(N127="základní",J127,0)</f>
        <v>0</v>
      </c>
      <c r="BF127" s="189">
        <f>IF(N127="snížená",J127,0)</f>
        <v>0</v>
      </c>
      <c r="BG127" s="189">
        <f>IF(N127="zákl. přenesená",J127,0)</f>
        <v>0</v>
      </c>
      <c r="BH127" s="189">
        <f>IF(N127="sníž. přenesená",J127,0)</f>
        <v>0</v>
      </c>
      <c r="BI127" s="189">
        <f>IF(N127="nulová",J127,0)</f>
        <v>0</v>
      </c>
      <c r="BJ127" s="16" t="s">
        <v>76</v>
      </c>
      <c r="BK127" s="189">
        <f>ROUND(I127*H127,2)</f>
        <v>0</v>
      </c>
      <c r="BL127" s="16" t="s">
        <v>189</v>
      </c>
      <c r="BM127" s="188" t="s">
        <v>267</v>
      </c>
    </row>
    <row r="128" spans="1:65" s="2" customFormat="1" ht="11.25">
      <c r="A128" s="33"/>
      <c r="B128" s="34"/>
      <c r="C128" s="35"/>
      <c r="D128" s="190" t="s">
        <v>163</v>
      </c>
      <c r="E128" s="35"/>
      <c r="F128" s="191" t="s">
        <v>779</v>
      </c>
      <c r="G128" s="35"/>
      <c r="H128" s="35"/>
      <c r="I128" s="192"/>
      <c r="J128" s="35"/>
      <c r="K128" s="35"/>
      <c r="L128" s="38"/>
      <c r="M128" s="193"/>
      <c r="N128" s="194"/>
      <c r="O128" s="63"/>
      <c r="P128" s="63"/>
      <c r="Q128" s="63"/>
      <c r="R128" s="63"/>
      <c r="S128" s="63"/>
      <c r="T128" s="64"/>
      <c r="U128" s="33"/>
      <c r="V128" s="33"/>
      <c r="W128" s="33"/>
      <c r="X128" s="33"/>
      <c r="Y128" s="33"/>
      <c r="Z128" s="33"/>
      <c r="AA128" s="33"/>
      <c r="AB128" s="33"/>
      <c r="AC128" s="33"/>
      <c r="AD128" s="33"/>
      <c r="AE128" s="33"/>
      <c r="AT128" s="16" t="s">
        <v>163</v>
      </c>
      <c r="AU128" s="16" t="s">
        <v>78</v>
      </c>
    </row>
    <row r="129" spans="1:65" s="2" customFormat="1" ht="24.2" customHeight="1">
      <c r="A129" s="33"/>
      <c r="B129" s="34"/>
      <c r="C129" s="177" t="s">
        <v>256</v>
      </c>
      <c r="D129" s="177" t="s">
        <v>158</v>
      </c>
      <c r="E129" s="178" t="s">
        <v>780</v>
      </c>
      <c r="F129" s="179" t="s">
        <v>781</v>
      </c>
      <c r="G129" s="180" t="s">
        <v>349</v>
      </c>
      <c r="H129" s="181">
        <v>1</v>
      </c>
      <c r="I129" s="182"/>
      <c r="J129" s="183">
        <f>ROUND(I129*H129,2)</f>
        <v>0</v>
      </c>
      <c r="K129" s="179" t="s">
        <v>162</v>
      </c>
      <c r="L129" s="38"/>
      <c r="M129" s="184" t="s">
        <v>19</v>
      </c>
      <c r="N129" s="185" t="s">
        <v>40</v>
      </c>
      <c r="O129" s="63"/>
      <c r="P129" s="186">
        <f>O129*H129</f>
        <v>0</v>
      </c>
      <c r="Q129" s="186">
        <v>0</v>
      </c>
      <c r="R129" s="186">
        <f>Q129*H129</f>
        <v>0</v>
      </c>
      <c r="S129" s="186">
        <v>2.2499999999999998E-3</v>
      </c>
      <c r="T129" s="187">
        <f>S129*H129</f>
        <v>2.2499999999999998E-3</v>
      </c>
      <c r="U129" s="33"/>
      <c r="V129" s="33"/>
      <c r="W129" s="33"/>
      <c r="X129" s="33"/>
      <c r="Y129" s="33"/>
      <c r="Z129" s="33"/>
      <c r="AA129" s="33"/>
      <c r="AB129" s="33"/>
      <c r="AC129" s="33"/>
      <c r="AD129" s="33"/>
      <c r="AE129" s="33"/>
      <c r="AR129" s="188" t="s">
        <v>189</v>
      </c>
      <c r="AT129" s="188" t="s">
        <v>158</v>
      </c>
      <c r="AU129" s="188" t="s">
        <v>78</v>
      </c>
      <c r="AY129" s="16" t="s">
        <v>156</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189</v>
      </c>
      <c r="BM129" s="188" t="s">
        <v>271</v>
      </c>
    </row>
    <row r="130" spans="1:65" s="2" customFormat="1" ht="11.25">
      <c r="A130" s="33"/>
      <c r="B130" s="34"/>
      <c r="C130" s="35"/>
      <c r="D130" s="190" t="s">
        <v>163</v>
      </c>
      <c r="E130" s="35"/>
      <c r="F130" s="191" t="s">
        <v>782</v>
      </c>
      <c r="G130" s="35"/>
      <c r="H130" s="35"/>
      <c r="I130" s="192"/>
      <c r="J130" s="35"/>
      <c r="K130" s="35"/>
      <c r="L130" s="38"/>
      <c r="M130" s="193"/>
      <c r="N130" s="194"/>
      <c r="O130" s="63"/>
      <c r="P130" s="63"/>
      <c r="Q130" s="63"/>
      <c r="R130" s="63"/>
      <c r="S130" s="63"/>
      <c r="T130" s="64"/>
      <c r="U130" s="33"/>
      <c r="V130" s="33"/>
      <c r="W130" s="33"/>
      <c r="X130" s="33"/>
      <c r="Y130" s="33"/>
      <c r="Z130" s="33"/>
      <c r="AA130" s="33"/>
      <c r="AB130" s="33"/>
      <c r="AC130" s="33"/>
      <c r="AD130" s="33"/>
      <c r="AE130" s="33"/>
      <c r="AT130" s="16" t="s">
        <v>163</v>
      </c>
      <c r="AU130" s="16" t="s">
        <v>78</v>
      </c>
    </row>
    <row r="131" spans="1:65" s="2" customFormat="1" ht="49.15" customHeight="1">
      <c r="A131" s="33"/>
      <c r="B131" s="34"/>
      <c r="C131" s="177" t="s">
        <v>255</v>
      </c>
      <c r="D131" s="177" t="s">
        <v>158</v>
      </c>
      <c r="E131" s="178" t="s">
        <v>783</v>
      </c>
      <c r="F131" s="179" t="s">
        <v>784</v>
      </c>
      <c r="G131" s="180" t="s">
        <v>398</v>
      </c>
      <c r="H131" s="209"/>
      <c r="I131" s="182"/>
      <c r="J131" s="183">
        <f>ROUND(I131*H131,2)</f>
        <v>0</v>
      </c>
      <c r="K131" s="179" t="s">
        <v>162</v>
      </c>
      <c r="L131" s="38"/>
      <c r="M131" s="184" t="s">
        <v>19</v>
      </c>
      <c r="N131" s="185" t="s">
        <v>40</v>
      </c>
      <c r="O131" s="63"/>
      <c r="P131" s="186">
        <f>O131*H131</f>
        <v>0</v>
      </c>
      <c r="Q131" s="186">
        <v>0</v>
      </c>
      <c r="R131" s="186">
        <f>Q131*H131</f>
        <v>0</v>
      </c>
      <c r="S131" s="186">
        <v>0</v>
      </c>
      <c r="T131" s="187">
        <f>S131*H131</f>
        <v>0</v>
      </c>
      <c r="U131" s="33"/>
      <c r="V131" s="33"/>
      <c r="W131" s="33"/>
      <c r="X131" s="33"/>
      <c r="Y131" s="33"/>
      <c r="Z131" s="33"/>
      <c r="AA131" s="33"/>
      <c r="AB131" s="33"/>
      <c r="AC131" s="33"/>
      <c r="AD131" s="33"/>
      <c r="AE131" s="33"/>
      <c r="AR131" s="188" t="s">
        <v>189</v>
      </c>
      <c r="AT131" s="188" t="s">
        <v>158</v>
      </c>
      <c r="AU131" s="188" t="s">
        <v>78</v>
      </c>
      <c r="AY131" s="16" t="s">
        <v>156</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189</v>
      </c>
      <c r="BM131" s="188" t="s">
        <v>275</v>
      </c>
    </row>
    <row r="132" spans="1:65" s="2" customFormat="1" ht="11.25">
      <c r="A132" s="33"/>
      <c r="B132" s="34"/>
      <c r="C132" s="35"/>
      <c r="D132" s="190" t="s">
        <v>163</v>
      </c>
      <c r="E132" s="35"/>
      <c r="F132" s="191" t="s">
        <v>785</v>
      </c>
      <c r="G132" s="35"/>
      <c r="H132" s="35"/>
      <c r="I132" s="192"/>
      <c r="J132" s="35"/>
      <c r="K132" s="35"/>
      <c r="L132" s="38"/>
      <c r="M132" s="193"/>
      <c r="N132" s="194"/>
      <c r="O132" s="63"/>
      <c r="P132" s="63"/>
      <c r="Q132" s="63"/>
      <c r="R132" s="63"/>
      <c r="S132" s="63"/>
      <c r="T132" s="64"/>
      <c r="U132" s="33"/>
      <c r="V132" s="33"/>
      <c r="W132" s="33"/>
      <c r="X132" s="33"/>
      <c r="Y132" s="33"/>
      <c r="Z132" s="33"/>
      <c r="AA132" s="33"/>
      <c r="AB132" s="33"/>
      <c r="AC132" s="33"/>
      <c r="AD132" s="33"/>
      <c r="AE132" s="33"/>
      <c r="AT132" s="16" t="s">
        <v>163</v>
      </c>
      <c r="AU132" s="16" t="s">
        <v>78</v>
      </c>
    </row>
    <row r="133" spans="1:65" s="2" customFormat="1" ht="16.5" customHeight="1">
      <c r="A133" s="33"/>
      <c r="B133" s="34"/>
      <c r="C133" s="177" t="s">
        <v>7</v>
      </c>
      <c r="D133" s="177" t="s">
        <v>158</v>
      </c>
      <c r="E133" s="178" t="s">
        <v>786</v>
      </c>
      <c r="F133" s="179" t="s">
        <v>787</v>
      </c>
      <c r="G133" s="180" t="s">
        <v>576</v>
      </c>
      <c r="H133" s="181">
        <v>11</v>
      </c>
      <c r="I133" s="182"/>
      <c r="J133" s="183">
        <f t="shared" ref="J133:J148" si="0">ROUND(I133*H133,2)</f>
        <v>0</v>
      </c>
      <c r="K133" s="179" t="s">
        <v>19</v>
      </c>
      <c r="L133" s="38"/>
      <c r="M133" s="184" t="s">
        <v>19</v>
      </c>
      <c r="N133" s="185" t="s">
        <v>40</v>
      </c>
      <c r="O133" s="63"/>
      <c r="P133" s="186">
        <f t="shared" ref="P133:P148" si="1">O133*H133</f>
        <v>0</v>
      </c>
      <c r="Q133" s="186">
        <v>0</v>
      </c>
      <c r="R133" s="186">
        <f t="shared" ref="R133:R148" si="2">Q133*H133</f>
        <v>0</v>
      </c>
      <c r="S133" s="186">
        <v>0</v>
      </c>
      <c r="T133" s="187">
        <f t="shared" ref="T133:T148" si="3">S133*H133</f>
        <v>0</v>
      </c>
      <c r="U133" s="33"/>
      <c r="V133" s="33"/>
      <c r="W133" s="33"/>
      <c r="X133" s="33"/>
      <c r="Y133" s="33"/>
      <c r="Z133" s="33"/>
      <c r="AA133" s="33"/>
      <c r="AB133" s="33"/>
      <c r="AC133" s="33"/>
      <c r="AD133" s="33"/>
      <c r="AE133" s="33"/>
      <c r="AR133" s="188" t="s">
        <v>189</v>
      </c>
      <c r="AT133" s="188" t="s">
        <v>158</v>
      </c>
      <c r="AU133" s="188" t="s">
        <v>78</v>
      </c>
      <c r="AY133" s="16" t="s">
        <v>156</v>
      </c>
      <c r="BE133" s="189">
        <f t="shared" ref="BE133:BE148" si="4">IF(N133="základní",J133,0)</f>
        <v>0</v>
      </c>
      <c r="BF133" s="189">
        <f t="shared" ref="BF133:BF148" si="5">IF(N133="snížená",J133,0)</f>
        <v>0</v>
      </c>
      <c r="BG133" s="189">
        <f t="shared" ref="BG133:BG148" si="6">IF(N133="zákl. přenesená",J133,0)</f>
        <v>0</v>
      </c>
      <c r="BH133" s="189">
        <f t="shared" ref="BH133:BH148" si="7">IF(N133="sníž. přenesená",J133,0)</f>
        <v>0</v>
      </c>
      <c r="BI133" s="189">
        <f t="shared" ref="BI133:BI148" si="8">IF(N133="nulová",J133,0)</f>
        <v>0</v>
      </c>
      <c r="BJ133" s="16" t="s">
        <v>76</v>
      </c>
      <c r="BK133" s="189">
        <f t="shared" ref="BK133:BK148" si="9">ROUND(I133*H133,2)</f>
        <v>0</v>
      </c>
      <c r="BL133" s="16" t="s">
        <v>189</v>
      </c>
      <c r="BM133" s="188" t="s">
        <v>279</v>
      </c>
    </row>
    <row r="134" spans="1:65" s="2" customFormat="1" ht="16.5" customHeight="1">
      <c r="A134" s="33"/>
      <c r="B134" s="34"/>
      <c r="C134" s="177" t="s">
        <v>231</v>
      </c>
      <c r="D134" s="177" t="s">
        <v>158</v>
      </c>
      <c r="E134" s="178" t="s">
        <v>788</v>
      </c>
      <c r="F134" s="179" t="s">
        <v>789</v>
      </c>
      <c r="G134" s="180" t="s">
        <v>576</v>
      </c>
      <c r="H134" s="181">
        <v>13</v>
      </c>
      <c r="I134" s="182"/>
      <c r="J134" s="183">
        <f t="shared" si="0"/>
        <v>0</v>
      </c>
      <c r="K134" s="179" t="s">
        <v>19</v>
      </c>
      <c r="L134" s="38"/>
      <c r="M134" s="184" t="s">
        <v>19</v>
      </c>
      <c r="N134" s="185" t="s">
        <v>40</v>
      </c>
      <c r="O134" s="63"/>
      <c r="P134" s="186">
        <f t="shared" si="1"/>
        <v>0</v>
      </c>
      <c r="Q134" s="186">
        <v>0</v>
      </c>
      <c r="R134" s="186">
        <f t="shared" si="2"/>
        <v>0</v>
      </c>
      <c r="S134" s="186">
        <v>0</v>
      </c>
      <c r="T134" s="187">
        <f t="shared" si="3"/>
        <v>0</v>
      </c>
      <c r="U134" s="33"/>
      <c r="V134" s="33"/>
      <c r="W134" s="33"/>
      <c r="X134" s="33"/>
      <c r="Y134" s="33"/>
      <c r="Z134" s="33"/>
      <c r="AA134" s="33"/>
      <c r="AB134" s="33"/>
      <c r="AC134" s="33"/>
      <c r="AD134" s="33"/>
      <c r="AE134" s="33"/>
      <c r="AR134" s="188" t="s">
        <v>189</v>
      </c>
      <c r="AT134" s="188" t="s">
        <v>158</v>
      </c>
      <c r="AU134" s="188" t="s">
        <v>78</v>
      </c>
      <c r="AY134" s="16" t="s">
        <v>156</v>
      </c>
      <c r="BE134" s="189">
        <f t="shared" si="4"/>
        <v>0</v>
      </c>
      <c r="BF134" s="189">
        <f t="shared" si="5"/>
        <v>0</v>
      </c>
      <c r="BG134" s="189">
        <f t="shared" si="6"/>
        <v>0</v>
      </c>
      <c r="BH134" s="189">
        <f t="shared" si="7"/>
        <v>0</v>
      </c>
      <c r="BI134" s="189">
        <f t="shared" si="8"/>
        <v>0</v>
      </c>
      <c r="BJ134" s="16" t="s">
        <v>76</v>
      </c>
      <c r="BK134" s="189">
        <f t="shared" si="9"/>
        <v>0</v>
      </c>
      <c r="BL134" s="16" t="s">
        <v>189</v>
      </c>
      <c r="BM134" s="188" t="s">
        <v>284</v>
      </c>
    </row>
    <row r="135" spans="1:65" s="2" customFormat="1" ht="16.5" customHeight="1">
      <c r="A135" s="33"/>
      <c r="B135" s="34"/>
      <c r="C135" s="177" t="s">
        <v>281</v>
      </c>
      <c r="D135" s="177" t="s">
        <v>158</v>
      </c>
      <c r="E135" s="178" t="s">
        <v>664</v>
      </c>
      <c r="F135" s="179" t="s">
        <v>790</v>
      </c>
      <c r="G135" s="180" t="s">
        <v>576</v>
      </c>
      <c r="H135" s="181">
        <v>13</v>
      </c>
      <c r="I135" s="182"/>
      <c r="J135" s="183">
        <f t="shared" si="0"/>
        <v>0</v>
      </c>
      <c r="K135" s="179" t="s">
        <v>19</v>
      </c>
      <c r="L135" s="38"/>
      <c r="M135" s="184" t="s">
        <v>19</v>
      </c>
      <c r="N135" s="185" t="s">
        <v>40</v>
      </c>
      <c r="O135" s="63"/>
      <c r="P135" s="186">
        <f t="shared" si="1"/>
        <v>0</v>
      </c>
      <c r="Q135" s="186">
        <v>0</v>
      </c>
      <c r="R135" s="186">
        <f t="shared" si="2"/>
        <v>0</v>
      </c>
      <c r="S135" s="186">
        <v>0</v>
      </c>
      <c r="T135" s="187">
        <f t="shared" si="3"/>
        <v>0</v>
      </c>
      <c r="U135" s="33"/>
      <c r="V135" s="33"/>
      <c r="W135" s="33"/>
      <c r="X135" s="33"/>
      <c r="Y135" s="33"/>
      <c r="Z135" s="33"/>
      <c r="AA135" s="33"/>
      <c r="AB135" s="33"/>
      <c r="AC135" s="33"/>
      <c r="AD135" s="33"/>
      <c r="AE135" s="33"/>
      <c r="AR135" s="188" t="s">
        <v>189</v>
      </c>
      <c r="AT135" s="188" t="s">
        <v>158</v>
      </c>
      <c r="AU135" s="188" t="s">
        <v>78</v>
      </c>
      <c r="AY135" s="16" t="s">
        <v>156</v>
      </c>
      <c r="BE135" s="189">
        <f t="shared" si="4"/>
        <v>0</v>
      </c>
      <c r="BF135" s="189">
        <f t="shared" si="5"/>
        <v>0</v>
      </c>
      <c r="BG135" s="189">
        <f t="shared" si="6"/>
        <v>0</v>
      </c>
      <c r="BH135" s="189">
        <f t="shared" si="7"/>
        <v>0</v>
      </c>
      <c r="BI135" s="189">
        <f t="shared" si="8"/>
        <v>0</v>
      </c>
      <c r="BJ135" s="16" t="s">
        <v>76</v>
      </c>
      <c r="BK135" s="189">
        <f t="shared" si="9"/>
        <v>0</v>
      </c>
      <c r="BL135" s="16" t="s">
        <v>189</v>
      </c>
      <c r="BM135" s="188" t="s">
        <v>287</v>
      </c>
    </row>
    <row r="136" spans="1:65" s="2" customFormat="1" ht="16.5" customHeight="1">
      <c r="A136" s="33"/>
      <c r="B136" s="34"/>
      <c r="C136" s="177" t="s">
        <v>197</v>
      </c>
      <c r="D136" s="177" t="s">
        <v>158</v>
      </c>
      <c r="E136" s="178" t="s">
        <v>668</v>
      </c>
      <c r="F136" s="179" t="s">
        <v>791</v>
      </c>
      <c r="G136" s="180" t="s">
        <v>576</v>
      </c>
      <c r="H136" s="181">
        <v>2</v>
      </c>
      <c r="I136" s="182"/>
      <c r="J136" s="183">
        <f t="shared" si="0"/>
        <v>0</v>
      </c>
      <c r="K136" s="179" t="s">
        <v>19</v>
      </c>
      <c r="L136" s="38"/>
      <c r="M136" s="184" t="s">
        <v>19</v>
      </c>
      <c r="N136" s="185" t="s">
        <v>40</v>
      </c>
      <c r="O136" s="63"/>
      <c r="P136" s="186">
        <f t="shared" si="1"/>
        <v>0</v>
      </c>
      <c r="Q136" s="186">
        <v>0</v>
      </c>
      <c r="R136" s="186">
        <f t="shared" si="2"/>
        <v>0</v>
      </c>
      <c r="S136" s="186">
        <v>0</v>
      </c>
      <c r="T136" s="187">
        <f t="shared" si="3"/>
        <v>0</v>
      </c>
      <c r="U136" s="33"/>
      <c r="V136" s="33"/>
      <c r="W136" s="33"/>
      <c r="X136" s="33"/>
      <c r="Y136" s="33"/>
      <c r="Z136" s="33"/>
      <c r="AA136" s="33"/>
      <c r="AB136" s="33"/>
      <c r="AC136" s="33"/>
      <c r="AD136" s="33"/>
      <c r="AE136" s="33"/>
      <c r="AR136" s="188" t="s">
        <v>189</v>
      </c>
      <c r="AT136" s="188" t="s">
        <v>158</v>
      </c>
      <c r="AU136" s="188" t="s">
        <v>78</v>
      </c>
      <c r="AY136" s="16" t="s">
        <v>156</v>
      </c>
      <c r="BE136" s="189">
        <f t="shared" si="4"/>
        <v>0</v>
      </c>
      <c r="BF136" s="189">
        <f t="shared" si="5"/>
        <v>0</v>
      </c>
      <c r="BG136" s="189">
        <f t="shared" si="6"/>
        <v>0</v>
      </c>
      <c r="BH136" s="189">
        <f t="shared" si="7"/>
        <v>0</v>
      </c>
      <c r="BI136" s="189">
        <f t="shared" si="8"/>
        <v>0</v>
      </c>
      <c r="BJ136" s="16" t="s">
        <v>76</v>
      </c>
      <c r="BK136" s="189">
        <f t="shared" si="9"/>
        <v>0</v>
      </c>
      <c r="BL136" s="16" t="s">
        <v>189</v>
      </c>
      <c r="BM136" s="188" t="s">
        <v>292</v>
      </c>
    </row>
    <row r="137" spans="1:65" s="2" customFormat="1" ht="16.5" customHeight="1">
      <c r="A137" s="33"/>
      <c r="B137" s="34"/>
      <c r="C137" s="177" t="s">
        <v>264</v>
      </c>
      <c r="D137" s="177" t="s">
        <v>158</v>
      </c>
      <c r="E137" s="178" t="s">
        <v>670</v>
      </c>
      <c r="F137" s="179" t="s">
        <v>792</v>
      </c>
      <c r="G137" s="180" t="s">
        <v>576</v>
      </c>
      <c r="H137" s="181">
        <v>2</v>
      </c>
      <c r="I137" s="182"/>
      <c r="J137" s="183">
        <f t="shared" si="0"/>
        <v>0</v>
      </c>
      <c r="K137" s="179" t="s">
        <v>19</v>
      </c>
      <c r="L137" s="38"/>
      <c r="M137" s="184" t="s">
        <v>19</v>
      </c>
      <c r="N137" s="185" t="s">
        <v>40</v>
      </c>
      <c r="O137" s="63"/>
      <c r="P137" s="186">
        <f t="shared" si="1"/>
        <v>0</v>
      </c>
      <c r="Q137" s="186">
        <v>0</v>
      </c>
      <c r="R137" s="186">
        <f t="shared" si="2"/>
        <v>0</v>
      </c>
      <c r="S137" s="186">
        <v>0</v>
      </c>
      <c r="T137" s="187">
        <f t="shared" si="3"/>
        <v>0</v>
      </c>
      <c r="U137" s="33"/>
      <c r="V137" s="33"/>
      <c r="W137" s="33"/>
      <c r="X137" s="33"/>
      <c r="Y137" s="33"/>
      <c r="Z137" s="33"/>
      <c r="AA137" s="33"/>
      <c r="AB137" s="33"/>
      <c r="AC137" s="33"/>
      <c r="AD137" s="33"/>
      <c r="AE137" s="33"/>
      <c r="AR137" s="188" t="s">
        <v>189</v>
      </c>
      <c r="AT137" s="188" t="s">
        <v>158</v>
      </c>
      <c r="AU137" s="188" t="s">
        <v>78</v>
      </c>
      <c r="AY137" s="16" t="s">
        <v>156</v>
      </c>
      <c r="BE137" s="189">
        <f t="shared" si="4"/>
        <v>0</v>
      </c>
      <c r="BF137" s="189">
        <f t="shared" si="5"/>
        <v>0</v>
      </c>
      <c r="BG137" s="189">
        <f t="shared" si="6"/>
        <v>0</v>
      </c>
      <c r="BH137" s="189">
        <f t="shared" si="7"/>
        <v>0</v>
      </c>
      <c r="BI137" s="189">
        <f t="shared" si="8"/>
        <v>0</v>
      </c>
      <c r="BJ137" s="16" t="s">
        <v>76</v>
      </c>
      <c r="BK137" s="189">
        <f t="shared" si="9"/>
        <v>0</v>
      </c>
      <c r="BL137" s="16" t="s">
        <v>189</v>
      </c>
      <c r="BM137" s="188" t="s">
        <v>295</v>
      </c>
    </row>
    <row r="138" spans="1:65" s="2" customFormat="1" ht="16.5" customHeight="1">
      <c r="A138" s="33"/>
      <c r="B138" s="34"/>
      <c r="C138" s="177" t="s">
        <v>267</v>
      </c>
      <c r="D138" s="177" t="s">
        <v>158</v>
      </c>
      <c r="E138" s="178" t="s">
        <v>793</v>
      </c>
      <c r="F138" s="179" t="s">
        <v>794</v>
      </c>
      <c r="G138" s="180" t="s">
        <v>576</v>
      </c>
      <c r="H138" s="181">
        <v>1</v>
      </c>
      <c r="I138" s="182"/>
      <c r="J138" s="183">
        <f t="shared" si="0"/>
        <v>0</v>
      </c>
      <c r="K138" s="179" t="s">
        <v>19</v>
      </c>
      <c r="L138" s="38"/>
      <c r="M138" s="184" t="s">
        <v>19</v>
      </c>
      <c r="N138" s="185" t="s">
        <v>40</v>
      </c>
      <c r="O138" s="63"/>
      <c r="P138" s="186">
        <f t="shared" si="1"/>
        <v>0</v>
      </c>
      <c r="Q138" s="186">
        <v>0</v>
      </c>
      <c r="R138" s="186">
        <f t="shared" si="2"/>
        <v>0</v>
      </c>
      <c r="S138" s="186">
        <v>0</v>
      </c>
      <c r="T138" s="187">
        <f t="shared" si="3"/>
        <v>0</v>
      </c>
      <c r="U138" s="33"/>
      <c r="V138" s="33"/>
      <c r="W138" s="33"/>
      <c r="X138" s="33"/>
      <c r="Y138" s="33"/>
      <c r="Z138" s="33"/>
      <c r="AA138" s="33"/>
      <c r="AB138" s="33"/>
      <c r="AC138" s="33"/>
      <c r="AD138" s="33"/>
      <c r="AE138" s="33"/>
      <c r="AR138" s="188" t="s">
        <v>189</v>
      </c>
      <c r="AT138" s="188" t="s">
        <v>158</v>
      </c>
      <c r="AU138" s="188" t="s">
        <v>78</v>
      </c>
      <c r="AY138" s="16" t="s">
        <v>156</v>
      </c>
      <c r="BE138" s="189">
        <f t="shared" si="4"/>
        <v>0</v>
      </c>
      <c r="BF138" s="189">
        <f t="shared" si="5"/>
        <v>0</v>
      </c>
      <c r="BG138" s="189">
        <f t="shared" si="6"/>
        <v>0</v>
      </c>
      <c r="BH138" s="189">
        <f t="shared" si="7"/>
        <v>0</v>
      </c>
      <c r="BI138" s="189">
        <f t="shared" si="8"/>
        <v>0</v>
      </c>
      <c r="BJ138" s="16" t="s">
        <v>76</v>
      </c>
      <c r="BK138" s="189">
        <f t="shared" si="9"/>
        <v>0</v>
      </c>
      <c r="BL138" s="16" t="s">
        <v>189</v>
      </c>
      <c r="BM138" s="188" t="s">
        <v>300</v>
      </c>
    </row>
    <row r="139" spans="1:65" s="2" customFormat="1" ht="24.2" customHeight="1">
      <c r="A139" s="33"/>
      <c r="B139" s="34"/>
      <c r="C139" s="177" t="s">
        <v>474</v>
      </c>
      <c r="D139" s="177" t="s">
        <v>158</v>
      </c>
      <c r="E139" s="178" t="s">
        <v>795</v>
      </c>
      <c r="F139" s="179" t="s">
        <v>796</v>
      </c>
      <c r="G139" s="180" t="s">
        <v>576</v>
      </c>
      <c r="H139" s="181">
        <v>4</v>
      </c>
      <c r="I139" s="182"/>
      <c r="J139" s="183">
        <f t="shared" si="0"/>
        <v>0</v>
      </c>
      <c r="K139" s="179" t="s">
        <v>19</v>
      </c>
      <c r="L139" s="38"/>
      <c r="M139" s="184" t="s">
        <v>19</v>
      </c>
      <c r="N139" s="185" t="s">
        <v>40</v>
      </c>
      <c r="O139" s="63"/>
      <c r="P139" s="186">
        <f t="shared" si="1"/>
        <v>0</v>
      </c>
      <c r="Q139" s="186">
        <v>0</v>
      </c>
      <c r="R139" s="186">
        <f t="shared" si="2"/>
        <v>0</v>
      </c>
      <c r="S139" s="186">
        <v>0</v>
      </c>
      <c r="T139" s="187">
        <f t="shared" si="3"/>
        <v>0</v>
      </c>
      <c r="U139" s="33"/>
      <c r="V139" s="33"/>
      <c r="W139" s="33"/>
      <c r="X139" s="33"/>
      <c r="Y139" s="33"/>
      <c r="Z139" s="33"/>
      <c r="AA139" s="33"/>
      <c r="AB139" s="33"/>
      <c r="AC139" s="33"/>
      <c r="AD139" s="33"/>
      <c r="AE139" s="33"/>
      <c r="AR139" s="188" t="s">
        <v>189</v>
      </c>
      <c r="AT139" s="188" t="s">
        <v>158</v>
      </c>
      <c r="AU139" s="188" t="s">
        <v>78</v>
      </c>
      <c r="AY139" s="16" t="s">
        <v>156</v>
      </c>
      <c r="BE139" s="189">
        <f t="shared" si="4"/>
        <v>0</v>
      </c>
      <c r="BF139" s="189">
        <f t="shared" si="5"/>
        <v>0</v>
      </c>
      <c r="BG139" s="189">
        <f t="shared" si="6"/>
        <v>0</v>
      </c>
      <c r="BH139" s="189">
        <f t="shared" si="7"/>
        <v>0</v>
      </c>
      <c r="BI139" s="189">
        <f t="shared" si="8"/>
        <v>0</v>
      </c>
      <c r="BJ139" s="16" t="s">
        <v>76</v>
      </c>
      <c r="BK139" s="189">
        <f t="shared" si="9"/>
        <v>0</v>
      </c>
      <c r="BL139" s="16" t="s">
        <v>189</v>
      </c>
      <c r="BM139" s="188" t="s">
        <v>402</v>
      </c>
    </row>
    <row r="140" spans="1:65" s="2" customFormat="1" ht="16.5" customHeight="1">
      <c r="A140" s="33"/>
      <c r="B140" s="34"/>
      <c r="C140" s="177" t="s">
        <v>226</v>
      </c>
      <c r="D140" s="177" t="s">
        <v>158</v>
      </c>
      <c r="E140" s="178" t="s">
        <v>672</v>
      </c>
      <c r="F140" s="179" t="s">
        <v>797</v>
      </c>
      <c r="G140" s="180" t="s">
        <v>576</v>
      </c>
      <c r="H140" s="181">
        <v>4</v>
      </c>
      <c r="I140" s="182"/>
      <c r="J140" s="183">
        <f t="shared" si="0"/>
        <v>0</v>
      </c>
      <c r="K140" s="179" t="s">
        <v>19</v>
      </c>
      <c r="L140" s="38"/>
      <c r="M140" s="184" t="s">
        <v>19</v>
      </c>
      <c r="N140" s="185" t="s">
        <v>40</v>
      </c>
      <c r="O140" s="63"/>
      <c r="P140" s="186">
        <f t="shared" si="1"/>
        <v>0</v>
      </c>
      <c r="Q140" s="186">
        <v>0</v>
      </c>
      <c r="R140" s="186">
        <f t="shared" si="2"/>
        <v>0</v>
      </c>
      <c r="S140" s="186">
        <v>0</v>
      </c>
      <c r="T140" s="187">
        <f t="shared" si="3"/>
        <v>0</v>
      </c>
      <c r="U140" s="33"/>
      <c r="V140" s="33"/>
      <c r="W140" s="33"/>
      <c r="X140" s="33"/>
      <c r="Y140" s="33"/>
      <c r="Z140" s="33"/>
      <c r="AA140" s="33"/>
      <c r="AB140" s="33"/>
      <c r="AC140" s="33"/>
      <c r="AD140" s="33"/>
      <c r="AE140" s="33"/>
      <c r="AR140" s="188" t="s">
        <v>189</v>
      </c>
      <c r="AT140" s="188" t="s">
        <v>158</v>
      </c>
      <c r="AU140" s="188" t="s">
        <v>78</v>
      </c>
      <c r="AY140" s="16" t="s">
        <v>156</v>
      </c>
      <c r="BE140" s="189">
        <f t="shared" si="4"/>
        <v>0</v>
      </c>
      <c r="BF140" s="189">
        <f t="shared" si="5"/>
        <v>0</v>
      </c>
      <c r="BG140" s="189">
        <f t="shared" si="6"/>
        <v>0</v>
      </c>
      <c r="BH140" s="189">
        <f t="shared" si="7"/>
        <v>0</v>
      </c>
      <c r="BI140" s="189">
        <f t="shared" si="8"/>
        <v>0</v>
      </c>
      <c r="BJ140" s="16" t="s">
        <v>76</v>
      </c>
      <c r="BK140" s="189">
        <f t="shared" si="9"/>
        <v>0</v>
      </c>
      <c r="BL140" s="16" t="s">
        <v>189</v>
      </c>
      <c r="BM140" s="188" t="s">
        <v>407</v>
      </c>
    </row>
    <row r="141" spans="1:65" s="2" customFormat="1" ht="21.75" customHeight="1">
      <c r="A141" s="33"/>
      <c r="B141" s="34"/>
      <c r="C141" s="177" t="s">
        <v>236</v>
      </c>
      <c r="D141" s="177" t="s">
        <v>158</v>
      </c>
      <c r="E141" s="178" t="s">
        <v>674</v>
      </c>
      <c r="F141" s="179" t="s">
        <v>798</v>
      </c>
      <c r="G141" s="180" t="s">
        <v>576</v>
      </c>
      <c r="H141" s="181">
        <v>2</v>
      </c>
      <c r="I141" s="182"/>
      <c r="J141" s="183">
        <f t="shared" si="0"/>
        <v>0</v>
      </c>
      <c r="K141" s="179" t="s">
        <v>19</v>
      </c>
      <c r="L141" s="38"/>
      <c r="M141" s="184" t="s">
        <v>19</v>
      </c>
      <c r="N141" s="185" t="s">
        <v>40</v>
      </c>
      <c r="O141" s="63"/>
      <c r="P141" s="186">
        <f t="shared" si="1"/>
        <v>0</v>
      </c>
      <c r="Q141" s="186">
        <v>0</v>
      </c>
      <c r="R141" s="186">
        <f t="shared" si="2"/>
        <v>0</v>
      </c>
      <c r="S141" s="186">
        <v>0</v>
      </c>
      <c r="T141" s="187">
        <f t="shared" si="3"/>
        <v>0</v>
      </c>
      <c r="U141" s="33"/>
      <c r="V141" s="33"/>
      <c r="W141" s="33"/>
      <c r="X141" s="33"/>
      <c r="Y141" s="33"/>
      <c r="Z141" s="33"/>
      <c r="AA141" s="33"/>
      <c r="AB141" s="33"/>
      <c r="AC141" s="33"/>
      <c r="AD141" s="33"/>
      <c r="AE141" s="33"/>
      <c r="AR141" s="188" t="s">
        <v>189</v>
      </c>
      <c r="AT141" s="188" t="s">
        <v>158</v>
      </c>
      <c r="AU141" s="188" t="s">
        <v>78</v>
      </c>
      <c r="AY141" s="16" t="s">
        <v>156</v>
      </c>
      <c r="BE141" s="189">
        <f t="shared" si="4"/>
        <v>0</v>
      </c>
      <c r="BF141" s="189">
        <f t="shared" si="5"/>
        <v>0</v>
      </c>
      <c r="BG141" s="189">
        <f t="shared" si="6"/>
        <v>0</v>
      </c>
      <c r="BH141" s="189">
        <f t="shared" si="7"/>
        <v>0</v>
      </c>
      <c r="BI141" s="189">
        <f t="shared" si="8"/>
        <v>0</v>
      </c>
      <c r="BJ141" s="16" t="s">
        <v>76</v>
      </c>
      <c r="BK141" s="189">
        <f t="shared" si="9"/>
        <v>0</v>
      </c>
      <c r="BL141" s="16" t="s">
        <v>189</v>
      </c>
      <c r="BM141" s="188" t="s">
        <v>411</v>
      </c>
    </row>
    <row r="142" spans="1:65" s="2" customFormat="1" ht="21.75" customHeight="1">
      <c r="A142" s="33"/>
      <c r="B142" s="34"/>
      <c r="C142" s="177" t="s">
        <v>297</v>
      </c>
      <c r="D142" s="177" t="s">
        <v>158</v>
      </c>
      <c r="E142" s="178" t="s">
        <v>360</v>
      </c>
      <c r="F142" s="179" t="s">
        <v>799</v>
      </c>
      <c r="G142" s="180" t="s">
        <v>576</v>
      </c>
      <c r="H142" s="181">
        <v>2</v>
      </c>
      <c r="I142" s="182"/>
      <c r="J142" s="183">
        <f t="shared" si="0"/>
        <v>0</v>
      </c>
      <c r="K142" s="179" t="s">
        <v>19</v>
      </c>
      <c r="L142" s="38"/>
      <c r="M142" s="184" t="s">
        <v>19</v>
      </c>
      <c r="N142" s="185" t="s">
        <v>40</v>
      </c>
      <c r="O142" s="63"/>
      <c r="P142" s="186">
        <f t="shared" si="1"/>
        <v>0</v>
      </c>
      <c r="Q142" s="186">
        <v>0</v>
      </c>
      <c r="R142" s="186">
        <f t="shared" si="2"/>
        <v>0</v>
      </c>
      <c r="S142" s="186">
        <v>0</v>
      </c>
      <c r="T142" s="187">
        <f t="shared" si="3"/>
        <v>0</v>
      </c>
      <c r="U142" s="33"/>
      <c r="V142" s="33"/>
      <c r="W142" s="33"/>
      <c r="X142" s="33"/>
      <c r="Y142" s="33"/>
      <c r="Z142" s="33"/>
      <c r="AA142" s="33"/>
      <c r="AB142" s="33"/>
      <c r="AC142" s="33"/>
      <c r="AD142" s="33"/>
      <c r="AE142" s="33"/>
      <c r="AR142" s="188" t="s">
        <v>189</v>
      </c>
      <c r="AT142" s="188" t="s">
        <v>158</v>
      </c>
      <c r="AU142" s="188" t="s">
        <v>78</v>
      </c>
      <c r="AY142" s="16" t="s">
        <v>156</v>
      </c>
      <c r="BE142" s="189">
        <f t="shared" si="4"/>
        <v>0</v>
      </c>
      <c r="BF142" s="189">
        <f t="shared" si="5"/>
        <v>0</v>
      </c>
      <c r="BG142" s="189">
        <f t="shared" si="6"/>
        <v>0</v>
      </c>
      <c r="BH142" s="189">
        <f t="shared" si="7"/>
        <v>0</v>
      </c>
      <c r="BI142" s="189">
        <f t="shared" si="8"/>
        <v>0</v>
      </c>
      <c r="BJ142" s="16" t="s">
        <v>76</v>
      </c>
      <c r="BK142" s="189">
        <f t="shared" si="9"/>
        <v>0</v>
      </c>
      <c r="BL142" s="16" t="s">
        <v>189</v>
      </c>
      <c r="BM142" s="188" t="s">
        <v>414</v>
      </c>
    </row>
    <row r="143" spans="1:65" s="2" customFormat="1" ht="16.5" customHeight="1">
      <c r="A143" s="33"/>
      <c r="B143" s="34"/>
      <c r="C143" s="177" t="s">
        <v>241</v>
      </c>
      <c r="D143" s="177" t="s">
        <v>158</v>
      </c>
      <c r="E143" s="178" t="s">
        <v>677</v>
      </c>
      <c r="F143" s="179" t="s">
        <v>800</v>
      </c>
      <c r="G143" s="180" t="s">
        <v>576</v>
      </c>
      <c r="H143" s="181">
        <v>2</v>
      </c>
      <c r="I143" s="182"/>
      <c r="J143" s="183">
        <f t="shared" si="0"/>
        <v>0</v>
      </c>
      <c r="K143" s="179" t="s">
        <v>19</v>
      </c>
      <c r="L143" s="38"/>
      <c r="M143" s="184" t="s">
        <v>19</v>
      </c>
      <c r="N143" s="185" t="s">
        <v>40</v>
      </c>
      <c r="O143" s="63"/>
      <c r="P143" s="186">
        <f t="shared" si="1"/>
        <v>0</v>
      </c>
      <c r="Q143" s="186">
        <v>0</v>
      </c>
      <c r="R143" s="186">
        <f t="shared" si="2"/>
        <v>0</v>
      </c>
      <c r="S143" s="186">
        <v>0</v>
      </c>
      <c r="T143" s="187">
        <f t="shared" si="3"/>
        <v>0</v>
      </c>
      <c r="U143" s="33"/>
      <c r="V143" s="33"/>
      <c r="W143" s="33"/>
      <c r="X143" s="33"/>
      <c r="Y143" s="33"/>
      <c r="Z143" s="33"/>
      <c r="AA143" s="33"/>
      <c r="AB143" s="33"/>
      <c r="AC143" s="33"/>
      <c r="AD143" s="33"/>
      <c r="AE143" s="33"/>
      <c r="AR143" s="188" t="s">
        <v>189</v>
      </c>
      <c r="AT143" s="188" t="s">
        <v>158</v>
      </c>
      <c r="AU143" s="188" t="s">
        <v>78</v>
      </c>
      <c r="AY143" s="16" t="s">
        <v>156</v>
      </c>
      <c r="BE143" s="189">
        <f t="shared" si="4"/>
        <v>0</v>
      </c>
      <c r="BF143" s="189">
        <f t="shared" si="5"/>
        <v>0</v>
      </c>
      <c r="BG143" s="189">
        <f t="shared" si="6"/>
        <v>0</v>
      </c>
      <c r="BH143" s="189">
        <f t="shared" si="7"/>
        <v>0</v>
      </c>
      <c r="BI143" s="189">
        <f t="shared" si="8"/>
        <v>0</v>
      </c>
      <c r="BJ143" s="16" t="s">
        <v>76</v>
      </c>
      <c r="BK143" s="189">
        <f t="shared" si="9"/>
        <v>0</v>
      </c>
      <c r="BL143" s="16" t="s">
        <v>189</v>
      </c>
      <c r="BM143" s="188" t="s">
        <v>417</v>
      </c>
    </row>
    <row r="144" spans="1:65" s="2" customFormat="1" ht="16.5" customHeight="1">
      <c r="A144" s="33"/>
      <c r="B144" s="34"/>
      <c r="C144" s="177" t="s">
        <v>289</v>
      </c>
      <c r="D144" s="177" t="s">
        <v>158</v>
      </c>
      <c r="E144" s="178" t="s">
        <v>679</v>
      </c>
      <c r="F144" s="179" t="s">
        <v>801</v>
      </c>
      <c r="G144" s="180" t="s">
        <v>576</v>
      </c>
      <c r="H144" s="181">
        <v>2</v>
      </c>
      <c r="I144" s="182"/>
      <c r="J144" s="183">
        <f t="shared" si="0"/>
        <v>0</v>
      </c>
      <c r="K144" s="179" t="s">
        <v>19</v>
      </c>
      <c r="L144" s="38"/>
      <c r="M144" s="184" t="s">
        <v>19</v>
      </c>
      <c r="N144" s="185" t="s">
        <v>40</v>
      </c>
      <c r="O144" s="63"/>
      <c r="P144" s="186">
        <f t="shared" si="1"/>
        <v>0</v>
      </c>
      <c r="Q144" s="186">
        <v>0</v>
      </c>
      <c r="R144" s="186">
        <f t="shared" si="2"/>
        <v>0</v>
      </c>
      <c r="S144" s="186">
        <v>0</v>
      </c>
      <c r="T144" s="187">
        <f t="shared" si="3"/>
        <v>0</v>
      </c>
      <c r="U144" s="33"/>
      <c r="V144" s="33"/>
      <c r="W144" s="33"/>
      <c r="X144" s="33"/>
      <c r="Y144" s="33"/>
      <c r="Z144" s="33"/>
      <c r="AA144" s="33"/>
      <c r="AB144" s="33"/>
      <c r="AC144" s="33"/>
      <c r="AD144" s="33"/>
      <c r="AE144" s="33"/>
      <c r="AR144" s="188" t="s">
        <v>189</v>
      </c>
      <c r="AT144" s="188" t="s">
        <v>158</v>
      </c>
      <c r="AU144" s="188" t="s">
        <v>78</v>
      </c>
      <c r="AY144" s="16" t="s">
        <v>156</v>
      </c>
      <c r="BE144" s="189">
        <f t="shared" si="4"/>
        <v>0</v>
      </c>
      <c r="BF144" s="189">
        <f t="shared" si="5"/>
        <v>0</v>
      </c>
      <c r="BG144" s="189">
        <f t="shared" si="6"/>
        <v>0</v>
      </c>
      <c r="BH144" s="189">
        <f t="shared" si="7"/>
        <v>0</v>
      </c>
      <c r="BI144" s="189">
        <f t="shared" si="8"/>
        <v>0</v>
      </c>
      <c r="BJ144" s="16" t="s">
        <v>76</v>
      </c>
      <c r="BK144" s="189">
        <f t="shared" si="9"/>
        <v>0</v>
      </c>
      <c r="BL144" s="16" t="s">
        <v>189</v>
      </c>
      <c r="BM144" s="188" t="s">
        <v>420</v>
      </c>
    </row>
    <row r="145" spans="1:65" s="2" customFormat="1" ht="62.65" customHeight="1">
      <c r="A145" s="33"/>
      <c r="B145" s="34"/>
      <c r="C145" s="177" t="s">
        <v>245</v>
      </c>
      <c r="D145" s="177" t="s">
        <v>158</v>
      </c>
      <c r="E145" s="178" t="s">
        <v>683</v>
      </c>
      <c r="F145" s="179" t="s">
        <v>802</v>
      </c>
      <c r="G145" s="180" t="s">
        <v>576</v>
      </c>
      <c r="H145" s="181">
        <v>1</v>
      </c>
      <c r="I145" s="182"/>
      <c r="J145" s="183">
        <f t="shared" si="0"/>
        <v>0</v>
      </c>
      <c r="K145" s="179" t="s">
        <v>19</v>
      </c>
      <c r="L145" s="38"/>
      <c r="M145" s="184" t="s">
        <v>19</v>
      </c>
      <c r="N145" s="185" t="s">
        <v>40</v>
      </c>
      <c r="O145" s="63"/>
      <c r="P145" s="186">
        <f t="shared" si="1"/>
        <v>0</v>
      </c>
      <c r="Q145" s="186">
        <v>0</v>
      </c>
      <c r="R145" s="186">
        <f t="shared" si="2"/>
        <v>0</v>
      </c>
      <c r="S145" s="186">
        <v>0</v>
      </c>
      <c r="T145" s="187">
        <f t="shared" si="3"/>
        <v>0</v>
      </c>
      <c r="U145" s="33"/>
      <c r="V145" s="33"/>
      <c r="W145" s="33"/>
      <c r="X145" s="33"/>
      <c r="Y145" s="33"/>
      <c r="Z145" s="33"/>
      <c r="AA145" s="33"/>
      <c r="AB145" s="33"/>
      <c r="AC145" s="33"/>
      <c r="AD145" s="33"/>
      <c r="AE145" s="33"/>
      <c r="AR145" s="188" t="s">
        <v>189</v>
      </c>
      <c r="AT145" s="188" t="s">
        <v>158</v>
      </c>
      <c r="AU145" s="188" t="s">
        <v>78</v>
      </c>
      <c r="AY145" s="16" t="s">
        <v>156</v>
      </c>
      <c r="BE145" s="189">
        <f t="shared" si="4"/>
        <v>0</v>
      </c>
      <c r="BF145" s="189">
        <f t="shared" si="5"/>
        <v>0</v>
      </c>
      <c r="BG145" s="189">
        <f t="shared" si="6"/>
        <v>0</v>
      </c>
      <c r="BH145" s="189">
        <f t="shared" si="7"/>
        <v>0</v>
      </c>
      <c r="BI145" s="189">
        <f t="shared" si="8"/>
        <v>0</v>
      </c>
      <c r="BJ145" s="16" t="s">
        <v>76</v>
      </c>
      <c r="BK145" s="189">
        <f t="shared" si="9"/>
        <v>0</v>
      </c>
      <c r="BL145" s="16" t="s">
        <v>189</v>
      </c>
      <c r="BM145" s="188" t="s">
        <v>423</v>
      </c>
    </row>
    <row r="146" spans="1:65" s="2" customFormat="1" ht="33" customHeight="1">
      <c r="A146" s="33"/>
      <c r="B146" s="34"/>
      <c r="C146" s="177" t="s">
        <v>432</v>
      </c>
      <c r="D146" s="177" t="s">
        <v>158</v>
      </c>
      <c r="E146" s="178" t="s">
        <v>803</v>
      </c>
      <c r="F146" s="179" t="s">
        <v>804</v>
      </c>
      <c r="G146" s="180" t="s">
        <v>576</v>
      </c>
      <c r="H146" s="181">
        <v>2</v>
      </c>
      <c r="I146" s="182"/>
      <c r="J146" s="183">
        <f t="shared" si="0"/>
        <v>0</v>
      </c>
      <c r="K146" s="179" t="s">
        <v>19</v>
      </c>
      <c r="L146" s="38"/>
      <c r="M146" s="184" t="s">
        <v>19</v>
      </c>
      <c r="N146" s="185" t="s">
        <v>40</v>
      </c>
      <c r="O146" s="63"/>
      <c r="P146" s="186">
        <f t="shared" si="1"/>
        <v>0</v>
      </c>
      <c r="Q146" s="186">
        <v>0</v>
      </c>
      <c r="R146" s="186">
        <f t="shared" si="2"/>
        <v>0</v>
      </c>
      <c r="S146" s="186">
        <v>0</v>
      </c>
      <c r="T146" s="187">
        <f t="shared" si="3"/>
        <v>0</v>
      </c>
      <c r="U146" s="33"/>
      <c r="V146" s="33"/>
      <c r="W146" s="33"/>
      <c r="X146" s="33"/>
      <c r="Y146" s="33"/>
      <c r="Z146" s="33"/>
      <c r="AA146" s="33"/>
      <c r="AB146" s="33"/>
      <c r="AC146" s="33"/>
      <c r="AD146" s="33"/>
      <c r="AE146" s="33"/>
      <c r="AR146" s="188" t="s">
        <v>189</v>
      </c>
      <c r="AT146" s="188" t="s">
        <v>158</v>
      </c>
      <c r="AU146" s="188" t="s">
        <v>78</v>
      </c>
      <c r="AY146" s="16" t="s">
        <v>156</v>
      </c>
      <c r="BE146" s="189">
        <f t="shared" si="4"/>
        <v>0</v>
      </c>
      <c r="BF146" s="189">
        <f t="shared" si="5"/>
        <v>0</v>
      </c>
      <c r="BG146" s="189">
        <f t="shared" si="6"/>
        <v>0</v>
      </c>
      <c r="BH146" s="189">
        <f t="shared" si="7"/>
        <v>0</v>
      </c>
      <c r="BI146" s="189">
        <f t="shared" si="8"/>
        <v>0</v>
      </c>
      <c r="BJ146" s="16" t="s">
        <v>76</v>
      </c>
      <c r="BK146" s="189">
        <f t="shared" si="9"/>
        <v>0</v>
      </c>
      <c r="BL146" s="16" t="s">
        <v>189</v>
      </c>
      <c r="BM146" s="188" t="s">
        <v>426</v>
      </c>
    </row>
    <row r="147" spans="1:65" s="2" customFormat="1" ht="16.5" customHeight="1">
      <c r="A147" s="33"/>
      <c r="B147" s="34"/>
      <c r="C147" s="177" t="s">
        <v>250</v>
      </c>
      <c r="D147" s="177" t="s">
        <v>158</v>
      </c>
      <c r="E147" s="178" t="s">
        <v>805</v>
      </c>
      <c r="F147" s="179" t="s">
        <v>806</v>
      </c>
      <c r="G147" s="180" t="s">
        <v>576</v>
      </c>
      <c r="H147" s="181">
        <v>1</v>
      </c>
      <c r="I147" s="182"/>
      <c r="J147" s="183">
        <f t="shared" si="0"/>
        <v>0</v>
      </c>
      <c r="K147" s="179" t="s">
        <v>19</v>
      </c>
      <c r="L147" s="38"/>
      <c r="M147" s="184" t="s">
        <v>19</v>
      </c>
      <c r="N147" s="185" t="s">
        <v>40</v>
      </c>
      <c r="O147" s="63"/>
      <c r="P147" s="186">
        <f t="shared" si="1"/>
        <v>0</v>
      </c>
      <c r="Q147" s="186">
        <v>0</v>
      </c>
      <c r="R147" s="186">
        <f t="shared" si="2"/>
        <v>0</v>
      </c>
      <c r="S147" s="186">
        <v>0</v>
      </c>
      <c r="T147" s="187">
        <f t="shared" si="3"/>
        <v>0</v>
      </c>
      <c r="U147" s="33"/>
      <c r="V147" s="33"/>
      <c r="W147" s="33"/>
      <c r="X147" s="33"/>
      <c r="Y147" s="33"/>
      <c r="Z147" s="33"/>
      <c r="AA147" s="33"/>
      <c r="AB147" s="33"/>
      <c r="AC147" s="33"/>
      <c r="AD147" s="33"/>
      <c r="AE147" s="33"/>
      <c r="AR147" s="188" t="s">
        <v>189</v>
      </c>
      <c r="AT147" s="188" t="s">
        <v>158</v>
      </c>
      <c r="AU147" s="188" t="s">
        <v>78</v>
      </c>
      <c r="AY147" s="16" t="s">
        <v>156</v>
      </c>
      <c r="BE147" s="189">
        <f t="shared" si="4"/>
        <v>0</v>
      </c>
      <c r="BF147" s="189">
        <f t="shared" si="5"/>
        <v>0</v>
      </c>
      <c r="BG147" s="189">
        <f t="shared" si="6"/>
        <v>0</v>
      </c>
      <c r="BH147" s="189">
        <f t="shared" si="7"/>
        <v>0</v>
      </c>
      <c r="BI147" s="189">
        <f t="shared" si="8"/>
        <v>0</v>
      </c>
      <c r="BJ147" s="16" t="s">
        <v>76</v>
      </c>
      <c r="BK147" s="189">
        <f t="shared" si="9"/>
        <v>0</v>
      </c>
      <c r="BL147" s="16" t="s">
        <v>189</v>
      </c>
      <c r="BM147" s="188" t="s">
        <v>429</v>
      </c>
    </row>
    <row r="148" spans="1:65" s="2" customFormat="1" ht="16.5" customHeight="1">
      <c r="A148" s="33"/>
      <c r="B148" s="34"/>
      <c r="C148" s="177" t="s">
        <v>440</v>
      </c>
      <c r="D148" s="177" t="s">
        <v>158</v>
      </c>
      <c r="E148" s="178" t="s">
        <v>788</v>
      </c>
      <c r="F148" s="179" t="s">
        <v>789</v>
      </c>
      <c r="G148" s="180" t="s">
        <v>576</v>
      </c>
      <c r="H148" s="181">
        <v>2</v>
      </c>
      <c r="I148" s="182"/>
      <c r="J148" s="183">
        <f t="shared" si="0"/>
        <v>0</v>
      </c>
      <c r="K148" s="179" t="s">
        <v>19</v>
      </c>
      <c r="L148" s="38"/>
      <c r="M148" s="184" t="s">
        <v>19</v>
      </c>
      <c r="N148" s="185" t="s">
        <v>40</v>
      </c>
      <c r="O148" s="63"/>
      <c r="P148" s="186">
        <f t="shared" si="1"/>
        <v>0</v>
      </c>
      <c r="Q148" s="186">
        <v>0</v>
      </c>
      <c r="R148" s="186">
        <f t="shared" si="2"/>
        <v>0</v>
      </c>
      <c r="S148" s="186">
        <v>0</v>
      </c>
      <c r="T148" s="187">
        <f t="shared" si="3"/>
        <v>0</v>
      </c>
      <c r="U148" s="33"/>
      <c r="V148" s="33"/>
      <c r="W148" s="33"/>
      <c r="X148" s="33"/>
      <c r="Y148" s="33"/>
      <c r="Z148" s="33"/>
      <c r="AA148" s="33"/>
      <c r="AB148" s="33"/>
      <c r="AC148" s="33"/>
      <c r="AD148" s="33"/>
      <c r="AE148" s="33"/>
      <c r="AR148" s="188" t="s">
        <v>189</v>
      </c>
      <c r="AT148" s="188" t="s">
        <v>158</v>
      </c>
      <c r="AU148" s="188" t="s">
        <v>78</v>
      </c>
      <c r="AY148" s="16" t="s">
        <v>156</v>
      </c>
      <c r="BE148" s="189">
        <f t="shared" si="4"/>
        <v>0</v>
      </c>
      <c r="BF148" s="189">
        <f t="shared" si="5"/>
        <v>0</v>
      </c>
      <c r="BG148" s="189">
        <f t="shared" si="6"/>
        <v>0</v>
      </c>
      <c r="BH148" s="189">
        <f t="shared" si="7"/>
        <v>0</v>
      </c>
      <c r="BI148" s="189">
        <f t="shared" si="8"/>
        <v>0</v>
      </c>
      <c r="BJ148" s="16" t="s">
        <v>76</v>
      </c>
      <c r="BK148" s="189">
        <f t="shared" si="9"/>
        <v>0</v>
      </c>
      <c r="BL148" s="16" t="s">
        <v>189</v>
      </c>
      <c r="BM148" s="188" t="s">
        <v>435</v>
      </c>
    </row>
    <row r="149" spans="1:65" s="12" customFormat="1" ht="25.9" customHeight="1">
      <c r="B149" s="161"/>
      <c r="C149" s="162"/>
      <c r="D149" s="163" t="s">
        <v>68</v>
      </c>
      <c r="E149" s="164" t="s">
        <v>124</v>
      </c>
      <c r="F149" s="164" t="s">
        <v>631</v>
      </c>
      <c r="G149" s="162"/>
      <c r="H149" s="162"/>
      <c r="I149" s="165"/>
      <c r="J149" s="166">
        <f>BK149</f>
        <v>0</v>
      </c>
      <c r="K149" s="162"/>
      <c r="L149" s="167"/>
      <c r="M149" s="168"/>
      <c r="N149" s="169"/>
      <c r="O149" s="169"/>
      <c r="P149" s="170">
        <f>SUM(P150:P151)</f>
        <v>0</v>
      </c>
      <c r="Q149" s="169"/>
      <c r="R149" s="170">
        <f>SUM(R150:R151)</f>
        <v>0</v>
      </c>
      <c r="S149" s="169"/>
      <c r="T149" s="171">
        <f>SUM(T150:T151)</f>
        <v>0</v>
      </c>
      <c r="AR149" s="172" t="s">
        <v>107</v>
      </c>
      <c r="AT149" s="173" t="s">
        <v>68</v>
      </c>
      <c r="AU149" s="173" t="s">
        <v>69</v>
      </c>
      <c r="AY149" s="172" t="s">
        <v>156</v>
      </c>
      <c r="BK149" s="174">
        <f>SUM(BK150:BK151)</f>
        <v>0</v>
      </c>
    </row>
    <row r="150" spans="1:65" s="2" customFormat="1" ht="37.9" customHeight="1">
      <c r="A150" s="33"/>
      <c r="B150" s="34"/>
      <c r="C150" s="177" t="s">
        <v>447</v>
      </c>
      <c r="D150" s="177" t="s">
        <v>158</v>
      </c>
      <c r="E150" s="178" t="s">
        <v>632</v>
      </c>
      <c r="F150" s="179" t="s">
        <v>633</v>
      </c>
      <c r="G150" s="180" t="s">
        <v>585</v>
      </c>
      <c r="H150" s="181">
        <v>1</v>
      </c>
      <c r="I150" s="182"/>
      <c r="J150" s="183">
        <f>ROUND(I150*H150,2)</f>
        <v>0</v>
      </c>
      <c r="K150" s="179" t="s">
        <v>19</v>
      </c>
      <c r="L150" s="38"/>
      <c r="M150" s="184" t="s">
        <v>19</v>
      </c>
      <c r="N150" s="185" t="s">
        <v>40</v>
      </c>
      <c r="O150" s="63"/>
      <c r="P150" s="186">
        <f>O150*H150</f>
        <v>0</v>
      </c>
      <c r="Q150" s="186">
        <v>0</v>
      </c>
      <c r="R150" s="186">
        <f>Q150*H150</f>
        <v>0</v>
      </c>
      <c r="S150" s="186">
        <v>0</v>
      </c>
      <c r="T150" s="187">
        <f>S150*H150</f>
        <v>0</v>
      </c>
      <c r="U150" s="33"/>
      <c r="V150" s="33"/>
      <c r="W150" s="33"/>
      <c r="X150" s="33"/>
      <c r="Y150" s="33"/>
      <c r="Z150" s="33"/>
      <c r="AA150" s="33"/>
      <c r="AB150" s="33"/>
      <c r="AC150" s="33"/>
      <c r="AD150" s="33"/>
      <c r="AE150" s="33"/>
      <c r="AR150" s="188" t="s">
        <v>101</v>
      </c>
      <c r="AT150" s="188" t="s">
        <v>158</v>
      </c>
      <c r="AU150" s="188" t="s">
        <v>76</v>
      </c>
      <c r="AY150" s="16" t="s">
        <v>156</v>
      </c>
      <c r="BE150" s="189">
        <f>IF(N150="základní",J150,0)</f>
        <v>0</v>
      </c>
      <c r="BF150" s="189">
        <f>IF(N150="snížená",J150,0)</f>
        <v>0</v>
      </c>
      <c r="BG150" s="189">
        <f>IF(N150="zákl. přenesená",J150,0)</f>
        <v>0</v>
      </c>
      <c r="BH150" s="189">
        <f>IF(N150="sníž. přenesená",J150,0)</f>
        <v>0</v>
      </c>
      <c r="BI150" s="189">
        <f>IF(N150="nulová",J150,0)</f>
        <v>0</v>
      </c>
      <c r="BJ150" s="16" t="s">
        <v>76</v>
      </c>
      <c r="BK150" s="189">
        <f>ROUND(I150*H150,2)</f>
        <v>0</v>
      </c>
      <c r="BL150" s="16" t="s">
        <v>101</v>
      </c>
      <c r="BM150" s="188" t="s">
        <v>438</v>
      </c>
    </row>
    <row r="151" spans="1:65" s="2" customFormat="1" ht="16.5" customHeight="1">
      <c r="A151" s="33"/>
      <c r="B151" s="34"/>
      <c r="C151" s="177" t="s">
        <v>259</v>
      </c>
      <c r="D151" s="177" t="s">
        <v>158</v>
      </c>
      <c r="E151" s="178" t="s">
        <v>634</v>
      </c>
      <c r="F151" s="179" t="s">
        <v>807</v>
      </c>
      <c r="G151" s="180" t="s">
        <v>585</v>
      </c>
      <c r="H151" s="181">
        <v>1</v>
      </c>
      <c r="I151" s="182"/>
      <c r="J151" s="183">
        <f>ROUND(I151*H151,2)</f>
        <v>0</v>
      </c>
      <c r="K151" s="179" t="s">
        <v>19</v>
      </c>
      <c r="L151" s="38"/>
      <c r="M151" s="210" t="s">
        <v>19</v>
      </c>
      <c r="N151" s="211" t="s">
        <v>40</v>
      </c>
      <c r="O151" s="197"/>
      <c r="P151" s="212">
        <f>O151*H151</f>
        <v>0</v>
      </c>
      <c r="Q151" s="212">
        <v>0</v>
      </c>
      <c r="R151" s="212">
        <f>Q151*H151</f>
        <v>0</v>
      </c>
      <c r="S151" s="212">
        <v>0</v>
      </c>
      <c r="T151" s="213">
        <f>S151*H151</f>
        <v>0</v>
      </c>
      <c r="U151" s="33"/>
      <c r="V151" s="33"/>
      <c r="W151" s="33"/>
      <c r="X151" s="33"/>
      <c r="Y151" s="33"/>
      <c r="Z151" s="33"/>
      <c r="AA151" s="33"/>
      <c r="AB151" s="33"/>
      <c r="AC151" s="33"/>
      <c r="AD151" s="33"/>
      <c r="AE151" s="33"/>
      <c r="AR151" s="188" t="s">
        <v>101</v>
      </c>
      <c r="AT151" s="188" t="s">
        <v>158</v>
      </c>
      <c r="AU151" s="188" t="s">
        <v>76</v>
      </c>
      <c r="AY151" s="16" t="s">
        <v>156</v>
      </c>
      <c r="BE151" s="189">
        <f>IF(N151="základní",J151,0)</f>
        <v>0</v>
      </c>
      <c r="BF151" s="189">
        <f>IF(N151="snížená",J151,0)</f>
        <v>0</v>
      </c>
      <c r="BG151" s="189">
        <f>IF(N151="zákl. přenesená",J151,0)</f>
        <v>0</v>
      </c>
      <c r="BH151" s="189">
        <f>IF(N151="sníž. přenesená",J151,0)</f>
        <v>0</v>
      </c>
      <c r="BI151" s="189">
        <f>IF(N151="nulová",J151,0)</f>
        <v>0</v>
      </c>
      <c r="BJ151" s="16" t="s">
        <v>76</v>
      </c>
      <c r="BK151" s="189">
        <f>ROUND(I151*H151,2)</f>
        <v>0</v>
      </c>
      <c r="BL151" s="16" t="s">
        <v>101</v>
      </c>
      <c r="BM151" s="188" t="s">
        <v>443</v>
      </c>
    </row>
    <row r="152" spans="1:65" s="2" customFormat="1" ht="6.95" customHeight="1">
      <c r="A152" s="33"/>
      <c r="B152" s="46"/>
      <c r="C152" s="47"/>
      <c r="D152" s="47"/>
      <c r="E152" s="47"/>
      <c r="F152" s="47"/>
      <c r="G152" s="47"/>
      <c r="H152" s="47"/>
      <c r="I152" s="47"/>
      <c r="J152" s="47"/>
      <c r="K152" s="47"/>
      <c r="L152" s="38"/>
      <c r="M152" s="33"/>
      <c r="O152" s="33"/>
      <c r="P152" s="33"/>
      <c r="Q152" s="33"/>
      <c r="R152" s="33"/>
      <c r="S152" s="33"/>
      <c r="T152" s="33"/>
      <c r="U152" s="33"/>
      <c r="V152" s="33"/>
      <c r="W152" s="33"/>
      <c r="X152" s="33"/>
      <c r="Y152" s="33"/>
      <c r="Z152" s="33"/>
      <c r="AA152" s="33"/>
      <c r="AB152" s="33"/>
      <c r="AC152" s="33"/>
      <c r="AD152" s="33"/>
      <c r="AE152" s="33"/>
    </row>
  </sheetData>
  <sheetProtection algorithmName="SHA-512" hashValue="LuI/m/171ewIRMbHyqGj7UaRG/Qg4CoLXvcXt6T0PbsgKkgDf9MMh60lXnOYMZ9QyM0CvD82/fdiepcdS+rUuA==" saltValue="mEkTuClDEeMg4ISy0xikNX6cp6Wvy13EECQw8WTbgPfhWJ8+dMbGip9y2aNak11rAkuZ5GcoxwZiqV3u2mBjOQ==" spinCount="100000" sheet="1" objects="1" scenarios="1" formatColumns="0" formatRows="0" autoFilter="0"/>
  <autoFilter ref="C90:K151" xr:uid="{00000000-0009-0000-0000-00000B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5" r:id="rId1" xr:uid="{00000000-0004-0000-0B00-000000000000}"/>
    <hyperlink ref="F97" r:id="rId2" xr:uid="{00000000-0004-0000-0B00-000001000000}"/>
    <hyperlink ref="F99" r:id="rId3" xr:uid="{00000000-0004-0000-0B00-000002000000}"/>
    <hyperlink ref="F105" r:id="rId4" xr:uid="{00000000-0004-0000-0B00-000003000000}"/>
    <hyperlink ref="F107" r:id="rId5" xr:uid="{00000000-0004-0000-0B00-000004000000}"/>
    <hyperlink ref="F109" r:id="rId6" xr:uid="{00000000-0004-0000-0B00-000005000000}"/>
    <hyperlink ref="F111" r:id="rId7" xr:uid="{00000000-0004-0000-0B00-000006000000}"/>
    <hyperlink ref="F113" r:id="rId8" xr:uid="{00000000-0004-0000-0B00-000007000000}"/>
    <hyperlink ref="F117" r:id="rId9" xr:uid="{00000000-0004-0000-0B00-000008000000}"/>
    <hyperlink ref="F122" r:id="rId10" xr:uid="{00000000-0004-0000-0B00-000009000000}"/>
    <hyperlink ref="F124" r:id="rId11" xr:uid="{00000000-0004-0000-0B00-00000A000000}"/>
    <hyperlink ref="F126" r:id="rId12" xr:uid="{00000000-0004-0000-0B00-00000B000000}"/>
    <hyperlink ref="F128" r:id="rId13" xr:uid="{00000000-0004-0000-0B00-00000C000000}"/>
    <hyperlink ref="F130" r:id="rId14" xr:uid="{00000000-0004-0000-0B00-00000D000000}"/>
    <hyperlink ref="F132" r:id="rId15" xr:uid="{00000000-0004-0000-0B00-00000E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BM91"/>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114</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808</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ROUND((SUM(BE87:BE90)),  2)</f>
        <v>0</v>
      </c>
      <c r="G35" s="33"/>
      <c r="H35" s="33"/>
      <c r="I35" s="123">
        <v>0.21</v>
      </c>
      <c r="J35" s="122">
        <f>ROUND(((SUM(BE87:BE90))*I35),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ROUND((SUM(BF87:BF90)),  2)</f>
        <v>0</v>
      </c>
      <c r="G36" s="33"/>
      <c r="H36" s="33"/>
      <c r="I36" s="123">
        <v>0.12</v>
      </c>
      <c r="J36" s="122">
        <f>ROUND(((SUM(BF87:BF90))*I36),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ROUND((SUM(BG87:BG90)),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ROUND((SUM(BH87:BH90)),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ROUND((SUM(BI87:BI90)),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6 (1) - EPS Nová kapacita</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J88</f>
        <v>0</v>
      </c>
      <c r="K64" s="140"/>
      <c r="L64" s="144"/>
    </row>
    <row r="65" spans="1:31" s="10" customFormat="1" ht="19.899999999999999" customHeight="1">
      <c r="B65" s="145"/>
      <c r="C65" s="96"/>
      <c r="D65" s="146" t="s">
        <v>809</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141</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G</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128</v>
      </c>
      <c r="D76" s="21"/>
      <c r="E76" s="21"/>
      <c r="F76" s="21"/>
      <c r="G76" s="21"/>
      <c r="H76" s="21"/>
      <c r="I76" s="21"/>
      <c r="J76" s="21"/>
      <c r="K76" s="21"/>
      <c r="L76" s="19"/>
    </row>
    <row r="77" spans="1:31" s="2" customFormat="1" ht="16.5" customHeight="1">
      <c r="A77" s="33"/>
      <c r="B77" s="34"/>
      <c r="C77" s="35"/>
      <c r="D77" s="35"/>
      <c r="E77" s="356" t="s">
        <v>308</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130</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0" t="str">
        <f>E11</f>
        <v>6 (1) - EPS Nová kapacita</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142</v>
      </c>
      <c r="D86" s="153" t="s">
        <v>54</v>
      </c>
      <c r="E86" s="153" t="s">
        <v>50</v>
      </c>
      <c r="F86" s="153" t="s">
        <v>51</v>
      </c>
      <c r="G86" s="153" t="s">
        <v>143</v>
      </c>
      <c r="H86" s="153" t="s">
        <v>144</v>
      </c>
      <c r="I86" s="153" t="s">
        <v>145</v>
      </c>
      <c r="J86" s="153" t="s">
        <v>134</v>
      </c>
      <c r="K86" s="154" t="s">
        <v>146</v>
      </c>
      <c r="L86" s="155"/>
      <c r="M86" s="67" t="s">
        <v>19</v>
      </c>
      <c r="N86" s="68" t="s">
        <v>39</v>
      </c>
      <c r="O86" s="68" t="s">
        <v>147</v>
      </c>
      <c r="P86" s="68" t="s">
        <v>148</v>
      </c>
      <c r="Q86" s="68" t="s">
        <v>149</v>
      </c>
      <c r="R86" s="68" t="s">
        <v>150</v>
      </c>
      <c r="S86" s="68" t="s">
        <v>151</v>
      </c>
      <c r="T86" s="69" t="s">
        <v>152</v>
      </c>
      <c r="U86" s="150"/>
      <c r="V86" s="150"/>
      <c r="W86" s="150"/>
      <c r="X86" s="150"/>
      <c r="Y86" s="150"/>
      <c r="Z86" s="150"/>
      <c r="AA86" s="150"/>
      <c r="AB86" s="150"/>
      <c r="AC86" s="150"/>
      <c r="AD86" s="150"/>
      <c r="AE86" s="150"/>
    </row>
    <row r="87" spans="1:65" s="2" customFormat="1" ht="22.9" customHeight="1">
      <c r="A87" s="33"/>
      <c r="B87" s="34"/>
      <c r="C87" s="74" t="s">
        <v>153</v>
      </c>
      <c r="D87" s="35"/>
      <c r="E87" s="35"/>
      <c r="F87" s="35"/>
      <c r="G87" s="35"/>
      <c r="H87" s="35"/>
      <c r="I87" s="35"/>
      <c r="J87" s="156">
        <f>BK87</f>
        <v>0</v>
      </c>
      <c r="K87" s="35"/>
      <c r="L87" s="38"/>
      <c r="M87" s="70"/>
      <c r="N87" s="157"/>
      <c r="O87" s="71"/>
      <c r="P87" s="158">
        <f>P88</f>
        <v>0</v>
      </c>
      <c r="Q87" s="71"/>
      <c r="R87" s="158">
        <f>R88</f>
        <v>0</v>
      </c>
      <c r="S87" s="71"/>
      <c r="T87" s="159">
        <f>T88</f>
        <v>0</v>
      </c>
      <c r="U87" s="33"/>
      <c r="V87" s="33"/>
      <c r="W87" s="33"/>
      <c r="X87" s="33"/>
      <c r="Y87" s="33"/>
      <c r="Z87" s="33"/>
      <c r="AA87" s="33"/>
      <c r="AB87" s="33"/>
      <c r="AC87" s="33"/>
      <c r="AD87" s="33"/>
      <c r="AE87" s="33"/>
      <c r="AT87" s="16" t="s">
        <v>68</v>
      </c>
      <c r="AU87" s="16" t="s">
        <v>135</v>
      </c>
      <c r="BK87" s="160">
        <f>BK88</f>
        <v>0</v>
      </c>
    </row>
    <row r="88" spans="1:65" s="12" customFormat="1" ht="25.9" customHeight="1">
      <c r="B88" s="161"/>
      <c r="C88" s="162"/>
      <c r="D88" s="163" t="s">
        <v>68</v>
      </c>
      <c r="E88" s="164" t="s">
        <v>154</v>
      </c>
      <c r="F88" s="164" t="s">
        <v>155</v>
      </c>
      <c r="G88" s="162"/>
      <c r="H88" s="162"/>
      <c r="I88" s="165"/>
      <c r="J88" s="166">
        <f>BK88</f>
        <v>0</v>
      </c>
      <c r="K88" s="162"/>
      <c r="L88" s="167"/>
      <c r="M88" s="168"/>
      <c r="N88" s="169"/>
      <c r="O88" s="169"/>
      <c r="P88" s="170">
        <f>P89</f>
        <v>0</v>
      </c>
      <c r="Q88" s="169"/>
      <c r="R88" s="170">
        <f>R89</f>
        <v>0</v>
      </c>
      <c r="S88" s="169"/>
      <c r="T88" s="171">
        <f>T89</f>
        <v>0</v>
      </c>
      <c r="AR88" s="172" t="s">
        <v>76</v>
      </c>
      <c r="AT88" s="173" t="s">
        <v>68</v>
      </c>
      <c r="AU88" s="173" t="s">
        <v>69</v>
      </c>
      <c r="AY88" s="172" t="s">
        <v>156</v>
      </c>
      <c r="BK88" s="174">
        <f>BK89</f>
        <v>0</v>
      </c>
    </row>
    <row r="89" spans="1:65" s="12" customFormat="1" ht="22.9" customHeight="1">
      <c r="B89" s="161"/>
      <c r="C89" s="162"/>
      <c r="D89" s="163" t="s">
        <v>68</v>
      </c>
      <c r="E89" s="175" t="s">
        <v>76</v>
      </c>
      <c r="F89" s="175" t="s">
        <v>810</v>
      </c>
      <c r="G89" s="162"/>
      <c r="H89" s="162"/>
      <c r="I89" s="165"/>
      <c r="J89" s="176">
        <f>BK89</f>
        <v>0</v>
      </c>
      <c r="K89" s="162"/>
      <c r="L89" s="167"/>
      <c r="M89" s="168"/>
      <c r="N89" s="169"/>
      <c r="O89" s="169"/>
      <c r="P89" s="170">
        <f>P90</f>
        <v>0</v>
      </c>
      <c r="Q89" s="169"/>
      <c r="R89" s="170">
        <f>R90</f>
        <v>0</v>
      </c>
      <c r="S89" s="169"/>
      <c r="T89" s="171">
        <f>T90</f>
        <v>0</v>
      </c>
      <c r="AR89" s="172" t="s">
        <v>76</v>
      </c>
      <c r="AT89" s="173" t="s">
        <v>68</v>
      </c>
      <c r="AU89" s="173" t="s">
        <v>76</v>
      </c>
      <c r="AY89" s="172" t="s">
        <v>156</v>
      </c>
      <c r="BK89" s="174">
        <f>BK90</f>
        <v>0</v>
      </c>
    </row>
    <row r="90" spans="1:65" s="2" customFormat="1" ht="24.2" customHeight="1">
      <c r="A90" s="33"/>
      <c r="B90" s="34"/>
      <c r="C90" s="177" t="s">
        <v>76</v>
      </c>
      <c r="D90" s="177" t="s">
        <v>158</v>
      </c>
      <c r="E90" s="178" t="s">
        <v>811</v>
      </c>
      <c r="F90" s="179" t="s">
        <v>812</v>
      </c>
      <c r="G90" s="180" t="s">
        <v>585</v>
      </c>
      <c r="H90" s="181">
        <v>1</v>
      </c>
      <c r="I90" s="182"/>
      <c r="J90" s="183">
        <f>ROUND(I90*H90,2)</f>
        <v>0</v>
      </c>
      <c r="K90" s="179" t="s">
        <v>19</v>
      </c>
      <c r="L90" s="38"/>
      <c r="M90" s="210" t="s">
        <v>19</v>
      </c>
      <c r="N90" s="211" t="s">
        <v>40</v>
      </c>
      <c r="O90" s="197"/>
      <c r="P90" s="212">
        <f>O90*H90</f>
        <v>0</v>
      </c>
      <c r="Q90" s="212">
        <v>0</v>
      </c>
      <c r="R90" s="212">
        <f>Q90*H90</f>
        <v>0</v>
      </c>
      <c r="S90" s="212">
        <v>0</v>
      </c>
      <c r="T90" s="213">
        <f>S90*H90</f>
        <v>0</v>
      </c>
      <c r="U90" s="33"/>
      <c r="V90" s="33"/>
      <c r="W90" s="33"/>
      <c r="X90" s="33"/>
      <c r="Y90" s="33"/>
      <c r="Z90" s="33"/>
      <c r="AA90" s="33"/>
      <c r="AB90" s="33"/>
      <c r="AC90" s="33"/>
      <c r="AD90" s="33"/>
      <c r="AE90" s="33"/>
      <c r="AR90" s="188" t="s">
        <v>101</v>
      </c>
      <c r="AT90" s="188" t="s">
        <v>158</v>
      </c>
      <c r="AU90" s="188" t="s">
        <v>78</v>
      </c>
      <c r="AY90" s="16" t="s">
        <v>156</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101</v>
      </c>
      <c r="BM90" s="188" t="s">
        <v>78</v>
      </c>
    </row>
    <row r="91" spans="1:65" s="2" customFormat="1" ht="6.95" customHeight="1">
      <c r="A91" s="33"/>
      <c r="B91" s="46"/>
      <c r="C91" s="47"/>
      <c r="D91" s="47"/>
      <c r="E91" s="47"/>
      <c r="F91" s="47"/>
      <c r="G91" s="47"/>
      <c r="H91" s="47"/>
      <c r="I91" s="47"/>
      <c r="J91" s="47"/>
      <c r="K91" s="47"/>
      <c r="L91" s="38"/>
      <c r="M91" s="33"/>
      <c r="O91" s="33"/>
      <c r="P91" s="33"/>
      <c r="Q91" s="33"/>
      <c r="R91" s="33"/>
      <c r="S91" s="33"/>
      <c r="T91" s="33"/>
      <c r="U91" s="33"/>
      <c r="V91" s="33"/>
      <c r="W91" s="33"/>
      <c r="X91" s="33"/>
      <c r="Y91" s="33"/>
      <c r="Z91" s="33"/>
      <c r="AA91" s="33"/>
      <c r="AB91" s="33"/>
      <c r="AC91" s="33"/>
      <c r="AD91" s="33"/>
      <c r="AE91" s="33"/>
    </row>
  </sheetData>
  <sheetProtection algorithmName="SHA-512" hashValue="3tPEHGGMyGgEn6uQ85IfCog8Rpmv7rEjXhKZ3CkatweklX06rV4Xtqf7/DAoaD4eX1L93whWSr2fQDsC/Z7ZLw==" saltValue="CUb/kLoaAviOTG3L3MyeOLTDDO27OMOxQXljIByjveVOMsa9gdTJ+maEjKqeVhZuDLHSDiUVTi2YpECp190MZw==" spinCount="100000" sheet="1" objects="1" scenarios="1" formatColumns="0" formatRows="0" autoFilter="0"/>
  <autoFilter ref="C86:K90" xr:uid="{00000000-0009-0000-0000-00000C000000}"/>
  <mergeCells count="12">
    <mergeCell ref="E79:H79"/>
    <mergeCell ref="L2:V2"/>
    <mergeCell ref="E50:H50"/>
    <mergeCell ref="E52:H52"/>
    <mergeCell ref="E54:H54"/>
    <mergeCell ref="E75:H75"/>
    <mergeCell ref="E77:H77"/>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BM125"/>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117</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813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ROUND(J92,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ROUND((SUM(BE92:BE124)),  2)</f>
        <v>0</v>
      </c>
      <c r="G35" s="33"/>
      <c r="H35" s="33"/>
      <c r="I35" s="123">
        <v>0.21</v>
      </c>
      <c r="J35" s="122">
        <f>ROUND(((SUM(BE92:BE124))*I35),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ROUND((SUM(BF92:BF124)),  2)</f>
        <v>0</v>
      </c>
      <c r="G36" s="33"/>
      <c r="H36" s="33"/>
      <c r="I36" s="123">
        <v>0.12</v>
      </c>
      <c r="J36" s="122">
        <f>ROUND(((SUM(BF92:BF124))*I36),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ROUND((SUM(BG92:BG124)),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ROUND((SUM(BH92:BH124)),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ROUND((SUM(BI92:BI124)),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7 - Stavební přípomoci</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J92</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J93</f>
        <v>0</v>
      </c>
      <c r="K64" s="140"/>
      <c r="L64" s="144"/>
    </row>
    <row r="65" spans="1:31" s="10" customFormat="1" ht="19.899999999999999" customHeight="1">
      <c r="B65" s="145"/>
      <c r="C65" s="96"/>
      <c r="D65" s="146" t="s">
        <v>137</v>
      </c>
      <c r="E65" s="147"/>
      <c r="F65" s="147"/>
      <c r="G65" s="147"/>
      <c r="H65" s="147"/>
      <c r="I65" s="147"/>
      <c r="J65" s="148">
        <f>J94</f>
        <v>0</v>
      </c>
      <c r="K65" s="96"/>
      <c r="L65" s="149"/>
    </row>
    <row r="66" spans="1:31" s="10" customFormat="1" ht="19.899999999999999" customHeight="1">
      <c r="B66" s="145"/>
      <c r="C66" s="96"/>
      <c r="D66" s="146" t="s">
        <v>303</v>
      </c>
      <c r="E66" s="147"/>
      <c r="F66" s="147"/>
      <c r="G66" s="147"/>
      <c r="H66" s="147"/>
      <c r="I66" s="147"/>
      <c r="J66" s="148">
        <f>J97</f>
        <v>0</v>
      </c>
      <c r="K66" s="96"/>
      <c r="L66" s="149"/>
    </row>
    <row r="67" spans="1:31" s="10" customFormat="1" ht="19.899999999999999" customHeight="1">
      <c r="B67" s="145"/>
      <c r="C67" s="96"/>
      <c r="D67" s="146" t="s">
        <v>314</v>
      </c>
      <c r="E67" s="147"/>
      <c r="F67" s="147"/>
      <c r="G67" s="147"/>
      <c r="H67" s="147"/>
      <c r="I67" s="147"/>
      <c r="J67" s="148">
        <f>J112</f>
        <v>0</v>
      </c>
      <c r="K67" s="96"/>
      <c r="L67" s="149"/>
    </row>
    <row r="68" spans="1:31" s="10" customFormat="1" ht="19.899999999999999" customHeight="1">
      <c r="B68" s="145"/>
      <c r="C68" s="96"/>
      <c r="D68" s="146" t="s">
        <v>200</v>
      </c>
      <c r="E68" s="147"/>
      <c r="F68" s="147"/>
      <c r="G68" s="147"/>
      <c r="H68" s="147"/>
      <c r="I68" s="147"/>
      <c r="J68" s="148">
        <f>J120</f>
        <v>0</v>
      </c>
      <c r="K68" s="96"/>
      <c r="L68" s="149"/>
    </row>
    <row r="69" spans="1:31" s="9" customFormat="1" ht="24.95" customHeight="1">
      <c r="B69" s="139"/>
      <c r="C69" s="140"/>
      <c r="D69" s="141" t="s">
        <v>139</v>
      </c>
      <c r="E69" s="142"/>
      <c r="F69" s="142"/>
      <c r="G69" s="142"/>
      <c r="H69" s="142"/>
      <c r="I69" s="142"/>
      <c r="J69" s="143">
        <f>J123</f>
        <v>0</v>
      </c>
      <c r="K69" s="140"/>
      <c r="L69" s="144"/>
    </row>
    <row r="70" spans="1:31" s="10" customFormat="1" ht="19.899999999999999" customHeight="1">
      <c r="B70" s="145"/>
      <c r="C70" s="96"/>
      <c r="D70" s="146" t="s">
        <v>814</v>
      </c>
      <c r="E70" s="147"/>
      <c r="F70" s="147"/>
      <c r="G70" s="147"/>
      <c r="H70" s="147"/>
      <c r="I70" s="147"/>
      <c r="J70" s="148">
        <f>J124</f>
        <v>0</v>
      </c>
      <c r="K70" s="96"/>
      <c r="L70" s="149"/>
    </row>
    <row r="71" spans="1:31" s="2" customFormat="1" ht="21.75" customHeight="1">
      <c r="A71" s="33"/>
      <c r="B71" s="34"/>
      <c r="C71" s="35"/>
      <c r="D71" s="35"/>
      <c r="E71" s="35"/>
      <c r="F71" s="35"/>
      <c r="G71" s="35"/>
      <c r="H71" s="35"/>
      <c r="I71" s="35"/>
      <c r="J71" s="35"/>
      <c r="K71" s="35"/>
      <c r="L71" s="112"/>
      <c r="S71" s="33"/>
      <c r="T71" s="33"/>
      <c r="U71" s="33"/>
      <c r="V71" s="33"/>
      <c r="W71" s="33"/>
      <c r="X71" s="33"/>
      <c r="Y71" s="33"/>
      <c r="Z71" s="33"/>
      <c r="AA71" s="33"/>
      <c r="AB71" s="33"/>
      <c r="AC71" s="33"/>
      <c r="AD71" s="33"/>
      <c r="AE71" s="33"/>
    </row>
    <row r="72" spans="1:31" s="2" customFormat="1" ht="6.95" customHeight="1">
      <c r="A72" s="33"/>
      <c r="B72" s="46"/>
      <c r="C72" s="47"/>
      <c r="D72" s="47"/>
      <c r="E72" s="47"/>
      <c r="F72" s="47"/>
      <c r="G72" s="47"/>
      <c r="H72" s="47"/>
      <c r="I72" s="47"/>
      <c r="J72" s="47"/>
      <c r="K72" s="47"/>
      <c r="L72" s="112"/>
      <c r="S72" s="33"/>
      <c r="T72" s="33"/>
      <c r="U72" s="33"/>
      <c r="V72" s="33"/>
      <c r="W72" s="33"/>
      <c r="X72" s="33"/>
      <c r="Y72" s="33"/>
      <c r="Z72" s="33"/>
      <c r="AA72" s="33"/>
      <c r="AB72" s="33"/>
      <c r="AC72" s="33"/>
      <c r="AD72" s="33"/>
      <c r="AE72" s="33"/>
    </row>
    <row r="76" spans="1:31" s="2" customFormat="1" ht="6.95" customHeight="1">
      <c r="A76" s="33"/>
      <c r="B76" s="48"/>
      <c r="C76" s="49"/>
      <c r="D76" s="49"/>
      <c r="E76" s="49"/>
      <c r="F76" s="49"/>
      <c r="G76" s="49"/>
      <c r="H76" s="49"/>
      <c r="I76" s="49"/>
      <c r="J76" s="49"/>
      <c r="K76" s="49"/>
      <c r="L76" s="112"/>
      <c r="S76" s="33"/>
      <c r="T76" s="33"/>
      <c r="U76" s="33"/>
      <c r="V76" s="33"/>
      <c r="W76" s="33"/>
      <c r="X76" s="33"/>
      <c r="Y76" s="33"/>
      <c r="Z76" s="33"/>
      <c r="AA76" s="33"/>
      <c r="AB76" s="33"/>
      <c r="AC76" s="33"/>
      <c r="AD76" s="33"/>
      <c r="AE76" s="33"/>
    </row>
    <row r="77" spans="1:31" s="2" customFormat="1" ht="24.95" customHeight="1">
      <c r="A77" s="33"/>
      <c r="B77" s="34"/>
      <c r="C77" s="22" t="s">
        <v>141</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6.95" customHeight="1">
      <c r="A78" s="33"/>
      <c r="B78" s="34"/>
      <c r="C78" s="35"/>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16</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56" t="str">
        <f>E7</f>
        <v>objekt Koleje Jarov- Blok G</v>
      </c>
      <c r="F80" s="357"/>
      <c r="G80" s="357"/>
      <c r="H80" s="357"/>
      <c r="I80" s="35"/>
      <c r="J80" s="35"/>
      <c r="K80" s="35"/>
      <c r="L80" s="112"/>
      <c r="S80" s="33"/>
      <c r="T80" s="33"/>
      <c r="U80" s="33"/>
      <c r="V80" s="33"/>
      <c r="W80" s="33"/>
      <c r="X80" s="33"/>
      <c r="Y80" s="33"/>
      <c r="Z80" s="33"/>
      <c r="AA80" s="33"/>
      <c r="AB80" s="33"/>
      <c r="AC80" s="33"/>
      <c r="AD80" s="33"/>
      <c r="AE80" s="33"/>
    </row>
    <row r="81" spans="1:65" s="1" customFormat="1" ht="12" customHeight="1">
      <c r="B81" s="20"/>
      <c r="C81" s="28" t="s">
        <v>128</v>
      </c>
      <c r="D81" s="21"/>
      <c r="E81" s="21"/>
      <c r="F81" s="21"/>
      <c r="G81" s="21"/>
      <c r="H81" s="21"/>
      <c r="I81" s="21"/>
      <c r="J81" s="21"/>
      <c r="K81" s="21"/>
      <c r="L81" s="19"/>
    </row>
    <row r="82" spans="1:65" s="2" customFormat="1" ht="16.5" customHeight="1">
      <c r="A82" s="33"/>
      <c r="B82" s="34"/>
      <c r="C82" s="35"/>
      <c r="D82" s="35"/>
      <c r="E82" s="356" t="s">
        <v>308</v>
      </c>
      <c r="F82" s="358"/>
      <c r="G82" s="358"/>
      <c r="H82" s="358"/>
      <c r="I82" s="35"/>
      <c r="J82" s="35"/>
      <c r="K82" s="35"/>
      <c r="L82" s="112"/>
      <c r="S82" s="33"/>
      <c r="T82" s="33"/>
      <c r="U82" s="33"/>
      <c r="V82" s="33"/>
      <c r="W82" s="33"/>
      <c r="X82" s="33"/>
      <c r="Y82" s="33"/>
      <c r="Z82" s="33"/>
      <c r="AA82" s="33"/>
      <c r="AB82" s="33"/>
      <c r="AC82" s="33"/>
      <c r="AD82" s="33"/>
      <c r="AE82" s="33"/>
    </row>
    <row r="83" spans="1:65" s="2" customFormat="1" ht="12" customHeight="1">
      <c r="A83" s="33"/>
      <c r="B83" s="34"/>
      <c r="C83" s="28" t="s">
        <v>130</v>
      </c>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6.5" customHeight="1">
      <c r="A84" s="33"/>
      <c r="B84" s="34"/>
      <c r="C84" s="35"/>
      <c r="D84" s="35"/>
      <c r="E84" s="310" t="str">
        <f>E11</f>
        <v>7 - Stavební přípomoci</v>
      </c>
      <c r="F84" s="358"/>
      <c r="G84" s="358"/>
      <c r="H84" s="358"/>
      <c r="I84" s="35"/>
      <c r="J84" s="35"/>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2" customHeight="1">
      <c r="A86" s="33"/>
      <c r="B86" s="34"/>
      <c r="C86" s="28" t="s">
        <v>21</v>
      </c>
      <c r="D86" s="35"/>
      <c r="E86" s="35"/>
      <c r="F86" s="26" t="str">
        <f>F14</f>
        <v xml:space="preserve"> </v>
      </c>
      <c r="G86" s="35"/>
      <c r="H86" s="35"/>
      <c r="I86" s="28" t="s">
        <v>23</v>
      </c>
      <c r="J86" s="58" t="str">
        <f>IF(J14="","",J14)</f>
        <v>10. 2. 2025</v>
      </c>
      <c r="K86" s="35"/>
      <c r="L86" s="112"/>
      <c r="S86" s="33"/>
      <c r="T86" s="33"/>
      <c r="U86" s="33"/>
      <c r="V86" s="33"/>
      <c r="W86" s="33"/>
      <c r="X86" s="33"/>
      <c r="Y86" s="33"/>
      <c r="Z86" s="33"/>
      <c r="AA86" s="33"/>
      <c r="AB86" s="33"/>
      <c r="AC86" s="33"/>
      <c r="AD86" s="33"/>
      <c r="AE86" s="33"/>
    </row>
    <row r="87" spans="1:65" s="2" customFormat="1" ht="6.95" customHeight="1">
      <c r="A87" s="33"/>
      <c r="B87" s="34"/>
      <c r="C87" s="35"/>
      <c r="D87" s="35"/>
      <c r="E87" s="35"/>
      <c r="F87" s="35"/>
      <c r="G87" s="35"/>
      <c r="H87" s="35"/>
      <c r="I87" s="35"/>
      <c r="J87" s="35"/>
      <c r="K87" s="35"/>
      <c r="L87" s="112"/>
      <c r="S87" s="33"/>
      <c r="T87" s="33"/>
      <c r="U87" s="33"/>
      <c r="V87" s="33"/>
      <c r="W87" s="33"/>
      <c r="X87" s="33"/>
      <c r="Y87" s="33"/>
      <c r="Z87" s="33"/>
      <c r="AA87" s="33"/>
      <c r="AB87" s="33"/>
      <c r="AC87" s="33"/>
      <c r="AD87" s="33"/>
      <c r="AE87" s="33"/>
    </row>
    <row r="88" spans="1:65" s="2" customFormat="1" ht="15.2" customHeight="1">
      <c r="A88" s="33"/>
      <c r="B88" s="34"/>
      <c r="C88" s="28" t="s">
        <v>25</v>
      </c>
      <c r="D88" s="35"/>
      <c r="E88" s="35"/>
      <c r="F88" s="26" t="str">
        <f>E17</f>
        <v xml:space="preserve"> </v>
      </c>
      <c r="G88" s="35"/>
      <c r="H88" s="35"/>
      <c r="I88" s="28" t="s">
        <v>30</v>
      </c>
      <c r="J88" s="31" t="str">
        <f>E23</f>
        <v xml:space="preserve"> </v>
      </c>
      <c r="K88" s="35"/>
      <c r="L88" s="112"/>
      <c r="S88" s="33"/>
      <c r="T88" s="33"/>
      <c r="U88" s="33"/>
      <c r="V88" s="33"/>
      <c r="W88" s="33"/>
      <c r="X88" s="33"/>
      <c r="Y88" s="33"/>
      <c r="Z88" s="33"/>
      <c r="AA88" s="33"/>
      <c r="AB88" s="33"/>
      <c r="AC88" s="33"/>
      <c r="AD88" s="33"/>
      <c r="AE88" s="33"/>
    </row>
    <row r="89" spans="1:65" s="2" customFormat="1" ht="15.2" customHeight="1">
      <c r="A89" s="33"/>
      <c r="B89" s="34"/>
      <c r="C89" s="28" t="s">
        <v>28</v>
      </c>
      <c r="D89" s="35"/>
      <c r="E89" s="35"/>
      <c r="F89" s="26" t="str">
        <f>IF(E20="","",E20)</f>
        <v>Vyplň údaj</v>
      </c>
      <c r="G89" s="35"/>
      <c r="H89" s="35"/>
      <c r="I89" s="28" t="s">
        <v>32</v>
      </c>
      <c r="J89" s="31" t="str">
        <f>E26</f>
        <v xml:space="preserve"> </v>
      </c>
      <c r="K89" s="35"/>
      <c r="L89" s="112"/>
      <c r="S89" s="33"/>
      <c r="T89" s="33"/>
      <c r="U89" s="33"/>
      <c r="V89" s="33"/>
      <c r="W89" s="33"/>
      <c r="X89" s="33"/>
      <c r="Y89" s="33"/>
      <c r="Z89" s="33"/>
      <c r="AA89" s="33"/>
      <c r="AB89" s="33"/>
      <c r="AC89" s="33"/>
      <c r="AD89" s="33"/>
      <c r="AE89" s="33"/>
    </row>
    <row r="90" spans="1:65" s="2" customFormat="1" ht="10.35" customHeight="1">
      <c r="A90" s="33"/>
      <c r="B90" s="34"/>
      <c r="C90" s="35"/>
      <c r="D90" s="35"/>
      <c r="E90" s="35"/>
      <c r="F90" s="35"/>
      <c r="G90" s="35"/>
      <c r="H90" s="35"/>
      <c r="I90" s="35"/>
      <c r="J90" s="35"/>
      <c r="K90" s="35"/>
      <c r="L90" s="112"/>
      <c r="S90" s="33"/>
      <c r="T90" s="33"/>
      <c r="U90" s="33"/>
      <c r="V90" s="33"/>
      <c r="W90" s="33"/>
      <c r="X90" s="33"/>
      <c r="Y90" s="33"/>
      <c r="Z90" s="33"/>
      <c r="AA90" s="33"/>
      <c r="AB90" s="33"/>
      <c r="AC90" s="33"/>
      <c r="AD90" s="33"/>
      <c r="AE90" s="33"/>
    </row>
    <row r="91" spans="1:65" s="11" customFormat="1" ht="29.25" customHeight="1">
      <c r="A91" s="150"/>
      <c r="B91" s="151"/>
      <c r="C91" s="152" t="s">
        <v>142</v>
      </c>
      <c r="D91" s="153" t="s">
        <v>54</v>
      </c>
      <c r="E91" s="153" t="s">
        <v>50</v>
      </c>
      <c r="F91" s="153" t="s">
        <v>51</v>
      </c>
      <c r="G91" s="153" t="s">
        <v>143</v>
      </c>
      <c r="H91" s="153" t="s">
        <v>144</v>
      </c>
      <c r="I91" s="153" t="s">
        <v>145</v>
      </c>
      <c r="J91" s="153" t="s">
        <v>134</v>
      </c>
      <c r="K91" s="154" t="s">
        <v>146</v>
      </c>
      <c r="L91" s="155"/>
      <c r="M91" s="67" t="s">
        <v>19</v>
      </c>
      <c r="N91" s="68" t="s">
        <v>39</v>
      </c>
      <c r="O91" s="68" t="s">
        <v>147</v>
      </c>
      <c r="P91" s="68" t="s">
        <v>148</v>
      </c>
      <c r="Q91" s="68" t="s">
        <v>149</v>
      </c>
      <c r="R91" s="68" t="s">
        <v>150</v>
      </c>
      <c r="S91" s="68" t="s">
        <v>151</v>
      </c>
      <c r="T91" s="69" t="s">
        <v>152</v>
      </c>
      <c r="U91" s="150"/>
      <c r="V91" s="150"/>
      <c r="W91" s="150"/>
      <c r="X91" s="150"/>
      <c r="Y91" s="150"/>
      <c r="Z91" s="150"/>
      <c r="AA91" s="150"/>
      <c r="AB91" s="150"/>
      <c r="AC91" s="150"/>
      <c r="AD91" s="150"/>
      <c r="AE91" s="150"/>
    </row>
    <row r="92" spans="1:65" s="2" customFormat="1" ht="22.9" customHeight="1">
      <c r="A92" s="33"/>
      <c r="B92" s="34"/>
      <c r="C92" s="74" t="s">
        <v>153</v>
      </c>
      <c r="D92" s="35"/>
      <c r="E92" s="35"/>
      <c r="F92" s="35"/>
      <c r="G92" s="35"/>
      <c r="H92" s="35"/>
      <c r="I92" s="35"/>
      <c r="J92" s="156">
        <f>BK92</f>
        <v>0</v>
      </c>
      <c r="K92" s="35"/>
      <c r="L92" s="38"/>
      <c r="M92" s="70"/>
      <c r="N92" s="157"/>
      <c r="O92" s="71"/>
      <c r="P92" s="158">
        <f>P93+P123</f>
        <v>0</v>
      </c>
      <c r="Q92" s="71"/>
      <c r="R92" s="158">
        <f>R93+R123</f>
        <v>0.44800000000000001</v>
      </c>
      <c r="S92" s="71"/>
      <c r="T92" s="159">
        <f>T93+T123</f>
        <v>1.43</v>
      </c>
      <c r="U92" s="33"/>
      <c r="V92" s="33"/>
      <c r="W92" s="33"/>
      <c r="X92" s="33"/>
      <c r="Y92" s="33"/>
      <c r="Z92" s="33"/>
      <c r="AA92" s="33"/>
      <c r="AB92" s="33"/>
      <c r="AC92" s="33"/>
      <c r="AD92" s="33"/>
      <c r="AE92" s="33"/>
      <c r="AT92" s="16" t="s">
        <v>68</v>
      </c>
      <c r="AU92" s="16" t="s">
        <v>135</v>
      </c>
      <c r="BK92" s="160">
        <f>BK93+BK123</f>
        <v>0</v>
      </c>
    </row>
    <row r="93" spans="1:65" s="12" customFormat="1" ht="25.9" customHeight="1">
      <c r="B93" s="161"/>
      <c r="C93" s="162"/>
      <c r="D93" s="163" t="s">
        <v>68</v>
      </c>
      <c r="E93" s="164" t="s">
        <v>154</v>
      </c>
      <c r="F93" s="164" t="s">
        <v>155</v>
      </c>
      <c r="G93" s="162"/>
      <c r="H93" s="162"/>
      <c r="I93" s="165"/>
      <c r="J93" s="166">
        <f>BK93</f>
        <v>0</v>
      </c>
      <c r="K93" s="162"/>
      <c r="L93" s="167"/>
      <c r="M93" s="168"/>
      <c r="N93" s="169"/>
      <c r="O93" s="169"/>
      <c r="P93" s="170">
        <f>P94+P97+P112+P120</f>
        <v>0</v>
      </c>
      <c r="Q93" s="169"/>
      <c r="R93" s="170">
        <f>R94+R97+R112+R120</f>
        <v>0.44800000000000001</v>
      </c>
      <c r="S93" s="169"/>
      <c r="T93" s="171">
        <f>T94+T97+T112+T120</f>
        <v>1.43</v>
      </c>
      <c r="AR93" s="172" t="s">
        <v>76</v>
      </c>
      <c r="AT93" s="173" t="s">
        <v>68</v>
      </c>
      <c r="AU93" s="173" t="s">
        <v>69</v>
      </c>
      <c r="AY93" s="172" t="s">
        <v>156</v>
      </c>
      <c r="BK93" s="174">
        <f>BK94+BK97+BK112+BK120</f>
        <v>0</v>
      </c>
    </row>
    <row r="94" spans="1:65" s="12" customFormat="1" ht="22.9" customHeight="1">
      <c r="B94" s="161"/>
      <c r="C94" s="162"/>
      <c r="D94" s="163" t="s">
        <v>68</v>
      </c>
      <c r="E94" s="175" t="s">
        <v>86</v>
      </c>
      <c r="F94" s="175" t="s">
        <v>157</v>
      </c>
      <c r="G94" s="162"/>
      <c r="H94" s="162"/>
      <c r="I94" s="165"/>
      <c r="J94" s="176">
        <f>BK94</f>
        <v>0</v>
      </c>
      <c r="K94" s="162"/>
      <c r="L94" s="167"/>
      <c r="M94" s="168"/>
      <c r="N94" s="169"/>
      <c r="O94" s="169"/>
      <c r="P94" s="170">
        <f>SUM(P95:P96)</f>
        <v>0</v>
      </c>
      <c r="Q94" s="169"/>
      <c r="R94" s="170">
        <f>SUM(R95:R96)</f>
        <v>0.44800000000000001</v>
      </c>
      <c r="S94" s="169"/>
      <c r="T94" s="171">
        <f>SUM(T95:T96)</f>
        <v>0</v>
      </c>
      <c r="AR94" s="172" t="s">
        <v>76</v>
      </c>
      <c r="AT94" s="173" t="s">
        <v>68</v>
      </c>
      <c r="AU94" s="173" t="s">
        <v>76</v>
      </c>
      <c r="AY94" s="172" t="s">
        <v>156</v>
      </c>
      <c r="BK94" s="174">
        <f>SUM(BK95:BK96)</f>
        <v>0</v>
      </c>
    </row>
    <row r="95" spans="1:65" s="2" customFormat="1" ht="21.75" customHeight="1">
      <c r="A95" s="33"/>
      <c r="B95" s="34"/>
      <c r="C95" s="177" t="s">
        <v>76</v>
      </c>
      <c r="D95" s="177" t="s">
        <v>158</v>
      </c>
      <c r="E95" s="178" t="s">
        <v>815</v>
      </c>
      <c r="F95" s="179" t="s">
        <v>816</v>
      </c>
      <c r="G95" s="180" t="s">
        <v>161</v>
      </c>
      <c r="H95" s="181">
        <v>8</v>
      </c>
      <c r="I95" s="182"/>
      <c r="J95" s="183">
        <f>ROUND(I95*H95,2)</f>
        <v>0</v>
      </c>
      <c r="K95" s="179" t="s">
        <v>162</v>
      </c>
      <c r="L95" s="38"/>
      <c r="M95" s="184" t="s">
        <v>19</v>
      </c>
      <c r="N95" s="185" t="s">
        <v>40</v>
      </c>
      <c r="O95" s="63"/>
      <c r="P95" s="186">
        <f>O95*H95</f>
        <v>0</v>
      </c>
      <c r="Q95" s="186">
        <v>5.6000000000000001E-2</v>
      </c>
      <c r="R95" s="186">
        <f>Q95*H95</f>
        <v>0.44800000000000001</v>
      </c>
      <c r="S95" s="186">
        <v>0</v>
      </c>
      <c r="T95" s="187">
        <f>S95*H95</f>
        <v>0</v>
      </c>
      <c r="U95" s="33"/>
      <c r="V95" s="33"/>
      <c r="W95" s="33"/>
      <c r="X95" s="33"/>
      <c r="Y95" s="33"/>
      <c r="Z95" s="33"/>
      <c r="AA95" s="33"/>
      <c r="AB95" s="33"/>
      <c r="AC95" s="33"/>
      <c r="AD95" s="33"/>
      <c r="AE95" s="33"/>
      <c r="AR95" s="188" t="s">
        <v>101</v>
      </c>
      <c r="AT95" s="188" t="s">
        <v>158</v>
      </c>
      <c r="AU95" s="188" t="s">
        <v>78</v>
      </c>
      <c r="AY95" s="16" t="s">
        <v>156</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101</v>
      </c>
      <c r="BM95" s="188" t="s">
        <v>78</v>
      </c>
    </row>
    <row r="96" spans="1:65" s="2" customFormat="1" ht="11.25">
      <c r="A96" s="33"/>
      <c r="B96" s="34"/>
      <c r="C96" s="35"/>
      <c r="D96" s="190" t="s">
        <v>163</v>
      </c>
      <c r="E96" s="35"/>
      <c r="F96" s="191" t="s">
        <v>817</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163</v>
      </c>
      <c r="AU96" s="16" t="s">
        <v>78</v>
      </c>
    </row>
    <row r="97" spans="1:65" s="12" customFormat="1" ht="22.9" customHeight="1">
      <c r="B97" s="161"/>
      <c r="C97" s="162"/>
      <c r="D97" s="163" t="s">
        <v>68</v>
      </c>
      <c r="E97" s="175" t="s">
        <v>118</v>
      </c>
      <c r="F97" s="175" t="s">
        <v>304</v>
      </c>
      <c r="G97" s="162"/>
      <c r="H97" s="162"/>
      <c r="I97" s="165"/>
      <c r="J97" s="176">
        <f>BK97</f>
        <v>0</v>
      </c>
      <c r="K97" s="162"/>
      <c r="L97" s="167"/>
      <c r="M97" s="168"/>
      <c r="N97" s="169"/>
      <c r="O97" s="169"/>
      <c r="P97" s="170">
        <f>SUM(P98:P111)</f>
        <v>0</v>
      </c>
      <c r="Q97" s="169"/>
      <c r="R97" s="170">
        <f>SUM(R98:R111)</f>
        <v>0</v>
      </c>
      <c r="S97" s="169"/>
      <c r="T97" s="171">
        <f>SUM(T98:T111)</f>
        <v>1.43</v>
      </c>
      <c r="AR97" s="172" t="s">
        <v>76</v>
      </c>
      <c r="AT97" s="173" t="s">
        <v>68</v>
      </c>
      <c r="AU97" s="173" t="s">
        <v>76</v>
      </c>
      <c r="AY97" s="172" t="s">
        <v>156</v>
      </c>
      <c r="BK97" s="174">
        <f>SUM(BK98:BK111)</f>
        <v>0</v>
      </c>
    </row>
    <row r="98" spans="1:65" s="2" customFormat="1" ht="55.5" customHeight="1">
      <c r="A98" s="33"/>
      <c r="B98" s="34"/>
      <c r="C98" s="177" t="s">
        <v>83</v>
      </c>
      <c r="D98" s="177" t="s">
        <v>158</v>
      </c>
      <c r="E98" s="178" t="s">
        <v>818</v>
      </c>
      <c r="F98" s="179" t="s">
        <v>819</v>
      </c>
      <c r="G98" s="180" t="s">
        <v>349</v>
      </c>
      <c r="H98" s="181">
        <v>6</v>
      </c>
      <c r="I98" s="182"/>
      <c r="J98" s="183">
        <f>ROUND(I98*H98,2)</f>
        <v>0</v>
      </c>
      <c r="K98" s="179" t="s">
        <v>162</v>
      </c>
      <c r="L98" s="38"/>
      <c r="M98" s="184" t="s">
        <v>19</v>
      </c>
      <c r="N98" s="185" t="s">
        <v>40</v>
      </c>
      <c r="O98" s="63"/>
      <c r="P98" s="186">
        <f>O98*H98</f>
        <v>0</v>
      </c>
      <c r="Q98" s="186">
        <v>0</v>
      </c>
      <c r="R98" s="186">
        <f>Q98*H98</f>
        <v>0</v>
      </c>
      <c r="S98" s="186">
        <v>1E-3</v>
      </c>
      <c r="T98" s="187">
        <f>S98*H98</f>
        <v>6.0000000000000001E-3</v>
      </c>
      <c r="U98" s="33"/>
      <c r="V98" s="33"/>
      <c r="W98" s="33"/>
      <c r="X98" s="33"/>
      <c r="Y98" s="33"/>
      <c r="Z98" s="33"/>
      <c r="AA98" s="33"/>
      <c r="AB98" s="33"/>
      <c r="AC98" s="33"/>
      <c r="AD98" s="33"/>
      <c r="AE98" s="33"/>
      <c r="AR98" s="188" t="s">
        <v>101</v>
      </c>
      <c r="AT98" s="188" t="s">
        <v>158</v>
      </c>
      <c r="AU98" s="188" t="s">
        <v>78</v>
      </c>
      <c r="AY98" s="16" t="s">
        <v>156</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101</v>
      </c>
      <c r="BM98" s="188" t="s">
        <v>101</v>
      </c>
    </row>
    <row r="99" spans="1:65" s="2" customFormat="1" ht="11.25">
      <c r="A99" s="33"/>
      <c r="B99" s="34"/>
      <c r="C99" s="35"/>
      <c r="D99" s="190" t="s">
        <v>163</v>
      </c>
      <c r="E99" s="35"/>
      <c r="F99" s="191" t="s">
        <v>820</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163</v>
      </c>
      <c r="AU99" s="16" t="s">
        <v>78</v>
      </c>
    </row>
    <row r="100" spans="1:65" s="2" customFormat="1" ht="55.5" customHeight="1">
      <c r="A100" s="33"/>
      <c r="B100" s="34"/>
      <c r="C100" s="177" t="s">
        <v>101</v>
      </c>
      <c r="D100" s="177" t="s">
        <v>158</v>
      </c>
      <c r="E100" s="178" t="s">
        <v>821</v>
      </c>
      <c r="F100" s="179" t="s">
        <v>822</v>
      </c>
      <c r="G100" s="180" t="s">
        <v>349</v>
      </c>
      <c r="H100" s="181">
        <v>6</v>
      </c>
      <c r="I100" s="182"/>
      <c r="J100" s="183">
        <f>ROUND(I100*H100,2)</f>
        <v>0</v>
      </c>
      <c r="K100" s="179" t="s">
        <v>162</v>
      </c>
      <c r="L100" s="38"/>
      <c r="M100" s="184" t="s">
        <v>19</v>
      </c>
      <c r="N100" s="185" t="s">
        <v>40</v>
      </c>
      <c r="O100" s="63"/>
      <c r="P100" s="186">
        <f>O100*H100</f>
        <v>0</v>
      </c>
      <c r="Q100" s="186">
        <v>0</v>
      </c>
      <c r="R100" s="186">
        <f>Q100*H100</f>
        <v>0</v>
      </c>
      <c r="S100" s="186">
        <v>4.0000000000000001E-3</v>
      </c>
      <c r="T100" s="187">
        <f>S100*H100</f>
        <v>2.4E-2</v>
      </c>
      <c r="U100" s="33"/>
      <c r="V100" s="33"/>
      <c r="W100" s="33"/>
      <c r="X100" s="33"/>
      <c r="Y100" s="33"/>
      <c r="Z100" s="33"/>
      <c r="AA100" s="33"/>
      <c r="AB100" s="33"/>
      <c r="AC100" s="33"/>
      <c r="AD100" s="33"/>
      <c r="AE100" s="33"/>
      <c r="AR100" s="188" t="s">
        <v>101</v>
      </c>
      <c r="AT100" s="188" t="s">
        <v>158</v>
      </c>
      <c r="AU100" s="188" t="s">
        <v>78</v>
      </c>
      <c r="AY100" s="16" t="s">
        <v>156</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101</v>
      </c>
      <c r="BM100" s="188" t="s">
        <v>86</v>
      </c>
    </row>
    <row r="101" spans="1:65" s="2" customFormat="1" ht="11.25">
      <c r="A101" s="33"/>
      <c r="B101" s="34"/>
      <c r="C101" s="35"/>
      <c r="D101" s="190" t="s">
        <v>163</v>
      </c>
      <c r="E101" s="35"/>
      <c r="F101" s="191" t="s">
        <v>823</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163</v>
      </c>
      <c r="AU101" s="16" t="s">
        <v>78</v>
      </c>
    </row>
    <row r="102" spans="1:65" s="2" customFormat="1" ht="55.5" customHeight="1">
      <c r="A102" s="33"/>
      <c r="B102" s="34"/>
      <c r="C102" s="177" t="s">
        <v>107</v>
      </c>
      <c r="D102" s="177" t="s">
        <v>158</v>
      </c>
      <c r="E102" s="178" t="s">
        <v>824</v>
      </c>
      <c r="F102" s="179" t="s">
        <v>825</v>
      </c>
      <c r="G102" s="180" t="s">
        <v>349</v>
      </c>
      <c r="H102" s="181">
        <v>6</v>
      </c>
      <c r="I102" s="182"/>
      <c r="J102" s="183">
        <f>ROUND(I102*H102,2)</f>
        <v>0</v>
      </c>
      <c r="K102" s="179" t="s">
        <v>162</v>
      </c>
      <c r="L102" s="38"/>
      <c r="M102" s="184" t="s">
        <v>19</v>
      </c>
      <c r="N102" s="185" t="s">
        <v>40</v>
      </c>
      <c r="O102" s="63"/>
      <c r="P102" s="186">
        <f>O102*H102</f>
        <v>0</v>
      </c>
      <c r="Q102" s="186">
        <v>0</v>
      </c>
      <c r="R102" s="186">
        <f>Q102*H102</f>
        <v>0</v>
      </c>
      <c r="S102" s="186">
        <v>2.5000000000000001E-2</v>
      </c>
      <c r="T102" s="187">
        <f>S102*H102</f>
        <v>0.15000000000000002</v>
      </c>
      <c r="U102" s="33"/>
      <c r="V102" s="33"/>
      <c r="W102" s="33"/>
      <c r="X102" s="33"/>
      <c r="Y102" s="33"/>
      <c r="Z102" s="33"/>
      <c r="AA102" s="33"/>
      <c r="AB102" s="33"/>
      <c r="AC102" s="33"/>
      <c r="AD102" s="33"/>
      <c r="AE102" s="33"/>
      <c r="AR102" s="188" t="s">
        <v>101</v>
      </c>
      <c r="AT102" s="188" t="s">
        <v>158</v>
      </c>
      <c r="AU102" s="188" t="s">
        <v>78</v>
      </c>
      <c r="AY102" s="16" t="s">
        <v>156</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101</v>
      </c>
      <c r="BM102" s="188" t="s">
        <v>94</v>
      </c>
    </row>
    <row r="103" spans="1:65" s="2" customFormat="1" ht="11.25">
      <c r="A103" s="33"/>
      <c r="B103" s="34"/>
      <c r="C103" s="35"/>
      <c r="D103" s="190" t="s">
        <v>163</v>
      </c>
      <c r="E103" s="35"/>
      <c r="F103" s="191" t="s">
        <v>826</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163</v>
      </c>
      <c r="AU103" s="16" t="s">
        <v>78</v>
      </c>
    </row>
    <row r="104" spans="1:65" s="2" customFormat="1" ht="37.9" customHeight="1">
      <c r="A104" s="33"/>
      <c r="B104" s="34"/>
      <c r="C104" s="177" t="s">
        <v>86</v>
      </c>
      <c r="D104" s="177" t="s">
        <v>158</v>
      </c>
      <c r="E104" s="178" t="s">
        <v>827</v>
      </c>
      <c r="F104" s="179" t="s">
        <v>828</v>
      </c>
      <c r="G104" s="180" t="s">
        <v>204</v>
      </c>
      <c r="H104" s="181">
        <v>60</v>
      </c>
      <c r="I104" s="182"/>
      <c r="J104" s="183">
        <f>ROUND(I104*H104,2)</f>
        <v>0</v>
      </c>
      <c r="K104" s="179" t="s">
        <v>162</v>
      </c>
      <c r="L104" s="38"/>
      <c r="M104" s="184" t="s">
        <v>19</v>
      </c>
      <c r="N104" s="185" t="s">
        <v>40</v>
      </c>
      <c r="O104" s="63"/>
      <c r="P104" s="186">
        <f>O104*H104</f>
        <v>0</v>
      </c>
      <c r="Q104" s="186">
        <v>0</v>
      </c>
      <c r="R104" s="186">
        <f>Q104*H104</f>
        <v>0</v>
      </c>
      <c r="S104" s="186">
        <v>2E-3</v>
      </c>
      <c r="T104" s="187">
        <f>S104*H104</f>
        <v>0.12</v>
      </c>
      <c r="U104" s="33"/>
      <c r="V104" s="33"/>
      <c r="W104" s="33"/>
      <c r="X104" s="33"/>
      <c r="Y104" s="33"/>
      <c r="Z104" s="33"/>
      <c r="AA104" s="33"/>
      <c r="AB104" s="33"/>
      <c r="AC104" s="33"/>
      <c r="AD104" s="33"/>
      <c r="AE104" s="33"/>
      <c r="AR104" s="188" t="s">
        <v>101</v>
      </c>
      <c r="AT104" s="188" t="s">
        <v>158</v>
      </c>
      <c r="AU104" s="188" t="s">
        <v>78</v>
      </c>
      <c r="AY104" s="16" t="s">
        <v>156</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101</v>
      </c>
      <c r="BM104" s="188" t="s">
        <v>121</v>
      </c>
    </row>
    <row r="105" spans="1:65" s="2" customFormat="1" ht="11.25">
      <c r="A105" s="33"/>
      <c r="B105" s="34"/>
      <c r="C105" s="35"/>
      <c r="D105" s="190" t="s">
        <v>163</v>
      </c>
      <c r="E105" s="35"/>
      <c r="F105" s="191" t="s">
        <v>829</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163</v>
      </c>
      <c r="AU105" s="16" t="s">
        <v>78</v>
      </c>
    </row>
    <row r="106" spans="1:65" s="2" customFormat="1" ht="37.9" customHeight="1">
      <c r="A106" s="33"/>
      <c r="B106" s="34"/>
      <c r="C106" s="177" t="s">
        <v>115</v>
      </c>
      <c r="D106" s="177" t="s">
        <v>158</v>
      </c>
      <c r="E106" s="178" t="s">
        <v>830</v>
      </c>
      <c r="F106" s="179" t="s">
        <v>831</v>
      </c>
      <c r="G106" s="180" t="s">
        <v>204</v>
      </c>
      <c r="H106" s="181">
        <v>60</v>
      </c>
      <c r="I106" s="182"/>
      <c r="J106" s="183">
        <f>ROUND(I106*H106,2)</f>
        <v>0</v>
      </c>
      <c r="K106" s="179" t="s">
        <v>162</v>
      </c>
      <c r="L106" s="38"/>
      <c r="M106" s="184" t="s">
        <v>19</v>
      </c>
      <c r="N106" s="185" t="s">
        <v>40</v>
      </c>
      <c r="O106" s="63"/>
      <c r="P106" s="186">
        <f>O106*H106</f>
        <v>0</v>
      </c>
      <c r="Q106" s="186">
        <v>0</v>
      </c>
      <c r="R106" s="186">
        <f>Q106*H106</f>
        <v>0</v>
      </c>
      <c r="S106" s="186">
        <v>6.0000000000000001E-3</v>
      </c>
      <c r="T106" s="187">
        <f>S106*H106</f>
        <v>0.36</v>
      </c>
      <c r="U106" s="33"/>
      <c r="V106" s="33"/>
      <c r="W106" s="33"/>
      <c r="X106" s="33"/>
      <c r="Y106" s="33"/>
      <c r="Z106" s="33"/>
      <c r="AA106" s="33"/>
      <c r="AB106" s="33"/>
      <c r="AC106" s="33"/>
      <c r="AD106" s="33"/>
      <c r="AE106" s="33"/>
      <c r="AR106" s="188" t="s">
        <v>101</v>
      </c>
      <c r="AT106" s="188" t="s">
        <v>158</v>
      </c>
      <c r="AU106" s="188" t="s">
        <v>78</v>
      </c>
      <c r="AY106" s="16" t="s">
        <v>156</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101</v>
      </c>
      <c r="BM106" s="188" t="s">
        <v>8</v>
      </c>
    </row>
    <row r="107" spans="1:65" s="2" customFormat="1" ht="11.25">
      <c r="A107" s="33"/>
      <c r="B107" s="34"/>
      <c r="C107" s="35"/>
      <c r="D107" s="190" t="s">
        <v>163</v>
      </c>
      <c r="E107" s="35"/>
      <c r="F107" s="191" t="s">
        <v>832</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163</v>
      </c>
      <c r="AU107" s="16" t="s">
        <v>78</v>
      </c>
    </row>
    <row r="108" spans="1:65" s="2" customFormat="1" ht="37.9" customHeight="1">
      <c r="A108" s="33"/>
      <c r="B108" s="34"/>
      <c r="C108" s="177" t="s">
        <v>94</v>
      </c>
      <c r="D108" s="177" t="s">
        <v>158</v>
      </c>
      <c r="E108" s="178" t="s">
        <v>833</v>
      </c>
      <c r="F108" s="179" t="s">
        <v>834</v>
      </c>
      <c r="G108" s="180" t="s">
        <v>204</v>
      </c>
      <c r="H108" s="181">
        <v>50</v>
      </c>
      <c r="I108" s="182"/>
      <c r="J108" s="183">
        <f>ROUND(I108*H108,2)</f>
        <v>0</v>
      </c>
      <c r="K108" s="179" t="s">
        <v>162</v>
      </c>
      <c r="L108" s="38"/>
      <c r="M108" s="184" t="s">
        <v>19</v>
      </c>
      <c r="N108" s="185" t="s">
        <v>40</v>
      </c>
      <c r="O108" s="63"/>
      <c r="P108" s="186">
        <f>O108*H108</f>
        <v>0</v>
      </c>
      <c r="Q108" s="186">
        <v>0</v>
      </c>
      <c r="R108" s="186">
        <f>Q108*H108</f>
        <v>0</v>
      </c>
      <c r="S108" s="186">
        <v>8.9999999999999993E-3</v>
      </c>
      <c r="T108" s="187">
        <f>S108*H108</f>
        <v>0.44999999999999996</v>
      </c>
      <c r="U108" s="33"/>
      <c r="V108" s="33"/>
      <c r="W108" s="33"/>
      <c r="X108" s="33"/>
      <c r="Y108" s="33"/>
      <c r="Z108" s="33"/>
      <c r="AA108" s="33"/>
      <c r="AB108" s="33"/>
      <c r="AC108" s="33"/>
      <c r="AD108" s="33"/>
      <c r="AE108" s="33"/>
      <c r="AR108" s="188" t="s">
        <v>101</v>
      </c>
      <c r="AT108" s="188" t="s">
        <v>158</v>
      </c>
      <c r="AU108" s="188" t="s">
        <v>78</v>
      </c>
      <c r="AY108" s="16" t="s">
        <v>156</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101</v>
      </c>
      <c r="BM108" s="188" t="s">
        <v>190</v>
      </c>
    </row>
    <row r="109" spans="1:65" s="2" customFormat="1" ht="11.25">
      <c r="A109" s="33"/>
      <c r="B109" s="34"/>
      <c r="C109" s="35"/>
      <c r="D109" s="190" t="s">
        <v>163</v>
      </c>
      <c r="E109" s="35"/>
      <c r="F109" s="191" t="s">
        <v>835</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163</v>
      </c>
      <c r="AU109" s="16" t="s">
        <v>78</v>
      </c>
    </row>
    <row r="110" spans="1:65" s="2" customFormat="1" ht="37.9" customHeight="1">
      <c r="A110" s="33"/>
      <c r="B110" s="34"/>
      <c r="C110" s="177" t="s">
        <v>118</v>
      </c>
      <c r="D110" s="177" t="s">
        <v>158</v>
      </c>
      <c r="E110" s="178" t="s">
        <v>836</v>
      </c>
      <c r="F110" s="179" t="s">
        <v>837</v>
      </c>
      <c r="G110" s="180" t="s">
        <v>204</v>
      </c>
      <c r="H110" s="181">
        <v>8</v>
      </c>
      <c r="I110" s="182"/>
      <c r="J110" s="183">
        <f>ROUND(I110*H110,2)</f>
        <v>0</v>
      </c>
      <c r="K110" s="179" t="s">
        <v>162</v>
      </c>
      <c r="L110" s="38"/>
      <c r="M110" s="184" t="s">
        <v>19</v>
      </c>
      <c r="N110" s="185" t="s">
        <v>40</v>
      </c>
      <c r="O110" s="63"/>
      <c r="P110" s="186">
        <f>O110*H110</f>
        <v>0</v>
      </c>
      <c r="Q110" s="186">
        <v>0</v>
      </c>
      <c r="R110" s="186">
        <f>Q110*H110</f>
        <v>0</v>
      </c>
      <c r="S110" s="186">
        <v>0.04</v>
      </c>
      <c r="T110" s="187">
        <f>S110*H110</f>
        <v>0.32</v>
      </c>
      <c r="U110" s="33"/>
      <c r="V110" s="33"/>
      <c r="W110" s="33"/>
      <c r="X110" s="33"/>
      <c r="Y110" s="33"/>
      <c r="Z110" s="33"/>
      <c r="AA110" s="33"/>
      <c r="AB110" s="33"/>
      <c r="AC110" s="33"/>
      <c r="AD110" s="33"/>
      <c r="AE110" s="33"/>
      <c r="AR110" s="188" t="s">
        <v>101</v>
      </c>
      <c r="AT110" s="188" t="s">
        <v>158</v>
      </c>
      <c r="AU110" s="188" t="s">
        <v>78</v>
      </c>
      <c r="AY110" s="16" t="s">
        <v>156</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101</v>
      </c>
      <c r="BM110" s="188" t="s">
        <v>189</v>
      </c>
    </row>
    <row r="111" spans="1:65" s="2" customFormat="1" ht="11.25">
      <c r="A111" s="33"/>
      <c r="B111" s="34"/>
      <c r="C111" s="35"/>
      <c r="D111" s="190" t="s">
        <v>163</v>
      </c>
      <c r="E111" s="35"/>
      <c r="F111" s="191" t="s">
        <v>838</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163</v>
      </c>
      <c r="AU111" s="16" t="s">
        <v>78</v>
      </c>
    </row>
    <row r="112" spans="1:65" s="12" customFormat="1" ht="22.9" customHeight="1">
      <c r="B112" s="161"/>
      <c r="C112" s="162"/>
      <c r="D112" s="163" t="s">
        <v>68</v>
      </c>
      <c r="E112" s="175" t="s">
        <v>168</v>
      </c>
      <c r="F112" s="175" t="s">
        <v>378</v>
      </c>
      <c r="G112" s="162"/>
      <c r="H112" s="162"/>
      <c r="I112" s="165"/>
      <c r="J112" s="176">
        <f>BK112</f>
        <v>0</v>
      </c>
      <c r="K112" s="162"/>
      <c r="L112" s="167"/>
      <c r="M112" s="168"/>
      <c r="N112" s="169"/>
      <c r="O112" s="169"/>
      <c r="P112" s="170">
        <f>SUM(P113:P119)</f>
        <v>0</v>
      </c>
      <c r="Q112" s="169"/>
      <c r="R112" s="170">
        <f>SUM(R113:R119)</f>
        <v>0</v>
      </c>
      <c r="S112" s="169"/>
      <c r="T112" s="171">
        <f>SUM(T113:T119)</f>
        <v>0</v>
      </c>
      <c r="AR112" s="172" t="s">
        <v>76</v>
      </c>
      <c r="AT112" s="173" t="s">
        <v>68</v>
      </c>
      <c r="AU112" s="173" t="s">
        <v>76</v>
      </c>
      <c r="AY112" s="172" t="s">
        <v>156</v>
      </c>
      <c r="BK112" s="174">
        <f>SUM(BK113:BK119)</f>
        <v>0</v>
      </c>
    </row>
    <row r="113" spans="1:65" s="2" customFormat="1" ht="37.9" customHeight="1">
      <c r="A113" s="33"/>
      <c r="B113" s="34"/>
      <c r="C113" s="177" t="s">
        <v>226</v>
      </c>
      <c r="D113" s="177" t="s">
        <v>158</v>
      </c>
      <c r="E113" s="178" t="s">
        <v>600</v>
      </c>
      <c r="F113" s="179" t="s">
        <v>601</v>
      </c>
      <c r="G113" s="180" t="s">
        <v>172</v>
      </c>
      <c r="H113" s="181">
        <v>0.3</v>
      </c>
      <c r="I113" s="182"/>
      <c r="J113" s="183">
        <f>ROUND(I113*H113,2)</f>
        <v>0</v>
      </c>
      <c r="K113" s="179" t="s">
        <v>162</v>
      </c>
      <c r="L113" s="38"/>
      <c r="M113" s="184" t="s">
        <v>19</v>
      </c>
      <c r="N113" s="185" t="s">
        <v>40</v>
      </c>
      <c r="O113" s="63"/>
      <c r="P113" s="186">
        <f>O113*H113</f>
        <v>0</v>
      </c>
      <c r="Q113" s="186">
        <v>0</v>
      </c>
      <c r="R113" s="186">
        <f>Q113*H113</f>
        <v>0</v>
      </c>
      <c r="S113" s="186">
        <v>0</v>
      </c>
      <c r="T113" s="187">
        <f>S113*H113</f>
        <v>0</v>
      </c>
      <c r="U113" s="33"/>
      <c r="V113" s="33"/>
      <c r="W113" s="33"/>
      <c r="X113" s="33"/>
      <c r="Y113" s="33"/>
      <c r="Z113" s="33"/>
      <c r="AA113" s="33"/>
      <c r="AB113" s="33"/>
      <c r="AC113" s="33"/>
      <c r="AD113" s="33"/>
      <c r="AE113" s="33"/>
      <c r="AR113" s="188" t="s">
        <v>101</v>
      </c>
      <c r="AT113" s="188" t="s">
        <v>158</v>
      </c>
      <c r="AU113" s="188" t="s">
        <v>78</v>
      </c>
      <c r="AY113" s="16" t="s">
        <v>156</v>
      </c>
      <c r="BE113" s="189">
        <f>IF(N113="základní",J113,0)</f>
        <v>0</v>
      </c>
      <c r="BF113" s="189">
        <f>IF(N113="snížená",J113,0)</f>
        <v>0</v>
      </c>
      <c r="BG113" s="189">
        <f>IF(N113="zákl. přenesená",J113,0)</f>
        <v>0</v>
      </c>
      <c r="BH113" s="189">
        <f>IF(N113="sníž. přenesená",J113,0)</f>
        <v>0</v>
      </c>
      <c r="BI113" s="189">
        <f>IF(N113="nulová",J113,0)</f>
        <v>0</v>
      </c>
      <c r="BJ113" s="16" t="s">
        <v>76</v>
      </c>
      <c r="BK113" s="189">
        <f>ROUND(I113*H113,2)</f>
        <v>0</v>
      </c>
      <c r="BL113" s="16" t="s">
        <v>101</v>
      </c>
      <c r="BM113" s="188" t="s">
        <v>839</v>
      </c>
    </row>
    <row r="114" spans="1:65" s="2" customFormat="1" ht="11.25">
      <c r="A114" s="33"/>
      <c r="B114" s="34"/>
      <c r="C114" s="35"/>
      <c r="D114" s="190" t="s">
        <v>163</v>
      </c>
      <c r="E114" s="35"/>
      <c r="F114" s="191" t="s">
        <v>603</v>
      </c>
      <c r="G114" s="35"/>
      <c r="H114" s="35"/>
      <c r="I114" s="192"/>
      <c r="J114" s="35"/>
      <c r="K114" s="35"/>
      <c r="L114" s="38"/>
      <c r="M114" s="193"/>
      <c r="N114" s="194"/>
      <c r="O114" s="63"/>
      <c r="P114" s="63"/>
      <c r="Q114" s="63"/>
      <c r="R114" s="63"/>
      <c r="S114" s="63"/>
      <c r="T114" s="64"/>
      <c r="U114" s="33"/>
      <c r="V114" s="33"/>
      <c r="W114" s="33"/>
      <c r="X114" s="33"/>
      <c r="Y114" s="33"/>
      <c r="Z114" s="33"/>
      <c r="AA114" s="33"/>
      <c r="AB114" s="33"/>
      <c r="AC114" s="33"/>
      <c r="AD114" s="33"/>
      <c r="AE114" s="33"/>
      <c r="AT114" s="16" t="s">
        <v>163</v>
      </c>
      <c r="AU114" s="16" t="s">
        <v>78</v>
      </c>
    </row>
    <row r="115" spans="1:65" s="2" customFormat="1" ht="33" customHeight="1">
      <c r="A115" s="33"/>
      <c r="B115" s="34"/>
      <c r="C115" s="177" t="s">
        <v>190</v>
      </c>
      <c r="D115" s="177" t="s">
        <v>158</v>
      </c>
      <c r="E115" s="178" t="s">
        <v>174</v>
      </c>
      <c r="F115" s="179" t="s">
        <v>175</v>
      </c>
      <c r="G115" s="180" t="s">
        <v>172</v>
      </c>
      <c r="H115" s="181">
        <v>0.3</v>
      </c>
      <c r="I115" s="182"/>
      <c r="J115" s="183">
        <f>ROUND(I115*H115,2)</f>
        <v>0</v>
      </c>
      <c r="K115" s="179" t="s">
        <v>162</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101</v>
      </c>
      <c r="AT115" s="188" t="s">
        <v>158</v>
      </c>
      <c r="AU115" s="188" t="s">
        <v>78</v>
      </c>
      <c r="AY115" s="16" t="s">
        <v>156</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101</v>
      </c>
      <c r="BM115" s="188" t="s">
        <v>226</v>
      </c>
    </row>
    <row r="116" spans="1:65" s="2" customFormat="1" ht="11.25">
      <c r="A116" s="33"/>
      <c r="B116" s="34"/>
      <c r="C116" s="35"/>
      <c r="D116" s="190" t="s">
        <v>163</v>
      </c>
      <c r="E116" s="35"/>
      <c r="F116" s="191" t="s">
        <v>176</v>
      </c>
      <c r="G116" s="35"/>
      <c r="H116" s="35"/>
      <c r="I116" s="192"/>
      <c r="J116" s="35"/>
      <c r="K116" s="35"/>
      <c r="L116" s="38"/>
      <c r="M116" s="193"/>
      <c r="N116" s="194"/>
      <c r="O116" s="63"/>
      <c r="P116" s="63"/>
      <c r="Q116" s="63"/>
      <c r="R116" s="63"/>
      <c r="S116" s="63"/>
      <c r="T116" s="64"/>
      <c r="U116" s="33"/>
      <c r="V116" s="33"/>
      <c r="W116" s="33"/>
      <c r="X116" s="33"/>
      <c r="Y116" s="33"/>
      <c r="Z116" s="33"/>
      <c r="AA116" s="33"/>
      <c r="AB116" s="33"/>
      <c r="AC116" s="33"/>
      <c r="AD116" s="33"/>
      <c r="AE116" s="33"/>
      <c r="AT116" s="16" t="s">
        <v>163</v>
      </c>
      <c r="AU116" s="16" t="s">
        <v>78</v>
      </c>
    </row>
    <row r="117" spans="1:65" s="2" customFormat="1" ht="44.25" customHeight="1">
      <c r="A117" s="33"/>
      <c r="B117" s="34"/>
      <c r="C117" s="177" t="s">
        <v>247</v>
      </c>
      <c r="D117" s="177" t="s">
        <v>158</v>
      </c>
      <c r="E117" s="178" t="s">
        <v>177</v>
      </c>
      <c r="F117" s="179" t="s">
        <v>178</v>
      </c>
      <c r="G117" s="180" t="s">
        <v>172</v>
      </c>
      <c r="H117" s="181">
        <v>30</v>
      </c>
      <c r="I117" s="182"/>
      <c r="J117" s="183">
        <f>ROUND(I117*H117,2)</f>
        <v>0</v>
      </c>
      <c r="K117" s="179" t="s">
        <v>162</v>
      </c>
      <c r="L117" s="38"/>
      <c r="M117" s="184" t="s">
        <v>19</v>
      </c>
      <c r="N117" s="185" t="s">
        <v>40</v>
      </c>
      <c r="O117" s="63"/>
      <c r="P117" s="186">
        <f>O117*H117</f>
        <v>0</v>
      </c>
      <c r="Q117" s="186">
        <v>0</v>
      </c>
      <c r="R117" s="186">
        <f>Q117*H117</f>
        <v>0</v>
      </c>
      <c r="S117" s="186">
        <v>0</v>
      </c>
      <c r="T117" s="187">
        <f>S117*H117</f>
        <v>0</v>
      </c>
      <c r="U117" s="33"/>
      <c r="V117" s="33"/>
      <c r="W117" s="33"/>
      <c r="X117" s="33"/>
      <c r="Y117" s="33"/>
      <c r="Z117" s="33"/>
      <c r="AA117" s="33"/>
      <c r="AB117" s="33"/>
      <c r="AC117" s="33"/>
      <c r="AD117" s="33"/>
      <c r="AE117" s="33"/>
      <c r="AR117" s="188" t="s">
        <v>101</v>
      </c>
      <c r="AT117" s="188" t="s">
        <v>158</v>
      </c>
      <c r="AU117" s="188" t="s">
        <v>78</v>
      </c>
      <c r="AY117" s="16" t="s">
        <v>156</v>
      </c>
      <c r="BE117" s="189">
        <f>IF(N117="základní",J117,0)</f>
        <v>0</v>
      </c>
      <c r="BF117" s="189">
        <f>IF(N117="snížená",J117,0)</f>
        <v>0</v>
      </c>
      <c r="BG117" s="189">
        <f>IF(N117="zákl. přenesená",J117,0)</f>
        <v>0</v>
      </c>
      <c r="BH117" s="189">
        <f>IF(N117="sníž. přenesená",J117,0)</f>
        <v>0</v>
      </c>
      <c r="BI117" s="189">
        <f>IF(N117="nulová",J117,0)</f>
        <v>0</v>
      </c>
      <c r="BJ117" s="16" t="s">
        <v>76</v>
      </c>
      <c r="BK117" s="189">
        <f>ROUND(I117*H117,2)</f>
        <v>0</v>
      </c>
      <c r="BL117" s="16" t="s">
        <v>101</v>
      </c>
      <c r="BM117" s="188" t="s">
        <v>231</v>
      </c>
    </row>
    <row r="118" spans="1:65" s="2" customFormat="1" ht="11.25">
      <c r="A118" s="33"/>
      <c r="B118" s="34"/>
      <c r="C118" s="35"/>
      <c r="D118" s="190" t="s">
        <v>163</v>
      </c>
      <c r="E118" s="35"/>
      <c r="F118" s="191" t="s">
        <v>179</v>
      </c>
      <c r="G118" s="35"/>
      <c r="H118" s="35"/>
      <c r="I118" s="192"/>
      <c r="J118" s="35"/>
      <c r="K118" s="35"/>
      <c r="L118" s="38"/>
      <c r="M118" s="193"/>
      <c r="N118" s="194"/>
      <c r="O118" s="63"/>
      <c r="P118" s="63"/>
      <c r="Q118" s="63"/>
      <c r="R118" s="63"/>
      <c r="S118" s="63"/>
      <c r="T118" s="64"/>
      <c r="U118" s="33"/>
      <c r="V118" s="33"/>
      <c r="W118" s="33"/>
      <c r="X118" s="33"/>
      <c r="Y118" s="33"/>
      <c r="Z118" s="33"/>
      <c r="AA118" s="33"/>
      <c r="AB118" s="33"/>
      <c r="AC118" s="33"/>
      <c r="AD118" s="33"/>
      <c r="AE118" s="33"/>
      <c r="AT118" s="16" t="s">
        <v>163</v>
      </c>
      <c r="AU118" s="16" t="s">
        <v>78</v>
      </c>
    </row>
    <row r="119" spans="1:65" s="2" customFormat="1" ht="44.25" customHeight="1">
      <c r="A119" s="33"/>
      <c r="B119" s="34"/>
      <c r="C119" s="177" t="s">
        <v>189</v>
      </c>
      <c r="D119" s="177" t="s">
        <v>158</v>
      </c>
      <c r="E119" s="178" t="s">
        <v>382</v>
      </c>
      <c r="F119" s="179" t="s">
        <v>383</v>
      </c>
      <c r="G119" s="180" t="s">
        <v>172</v>
      </c>
      <c r="H119" s="181">
        <v>0.3</v>
      </c>
      <c r="I119" s="182"/>
      <c r="J119" s="183">
        <f>ROUND(I119*H119,2)</f>
        <v>0</v>
      </c>
      <c r="K119" s="179" t="s">
        <v>384</v>
      </c>
      <c r="L119" s="38"/>
      <c r="M119" s="184" t="s">
        <v>19</v>
      </c>
      <c r="N119" s="185" t="s">
        <v>40</v>
      </c>
      <c r="O119" s="63"/>
      <c r="P119" s="186">
        <f>O119*H119</f>
        <v>0</v>
      </c>
      <c r="Q119" s="186">
        <v>0</v>
      </c>
      <c r="R119" s="186">
        <f>Q119*H119</f>
        <v>0</v>
      </c>
      <c r="S119" s="186">
        <v>0</v>
      </c>
      <c r="T119" s="187">
        <f>S119*H119</f>
        <v>0</v>
      </c>
      <c r="U119" s="33"/>
      <c r="V119" s="33"/>
      <c r="W119" s="33"/>
      <c r="X119" s="33"/>
      <c r="Y119" s="33"/>
      <c r="Z119" s="33"/>
      <c r="AA119" s="33"/>
      <c r="AB119" s="33"/>
      <c r="AC119" s="33"/>
      <c r="AD119" s="33"/>
      <c r="AE119" s="33"/>
      <c r="AR119" s="188" t="s">
        <v>101</v>
      </c>
      <c r="AT119" s="188" t="s">
        <v>158</v>
      </c>
      <c r="AU119" s="188" t="s">
        <v>78</v>
      </c>
      <c r="AY119" s="16" t="s">
        <v>156</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101</v>
      </c>
      <c r="BM119" s="188" t="s">
        <v>236</v>
      </c>
    </row>
    <row r="120" spans="1:65" s="12" customFormat="1" ht="22.9" customHeight="1">
      <c r="B120" s="161"/>
      <c r="C120" s="162"/>
      <c r="D120" s="163" t="s">
        <v>68</v>
      </c>
      <c r="E120" s="175" t="s">
        <v>209</v>
      </c>
      <c r="F120" s="175" t="s">
        <v>210</v>
      </c>
      <c r="G120" s="162"/>
      <c r="H120" s="162"/>
      <c r="I120" s="165"/>
      <c r="J120" s="176">
        <f>BK120</f>
        <v>0</v>
      </c>
      <c r="K120" s="162"/>
      <c r="L120" s="167"/>
      <c r="M120" s="168"/>
      <c r="N120" s="169"/>
      <c r="O120" s="169"/>
      <c r="P120" s="170">
        <f>SUM(P121:P122)</f>
        <v>0</v>
      </c>
      <c r="Q120" s="169"/>
      <c r="R120" s="170">
        <f>SUM(R121:R122)</f>
        <v>0</v>
      </c>
      <c r="S120" s="169"/>
      <c r="T120" s="171">
        <f>SUM(T121:T122)</f>
        <v>0</v>
      </c>
      <c r="AR120" s="172" t="s">
        <v>76</v>
      </c>
      <c r="AT120" s="173" t="s">
        <v>68</v>
      </c>
      <c r="AU120" s="173" t="s">
        <v>76</v>
      </c>
      <c r="AY120" s="172" t="s">
        <v>156</v>
      </c>
      <c r="BK120" s="174">
        <f>SUM(BK121:BK122)</f>
        <v>0</v>
      </c>
    </row>
    <row r="121" spans="1:65" s="2" customFormat="1" ht="76.349999999999994" customHeight="1">
      <c r="A121" s="33"/>
      <c r="B121" s="34"/>
      <c r="C121" s="177" t="s">
        <v>264</v>
      </c>
      <c r="D121" s="177" t="s">
        <v>158</v>
      </c>
      <c r="E121" s="178" t="s">
        <v>840</v>
      </c>
      <c r="F121" s="179" t="s">
        <v>841</v>
      </c>
      <c r="G121" s="180" t="s">
        <v>172</v>
      </c>
      <c r="H121" s="181">
        <v>0.44800000000000001</v>
      </c>
      <c r="I121" s="182"/>
      <c r="J121" s="183">
        <f>ROUND(I121*H121,2)</f>
        <v>0</v>
      </c>
      <c r="K121" s="179" t="s">
        <v>162</v>
      </c>
      <c r="L121" s="38"/>
      <c r="M121" s="184" t="s">
        <v>19</v>
      </c>
      <c r="N121" s="185" t="s">
        <v>40</v>
      </c>
      <c r="O121" s="63"/>
      <c r="P121" s="186">
        <f>O121*H121</f>
        <v>0</v>
      </c>
      <c r="Q121" s="186">
        <v>0</v>
      </c>
      <c r="R121" s="186">
        <f>Q121*H121</f>
        <v>0</v>
      </c>
      <c r="S121" s="186">
        <v>0</v>
      </c>
      <c r="T121" s="187">
        <f>S121*H121</f>
        <v>0</v>
      </c>
      <c r="U121" s="33"/>
      <c r="V121" s="33"/>
      <c r="W121" s="33"/>
      <c r="X121" s="33"/>
      <c r="Y121" s="33"/>
      <c r="Z121" s="33"/>
      <c r="AA121" s="33"/>
      <c r="AB121" s="33"/>
      <c r="AC121" s="33"/>
      <c r="AD121" s="33"/>
      <c r="AE121" s="33"/>
      <c r="AR121" s="188" t="s">
        <v>101</v>
      </c>
      <c r="AT121" s="188" t="s">
        <v>158</v>
      </c>
      <c r="AU121" s="188" t="s">
        <v>78</v>
      </c>
      <c r="AY121" s="16" t="s">
        <v>156</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101</v>
      </c>
      <c r="BM121" s="188" t="s">
        <v>842</v>
      </c>
    </row>
    <row r="122" spans="1:65" s="2" customFormat="1" ht="11.25">
      <c r="A122" s="33"/>
      <c r="B122" s="34"/>
      <c r="C122" s="35"/>
      <c r="D122" s="190" t="s">
        <v>163</v>
      </c>
      <c r="E122" s="35"/>
      <c r="F122" s="191" t="s">
        <v>843</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163</v>
      </c>
      <c r="AU122" s="16" t="s">
        <v>78</v>
      </c>
    </row>
    <row r="123" spans="1:65" s="12" customFormat="1" ht="25.9" customHeight="1">
      <c r="B123" s="161"/>
      <c r="C123" s="162"/>
      <c r="D123" s="163" t="s">
        <v>68</v>
      </c>
      <c r="E123" s="164" t="s">
        <v>183</v>
      </c>
      <c r="F123" s="164" t="s">
        <v>184</v>
      </c>
      <c r="G123" s="162"/>
      <c r="H123" s="162"/>
      <c r="I123" s="165"/>
      <c r="J123" s="166">
        <f>BK123</f>
        <v>0</v>
      </c>
      <c r="K123" s="162"/>
      <c r="L123" s="167"/>
      <c r="M123" s="168"/>
      <c r="N123" s="169"/>
      <c r="O123" s="169"/>
      <c r="P123" s="170">
        <f>P124</f>
        <v>0</v>
      </c>
      <c r="Q123" s="169"/>
      <c r="R123" s="170">
        <f>R124</f>
        <v>0</v>
      </c>
      <c r="S123" s="169"/>
      <c r="T123" s="171">
        <f>T124</f>
        <v>0</v>
      </c>
      <c r="AR123" s="172" t="s">
        <v>78</v>
      </c>
      <c r="AT123" s="173" t="s">
        <v>68</v>
      </c>
      <c r="AU123" s="173" t="s">
        <v>69</v>
      </c>
      <c r="AY123" s="172" t="s">
        <v>156</v>
      </c>
      <c r="BK123" s="174">
        <f>BK124</f>
        <v>0</v>
      </c>
    </row>
    <row r="124" spans="1:65" s="12" customFormat="1" ht="22.9" customHeight="1">
      <c r="B124" s="161"/>
      <c r="C124" s="162"/>
      <c r="D124" s="163" t="s">
        <v>68</v>
      </c>
      <c r="E124" s="175" t="s">
        <v>844</v>
      </c>
      <c r="F124" s="175" t="s">
        <v>845</v>
      </c>
      <c r="G124" s="162"/>
      <c r="H124" s="162"/>
      <c r="I124" s="165"/>
      <c r="J124" s="176">
        <f>BK124</f>
        <v>0</v>
      </c>
      <c r="K124" s="162"/>
      <c r="L124" s="167"/>
      <c r="M124" s="214"/>
      <c r="N124" s="215"/>
      <c r="O124" s="215"/>
      <c r="P124" s="216">
        <v>0</v>
      </c>
      <c r="Q124" s="215"/>
      <c r="R124" s="216">
        <v>0</v>
      </c>
      <c r="S124" s="215"/>
      <c r="T124" s="217">
        <v>0</v>
      </c>
      <c r="AR124" s="172" t="s">
        <v>78</v>
      </c>
      <c r="AT124" s="173" t="s">
        <v>68</v>
      </c>
      <c r="AU124" s="173" t="s">
        <v>76</v>
      </c>
      <c r="AY124" s="172" t="s">
        <v>156</v>
      </c>
      <c r="BK124" s="174">
        <v>0</v>
      </c>
    </row>
    <row r="125" spans="1:65" s="2" customFormat="1" ht="6.95" customHeight="1">
      <c r="A125" s="33"/>
      <c r="B125" s="46"/>
      <c r="C125" s="47"/>
      <c r="D125" s="47"/>
      <c r="E125" s="47"/>
      <c r="F125" s="47"/>
      <c r="G125" s="47"/>
      <c r="H125" s="47"/>
      <c r="I125" s="47"/>
      <c r="J125" s="47"/>
      <c r="K125" s="47"/>
      <c r="L125" s="38"/>
      <c r="M125" s="33"/>
      <c r="O125" s="33"/>
      <c r="P125" s="33"/>
      <c r="Q125" s="33"/>
      <c r="R125" s="33"/>
      <c r="S125" s="33"/>
      <c r="T125" s="33"/>
      <c r="U125" s="33"/>
      <c r="V125" s="33"/>
      <c r="W125" s="33"/>
      <c r="X125" s="33"/>
      <c r="Y125" s="33"/>
      <c r="Z125" s="33"/>
      <c r="AA125" s="33"/>
      <c r="AB125" s="33"/>
      <c r="AC125" s="33"/>
      <c r="AD125" s="33"/>
      <c r="AE125" s="33"/>
    </row>
  </sheetData>
  <sheetProtection algorithmName="SHA-512" hashValue="0jiuEKxac+kIHgAOJocKITIozT8UxkNsEfhBhxW0lEWp3VJpSg6r+l0TU+aSaCv6+QG6FB+a19cwbC8qlgYXGw==" saltValue="K3xphEGova/5z+1fxPsWQ3Q8W09P0CN8XKqwdz7t6pAyJK6wHF4H83ZeEFcD995ffeqo8rFX/gttXV2TwExelA==" spinCount="100000" sheet="1" objects="1" scenarios="1" formatColumns="0" formatRows="0" autoFilter="0"/>
  <autoFilter ref="C91:K124" xr:uid="{00000000-0009-0000-0000-00000D000000}"/>
  <mergeCells count="12">
    <mergeCell ref="E84:H84"/>
    <mergeCell ref="L2:V2"/>
    <mergeCell ref="E50:H50"/>
    <mergeCell ref="E52:H52"/>
    <mergeCell ref="E54:H54"/>
    <mergeCell ref="E80:H80"/>
    <mergeCell ref="E82:H82"/>
    <mergeCell ref="E7:H7"/>
    <mergeCell ref="E9:H9"/>
    <mergeCell ref="E11:H11"/>
    <mergeCell ref="E20:H20"/>
    <mergeCell ref="E29:H29"/>
  </mergeCells>
  <hyperlinks>
    <hyperlink ref="F96" r:id="rId1" xr:uid="{00000000-0004-0000-0D00-000000000000}"/>
    <hyperlink ref="F99" r:id="rId2" xr:uid="{00000000-0004-0000-0D00-000001000000}"/>
    <hyperlink ref="F101" r:id="rId3" xr:uid="{00000000-0004-0000-0D00-000002000000}"/>
    <hyperlink ref="F103" r:id="rId4" xr:uid="{00000000-0004-0000-0D00-000003000000}"/>
    <hyperlink ref="F105" r:id="rId5" xr:uid="{00000000-0004-0000-0D00-000004000000}"/>
    <hyperlink ref="F107" r:id="rId6" xr:uid="{00000000-0004-0000-0D00-000005000000}"/>
    <hyperlink ref="F109" r:id="rId7" xr:uid="{00000000-0004-0000-0D00-000006000000}"/>
    <hyperlink ref="F111" r:id="rId8" xr:uid="{00000000-0004-0000-0D00-000007000000}"/>
    <hyperlink ref="F114" r:id="rId9" xr:uid="{00000000-0004-0000-0D00-000008000000}"/>
    <hyperlink ref="F116" r:id="rId10" xr:uid="{00000000-0004-0000-0D00-000009000000}"/>
    <hyperlink ref="F118" r:id="rId11" xr:uid="{00000000-0004-0000-0D00-00000A000000}"/>
    <hyperlink ref="F122" r:id="rId12" xr:uid="{00000000-0004-0000-0D00-00000B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BM91"/>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120</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846</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ROUND((SUM(BE87:BE90)),  2)</f>
        <v>0</v>
      </c>
      <c r="G35" s="33"/>
      <c r="H35" s="33"/>
      <c r="I35" s="123">
        <v>0.21</v>
      </c>
      <c r="J35" s="122">
        <f>ROUND(((SUM(BE87:BE90))*I35),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ROUND((SUM(BF87:BF90)),  2)</f>
        <v>0</v>
      </c>
      <c r="G36" s="33"/>
      <c r="H36" s="33"/>
      <c r="I36" s="123">
        <v>0.12</v>
      </c>
      <c r="J36" s="122">
        <f>ROUND(((SUM(BF87:BF90))*I36),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ROUND((SUM(BG87:BG90)),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ROUND((SUM(BH87:BH90)),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ROUND((SUM(BI87:BI90)),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9 - Generální oprava výtahu</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J88</f>
        <v>0</v>
      </c>
      <c r="K64" s="140"/>
      <c r="L64" s="144"/>
    </row>
    <row r="65" spans="1:31" s="10" customFormat="1" ht="19.899999999999999" customHeight="1">
      <c r="B65" s="145"/>
      <c r="C65" s="96"/>
      <c r="D65" s="146" t="s">
        <v>847</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141</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G</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128</v>
      </c>
      <c r="D76" s="21"/>
      <c r="E76" s="21"/>
      <c r="F76" s="21"/>
      <c r="G76" s="21"/>
      <c r="H76" s="21"/>
      <c r="I76" s="21"/>
      <c r="J76" s="21"/>
      <c r="K76" s="21"/>
      <c r="L76" s="19"/>
    </row>
    <row r="77" spans="1:31" s="2" customFormat="1" ht="16.5" customHeight="1">
      <c r="A77" s="33"/>
      <c r="B77" s="34"/>
      <c r="C77" s="35"/>
      <c r="D77" s="35"/>
      <c r="E77" s="356" t="s">
        <v>308</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130</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0" t="str">
        <f>E11</f>
        <v>9 - Generální oprava výtahu</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142</v>
      </c>
      <c r="D86" s="153" t="s">
        <v>54</v>
      </c>
      <c r="E86" s="153" t="s">
        <v>50</v>
      </c>
      <c r="F86" s="153" t="s">
        <v>51</v>
      </c>
      <c r="G86" s="153" t="s">
        <v>143</v>
      </c>
      <c r="H86" s="153" t="s">
        <v>144</v>
      </c>
      <c r="I86" s="153" t="s">
        <v>145</v>
      </c>
      <c r="J86" s="153" t="s">
        <v>134</v>
      </c>
      <c r="K86" s="154" t="s">
        <v>146</v>
      </c>
      <c r="L86" s="155"/>
      <c r="M86" s="67" t="s">
        <v>19</v>
      </c>
      <c r="N86" s="68" t="s">
        <v>39</v>
      </c>
      <c r="O86" s="68" t="s">
        <v>147</v>
      </c>
      <c r="P86" s="68" t="s">
        <v>148</v>
      </c>
      <c r="Q86" s="68" t="s">
        <v>149</v>
      </c>
      <c r="R86" s="68" t="s">
        <v>150</v>
      </c>
      <c r="S86" s="68" t="s">
        <v>151</v>
      </c>
      <c r="T86" s="69" t="s">
        <v>152</v>
      </c>
      <c r="U86" s="150"/>
      <c r="V86" s="150"/>
      <c r="W86" s="150"/>
      <c r="X86" s="150"/>
      <c r="Y86" s="150"/>
      <c r="Z86" s="150"/>
      <c r="AA86" s="150"/>
      <c r="AB86" s="150"/>
      <c r="AC86" s="150"/>
      <c r="AD86" s="150"/>
      <c r="AE86" s="150"/>
    </row>
    <row r="87" spans="1:65" s="2" customFormat="1" ht="22.9" customHeight="1">
      <c r="A87" s="33"/>
      <c r="B87" s="34"/>
      <c r="C87" s="74" t="s">
        <v>153</v>
      </c>
      <c r="D87" s="35"/>
      <c r="E87" s="35"/>
      <c r="F87" s="35"/>
      <c r="G87" s="35"/>
      <c r="H87" s="35"/>
      <c r="I87" s="35"/>
      <c r="J87" s="156">
        <f>BK87</f>
        <v>0</v>
      </c>
      <c r="K87" s="35"/>
      <c r="L87" s="38"/>
      <c r="M87" s="70"/>
      <c r="N87" s="157"/>
      <c r="O87" s="71"/>
      <c r="P87" s="158">
        <f>P88</f>
        <v>0</v>
      </c>
      <c r="Q87" s="71"/>
      <c r="R87" s="158">
        <f>R88</f>
        <v>0</v>
      </c>
      <c r="S87" s="71"/>
      <c r="T87" s="159">
        <f>T88</f>
        <v>0</v>
      </c>
      <c r="U87" s="33"/>
      <c r="V87" s="33"/>
      <c r="W87" s="33"/>
      <c r="X87" s="33"/>
      <c r="Y87" s="33"/>
      <c r="Z87" s="33"/>
      <c r="AA87" s="33"/>
      <c r="AB87" s="33"/>
      <c r="AC87" s="33"/>
      <c r="AD87" s="33"/>
      <c r="AE87" s="33"/>
      <c r="AT87" s="16" t="s">
        <v>68</v>
      </c>
      <c r="AU87" s="16" t="s">
        <v>135</v>
      </c>
      <c r="BK87" s="160">
        <f>BK88</f>
        <v>0</v>
      </c>
    </row>
    <row r="88" spans="1:65" s="12" customFormat="1" ht="25.9" customHeight="1">
      <c r="B88" s="161"/>
      <c r="C88" s="162"/>
      <c r="D88" s="163" t="s">
        <v>68</v>
      </c>
      <c r="E88" s="164" t="s">
        <v>154</v>
      </c>
      <c r="F88" s="164" t="s">
        <v>155</v>
      </c>
      <c r="G88" s="162"/>
      <c r="H88" s="162"/>
      <c r="I88" s="165"/>
      <c r="J88" s="166">
        <f>BK88</f>
        <v>0</v>
      </c>
      <c r="K88" s="162"/>
      <c r="L88" s="167"/>
      <c r="M88" s="168"/>
      <c r="N88" s="169"/>
      <c r="O88" s="169"/>
      <c r="P88" s="170">
        <f>P89</f>
        <v>0</v>
      </c>
      <c r="Q88" s="169"/>
      <c r="R88" s="170">
        <f>R89</f>
        <v>0</v>
      </c>
      <c r="S88" s="169"/>
      <c r="T88" s="171">
        <f>T89</f>
        <v>0</v>
      </c>
      <c r="AR88" s="172" t="s">
        <v>76</v>
      </c>
      <c r="AT88" s="173" t="s">
        <v>68</v>
      </c>
      <c r="AU88" s="173" t="s">
        <v>69</v>
      </c>
      <c r="AY88" s="172" t="s">
        <v>156</v>
      </c>
      <c r="BK88" s="174">
        <f>BK89</f>
        <v>0</v>
      </c>
    </row>
    <row r="89" spans="1:65" s="12" customFormat="1" ht="22.9" customHeight="1">
      <c r="B89" s="161"/>
      <c r="C89" s="162"/>
      <c r="D89" s="163" t="s">
        <v>68</v>
      </c>
      <c r="E89" s="175" t="s">
        <v>76</v>
      </c>
      <c r="F89" s="175" t="s">
        <v>119</v>
      </c>
      <c r="G89" s="162"/>
      <c r="H89" s="162"/>
      <c r="I89" s="165"/>
      <c r="J89" s="176">
        <f>BK89</f>
        <v>0</v>
      </c>
      <c r="K89" s="162"/>
      <c r="L89" s="167"/>
      <c r="M89" s="168"/>
      <c r="N89" s="169"/>
      <c r="O89" s="169"/>
      <c r="P89" s="170">
        <f>P90</f>
        <v>0</v>
      </c>
      <c r="Q89" s="169"/>
      <c r="R89" s="170">
        <f>R90</f>
        <v>0</v>
      </c>
      <c r="S89" s="169"/>
      <c r="T89" s="171">
        <f>T90</f>
        <v>0</v>
      </c>
      <c r="AR89" s="172" t="s">
        <v>76</v>
      </c>
      <c r="AT89" s="173" t="s">
        <v>68</v>
      </c>
      <c r="AU89" s="173" t="s">
        <v>76</v>
      </c>
      <c r="AY89" s="172" t="s">
        <v>156</v>
      </c>
      <c r="BK89" s="174">
        <f>BK90</f>
        <v>0</v>
      </c>
    </row>
    <row r="90" spans="1:65" s="2" customFormat="1" ht="16.5" customHeight="1">
      <c r="A90" s="33"/>
      <c r="B90" s="34"/>
      <c r="C90" s="177" t="s">
        <v>76</v>
      </c>
      <c r="D90" s="177" t="s">
        <v>158</v>
      </c>
      <c r="E90" s="178" t="s">
        <v>811</v>
      </c>
      <c r="F90" s="179" t="s">
        <v>119</v>
      </c>
      <c r="G90" s="180" t="s">
        <v>585</v>
      </c>
      <c r="H90" s="181">
        <v>1</v>
      </c>
      <c r="I90" s="182"/>
      <c r="J90" s="183">
        <f>ROUND(I90*H90,2)</f>
        <v>0</v>
      </c>
      <c r="K90" s="179" t="s">
        <v>19</v>
      </c>
      <c r="L90" s="38"/>
      <c r="M90" s="210" t="s">
        <v>19</v>
      </c>
      <c r="N90" s="211" t="s">
        <v>40</v>
      </c>
      <c r="O90" s="197"/>
      <c r="P90" s="212">
        <f>O90*H90</f>
        <v>0</v>
      </c>
      <c r="Q90" s="212">
        <v>0</v>
      </c>
      <c r="R90" s="212">
        <f>Q90*H90</f>
        <v>0</v>
      </c>
      <c r="S90" s="212">
        <v>0</v>
      </c>
      <c r="T90" s="213">
        <f>S90*H90</f>
        <v>0</v>
      </c>
      <c r="U90" s="33"/>
      <c r="V90" s="33"/>
      <c r="W90" s="33"/>
      <c r="X90" s="33"/>
      <c r="Y90" s="33"/>
      <c r="Z90" s="33"/>
      <c r="AA90" s="33"/>
      <c r="AB90" s="33"/>
      <c r="AC90" s="33"/>
      <c r="AD90" s="33"/>
      <c r="AE90" s="33"/>
      <c r="AR90" s="188" t="s">
        <v>101</v>
      </c>
      <c r="AT90" s="188" t="s">
        <v>158</v>
      </c>
      <c r="AU90" s="188" t="s">
        <v>78</v>
      </c>
      <c r="AY90" s="16" t="s">
        <v>156</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101</v>
      </c>
      <c r="BM90" s="188" t="s">
        <v>78</v>
      </c>
    </row>
    <row r="91" spans="1:65" s="2" customFormat="1" ht="6.95" customHeight="1">
      <c r="A91" s="33"/>
      <c r="B91" s="46"/>
      <c r="C91" s="47"/>
      <c r="D91" s="47"/>
      <c r="E91" s="47"/>
      <c r="F91" s="47"/>
      <c r="G91" s="47"/>
      <c r="H91" s="47"/>
      <c r="I91" s="47"/>
      <c r="J91" s="47"/>
      <c r="K91" s="47"/>
      <c r="L91" s="38"/>
      <c r="M91" s="33"/>
      <c r="O91" s="33"/>
      <c r="P91" s="33"/>
      <c r="Q91" s="33"/>
      <c r="R91" s="33"/>
      <c r="S91" s="33"/>
      <c r="T91" s="33"/>
      <c r="U91" s="33"/>
      <c r="V91" s="33"/>
      <c r="W91" s="33"/>
      <c r="X91" s="33"/>
      <c r="Y91" s="33"/>
      <c r="Z91" s="33"/>
      <c r="AA91" s="33"/>
      <c r="AB91" s="33"/>
      <c r="AC91" s="33"/>
      <c r="AD91" s="33"/>
      <c r="AE91" s="33"/>
    </row>
  </sheetData>
  <sheetProtection algorithmName="SHA-512" hashValue="qIx1LIRxFkMr1VeBFTAaitBl24JA1gVJTPogh62XazDNoc2bzJHY0IdpJ74ogB+nkG15hrMS1eawYNCShuq/7A==" saltValue="CtE9jxRCnMdBvVHK29Um2zBPV6HJVaAKD2stMDMsUxXDYuGcgRUFdaHEJXb2RMBHfeWL+1hUrO6O8TqBi/cxtQ==" spinCount="100000" sheet="1" objects="1" scenarios="1" formatColumns="0" formatRows="0" autoFilter="0"/>
  <autoFilter ref="C86:K90" xr:uid="{00000000-0009-0000-0000-00000E000000}"/>
  <mergeCells count="12">
    <mergeCell ref="E79:H79"/>
    <mergeCell ref="L2:V2"/>
    <mergeCell ref="E50:H50"/>
    <mergeCell ref="E52:H52"/>
    <mergeCell ref="E54:H54"/>
    <mergeCell ref="E75:H75"/>
    <mergeCell ref="E77:H77"/>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BM10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123</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848</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ROUND(J89,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ROUND((SUM(BE89:BE102)),  2)</f>
        <v>0</v>
      </c>
      <c r="G35" s="33"/>
      <c r="H35" s="33"/>
      <c r="I35" s="123">
        <v>0.21</v>
      </c>
      <c r="J35" s="122">
        <f>ROUND(((SUM(BE89:BE102))*I35),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ROUND((SUM(BF89:BF102)),  2)</f>
        <v>0</v>
      </c>
      <c r="G36" s="33"/>
      <c r="H36" s="33"/>
      <c r="I36" s="123">
        <v>0.12</v>
      </c>
      <c r="J36" s="122">
        <f>ROUND(((SUM(BF89:BF102))*I36),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ROUND((SUM(BG89:BG102)),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ROUND((SUM(BH89:BH102)),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ROUND((SUM(BI89:BI102)),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10 - PBŘ</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J89</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J90</f>
        <v>0</v>
      </c>
      <c r="K64" s="140"/>
      <c r="L64" s="144"/>
    </row>
    <row r="65" spans="1:31" s="10" customFormat="1" ht="19.899999999999999" customHeight="1">
      <c r="B65" s="145"/>
      <c r="C65" s="96"/>
      <c r="D65" s="146" t="s">
        <v>303</v>
      </c>
      <c r="E65" s="147"/>
      <c r="F65" s="147"/>
      <c r="G65" s="147"/>
      <c r="H65" s="147"/>
      <c r="I65" s="147"/>
      <c r="J65" s="148">
        <f>J91</f>
        <v>0</v>
      </c>
      <c r="K65" s="96"/>
      <c r="L65" s="149"/>
    </row>
    <row r="66" spans="1:31" s="10" customFormat="1" ht="19.899999999999999" customHeight="1">
      <c r="B66" s="145"/>
      <c r="C66" s="96"/>
      <c r="D66" s="146" t="s">
        <v>849</v>
      </c>
      <c r="E66" s="147"/>
      <c r="F66" s="147"/>
      <c r="G66" s="147"/>
      <c r="H66" s="147"/>
      <c r="I66" s="147"/>
      <c r="J66" s="148">
        <f>J92</f>
        <v>0</v>
      </c>
      <c r="K66" s="96"/>
      <c r="L66" s="149"/>
    </row>
    <row r="67" spans="1:31" s="10" customFormat="1" ht="19.899999999999999" customHeight="1">
      <c r="B67" s="145"/>
      <c r="C67" s="96"/>
      <c r="D67" s="146" t="s">
        <v>200</v>
      </c>
      <c r="E67" s="147"/>
      <c r="F67" s="147"/>
      <c r="G67" s="147"/>
      <c r="H67" s="147"/>
      <c r="I67" s="147"/>
      <c r="J67" s="148">
        <f>J100</f>
        <v>0</v>
      </c>
      <c r="K67" s="96"/>
      <c r="L67" s="149"/>
    </row>
    <row r="68" spans="1:31" s="2" customFormat="1" ht="21.75" customHeight="1">
      <c r="A68" s="33"/>
      <c r="B68" s="34"/>
      <c r="C68" s="35"/>
      <c r="D68" s="35"/>
      <c r="E68" s="35"/>
      <c r="F68" s="35"/>
      <c r="G68" s="35"/>
      <c r="H68" s="35"/>
      <c r="I68" s="35"/>
      <c r="J68" s="35"/>
      <c r="K68" s="35"/>
      <c r="L68" s="112"/>
      <c r="S68" s="33"/>
      <c r="T68" s="33"/>
      <c r="U68" s="33"/>
      <c r="V68" s="33"/>
      <c r="W68" s="33"/>
      <c r="X68" s="33"/>
      <c r="Y68" s="33"/>
      <c r="Z68" s="33"/>
      <c r="AA68" s="33"/>
      <c r="AB68" s="33"/>
      <c r="AC68" s="33"/>
      <c r="AD68" s="33"/>
      <c r="AE68" s="33"/>
    </row>
    <row r="69" spans="1:31" s="2" customFormat="1" ht="6.95" customHeight="1">
      <c r="A69" s="33"/>
      <c r="B69" s="46"/>
      <c r="C69" s="47"/>
      <c r="D69" s="47"/>
      <c r="E69" s="47"/>
      <c r="F69" s="47"/>
      <c r="G69" s="47"/>
      <c r="H69" s="47"/>
      <c r="I69" s="47"/>
      <c r="J69" s="47"/>
      <c r="K69" s="47"/>
      <c r="L69" s="112"/>
      <c r="S69" s="33"/>
      <c r="T69" s="33"/>
      <c r="U69" s="33"/>
      <c r="V69" s="33"/>
      <c r="W69" s="33"/>
      <c r="X69" s="33"/>
      <c r="Y69" s="33"/>
      <c r="Z69" s="33"/>
      <c r="AA69" s="33"/>
      <c r="AB69" s="33"/>
      <c r="AC69" s="33"/>
      <c r="AD69" s="33"/>
      <c r="AE69" s="33"/>
    </row>
    <row r="73" spans="1:31" s="2" customFormat="1" ht="6.95" customHeight="1">
      <c r="A73" s="33"/>
      <c r="B73" s="48"/>
      <c r="C73" s="49"/>
      <c r="D73" s="49"/>
      <c r="E73" s="49"/>
      <c r="F73" s="49"/>
      <c r="G73" s="49"/>
      <c r="H73" s="49"/>
      <c r="I73" s="49"/>
      <c r="J73" s="49"/>
      <c r="K73" s="49"/>
      <c r="L73" s="112"/>
      <c r="S73" s="33"/>
      <c r="T73" s="33"/>
      <c r="U73" s="33"/>
      <c r="V73" s="33"/>
      <c r="W73" s="33"/>
      <c r="X73" s="33"/>
      <c r="Y73" s="33"/>
      <c r="Z73" s="33"/>
      <c r="AA73" s="33"/>
      <c r="AB73" s="33"/>
      <c r="AC73" s="33"/>
      <c r="AD73" s="33"/>
      <c r="AE73" s="33"/>
    </row>
    <row r="74" spans="1:31" s="2" customFormat="1" ht="24.95" customHeight="1">
      <c r="A74" s="33"/>
      <c r="B74" s="34"/>
      <c r="C74" s="22" t="s">
        <v>141</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6.95" customHeight="1">
      <c r="A75" s="33"/>
      <c r="B75" s="34"/>
      <c r="C75" s="35"/>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2" customHeight="1">
      <c r="A76" s="33"/>
      <c r="B76" s="34"/>
      <c r="C76" s="28" t="s">
        <v>16</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6.5" customHeight="1">
      <c r="A77" s="33"/>
      <c r="B77" s="34"/>
      <c r="C77" s="35"/>
      <c r="D77" s="35"/>
      <c r="E77" s="356" t="str">
        <f>E7</f>
        <v>objekt Koleje Jarov- Blok G</v>
      </c>
      <c r="F77" s="357"/>
      <c r="G77" s="357"/>
      <c r="H77" s="357"/>
      <c r="I77" s="35"/>
      <c r="J77" s="35"/>
      <c r="K77" s="35"/>
      <c r="L77" s="112"/>
      <c r="S77" s="33"/>
      <c r="T77" s="33"/>
      <c r="U77" s="33"/>
      <c r="V77" s="33"/>
      <c r="W77" s="33"/>
      <c r="X77" s="33"/>
      <c r="Y77" s="33"/>
      <c r="Z77" s="33"/>
      <c r="AA77" s="33"/>
      <c r="AB77" s="33"/>
      <c r="AC77" s="33"/>
      <c r="AD77" s="33"/>
      <c r="AE77" s="33"/>
    </row>
    <row r="78" spans="1:31" s="1" customFormat="1" ht="12" customHeight="1">
      <c r="B78" s="20"/>
      <c r="C78" s="28" t="s">
        <v>128</v>
      </c>
      <c r="D78" s="21"/>
      <c r="E78" s="21"/>
      <c r="F78" s="21"/>
      <c r="G78" s="21"/>
      <c r="H78" s="21"/>
      <c r="I78" s="21"/>
      <c r="J78" s="21"/>
      <c r="K78" s="21"/>
      <c r="L78" s="19"/>
    </row>
    <row r="79" spans="1:31" s="2" customFormat="1" ht="16.5" customHeight="1">
      <c r="A79" s="33"/>
      <c r="B79" s="34"/>
      <c r="C79" s="35"/>
      <c r="D79" s="35"/>
      <c r="E79" s="356" t="s">
        <v>308</v>
      </c>
      <c r="F79" s="358"/>
      <c r="G79" s="358"/>
      <c r="H79" s="358"/>
      <c r="I79" s="35"/>
      <c r="J79" s="35"/>
      <c r="K79" s="35"/>
      <c r="L79" s="112"/>
      <c r="S79" s="33"/>
      <c r="T79" s="33"/>
      <c r="U79" s="33"/>
      <c r="V79" s="33"/>
      <c r="W79" s="33"/>
      <c r="X79" s="33"/>
      <c r="Y79" s="33"/>
      <c r="Z79" s="33"/>
      <c r="AA79" s="33"/>
      <c r="AB79" s="33"/>
      <c r="AC79" s="33"/>
      <c r="AD79" s="33"/>
      <c r="AE79" s="33"/>
    </row>
    <row r="80" spans="1:31" s="2" customFormat="1" ht="12" customHeight="1">
      <c r="A80" s="33"/>
      <c r="B80" s="34"/>
      <c r="C80" s="28" t="s">
        <v>130</v>
      </c>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6.5" customHeight="1">
      <c r="A81" s="33"/>
      <c r="B81" s="34"/>
      <c r="C81" s="35"/>
      <c r="D81" s="35"/>
      <c r="E81" s="310" t="str">
        <f>E11</f>
        <v>10 - PBŘ</v>
      </c>
      <c r="F81" s="358"/>
      <c r="G81" s="358"/>
      <c r="H81" s="358"/>
      <c r="I81" s="35"/>
      <c r="J81" s="35"/>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2" customHeight="1">
      <c r="A83" s="33"/>
      <c r="B83" s="34"/>
      <c r="C83" s="28" t="s">
        <v>21</v>
      </c>
      <c r="D83" s="35"/>
      <c r="E83" s="35"/>
      <c r="F83" s="26" t="str">
        <f>F14</f>
        <v xml:space="preserve"> </v>
      </c>
      <c r="G83" s="35"/>
      <c r="H83" s="35"/>
      <c r="I83" s="28" t="s">
        <v>23</v>
      </c>
      <c r="J83" s="58" t="str">
        <f>IF(J14="","",J14)</f>
        <v>10. 2. 2025</v>
      </c>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5.2" customHeight="1">
      <c r="A85" s="33"/>
      <c r="B85" s="34"/>
      <c r="C85" s="28" t="s">
        <v>25</v>
      </c>
      <c r="D85" s="35"/>
      <c r="E85" s="35"/>
      <c r="F85" s="26" t="str">
        <f>E17</f>
        <v xml:space="preserve"> </v>
      </c>
      <c r="G85" s="35"/>
      <c r="H85" s="35"/>
      <c r="I85" s="28" t="s">
        <v>30</v>
      </c>
      <c r="J85" s="31" t="str">
        <f>E23</f>
        <v xml:space="preserve"> </v>
      </c>
      <c r="K85" s="35"/>
      <c r="L85" s="112"/>
      <c r="S85" s="33"/>
      <c r="T85" s="33"/>
      <c r="U85" s="33"/>
      <c r="V85" s="33"/>
      <c r="W85" s="33"/>
      <c r="X85" s="33"/>
      <c r="Y85" s="33"/>
      <c r="Z85" s="33"/>
      <c r="AA85" s="33"/>
      <c r="AB85" s="33"/>
      <c r="AC85" s="33"/>
      <c r="AD85" s="33"/>
      <c r="AE85" s="33"/>
    </row>
    <row r="86" spans="1:65" s="2" customFormat="1" ht="15.2" customHeight="1">
      <c r="A86" s="33"/>
      <c r="B86" s="34"/>
      <c r="C86" s="28" t="s">
        <v>28</v>
      </c>
      <c r="D86" s="35"/>
      <c r="E86" s="35"/>
      <c r="F86" s="26" t="str">
        <f>IF(E20="","",E20)</f>
        <v>Vyplň údaj</v>
      </c>
      <c r="G86" s="35"/>
      <c r="H86" s="35"/>
      <c r="I86" s="28" t="s">
        <v>32</v>
      </c>
      <c r="J86" s="31" t="str">
        <f>E26</f>
        <v xml:space="preserve"> </v>
      </c>
      <c r="K86" s="35"/>
      <c r="L86" s="112"/>
      <c r="S86" s="33"/>
      <c r="T86" s="33"/>
      <c r="U86" s="33"/>
      <c r="V86" s="33"/>
      <c r="W86" s="33"/>
      <c r="X86" s="33"/>
      <c r="Y86" s="33"/>
      <c r="Z86" s="33"/>
      <c r="AA86" s="33"/>
      <c r="AB86" s="33"/>
      <c r="AC86" s="33"/>
      <c r="AD86" s="33"/>
      <c r="AE86" s="33"/>
    </row>
    <row r="87" spans="1:65" s="2" customFormat="1" ht="10.35" customHeight="1">
      <c r="A87" s="33"/>
      <c r="B87" s="34"/>
      <c r="C87" s="35"/>
      <c r="D87" s="35"/>
      <c r="E87" s="35"/>
      <c r="F87" s="35"/>
      <c r="G87" s="35"/>
      <c r="H87" s="35"/>
      <c r="I87" s="35"/>
      <c r="J87" s="35"/>
      <c r="K87" s="35"/>
      <c r="L87" s="112"/>
      <c r="S87" s="33"/>
      <c r="T87" s="33"/>
      <c r="U87" s="33"/>
      <c r="V87" s="33"/>
      <c r="W87" s="33"/>
      <c r="X87" s="33"/>
      <c r="Y87" s="33"/>
      <c r="Z87" s="33"/>
      <c r="AA87" s="33"/>
      <c r="AB87" s="33"/>
      <c r="AC87" s="33"/>
      <c r="AD87" s="33"/>
      <c r="AE87" s="33"/>
    </row>
    <row r="88" spans="1:65" s="11" customFormat="1" ht="29.25" customHeight="1">
      <c r="A88" s="150"/>
      <c r="B88" s="151"/>
      <c r="C88" s="152" t="s">
        <v>142</v>
      </c>
      <c r="D88" s="153" t="s">
        <v>54</v>
      </c>
      <c r="E88" s="153" t="s">
        <v>50</v>
      </c>
      <c r="F88" s="153" t="s">
        <v>51</v>
      </c>
      <c r="G88" s="153" t="s">
        <v>143</v>
      </c>
      <c r="H88" s="153" t="s">
        <v>144</v>
      </c>
      <c r="I88" s="153" t="s">
        <v>145</v>
      </c>
      <c r="J88" s="153" t="s">
        <v>134</v>
      </c>
      <c r="K88" s="154" t="s">
        <v>146</v>
      </c>
      <c r="L88" s="155"/>
      <c r="M88" s="67" t="s">
        <v>19</v>
      </c>
      <c r="N88" s="68" t="s">
        <v>39</v>
      </c>
      <c r="O88" s="68" t="s">
        <v>147</v>
      </c>
      <c r="P88" s="68" t="s">
        <v>148</v>
      </c>
      <c r="Q88" s="68" t="s">
        <v>149</v>
      </c>
      <c r="R88" s="68" t="s">
        <v>150</v>
      </c>
      <c r="S88" s="68" t="s">
        <v>151</v>
      </c>
      <c r="T88" s="69" t="s">
        <v>152</v>
      </c>
      <c r="U88" s="150"/>
      <c r="V88" s="150"/>
      <c r="W88" s="150"/>
      <c r="X88" s="150"/>
      <c r="Y88" s="150"/>
      <c r="Z88" s="150"/>
      <c r="AA88" s="150"/>
      <c r="AB88" s="150"/>
      <c r="AC88" s="150"/>
      <c r="AD88" s="150"/>
      <c r="AE88" s="150"/>
    </row>
    <row r="89" spans="1:65" s="2" customFormat="1" ht="22.9" customHeight="1">
      <c r="A89" s="33"/>
      <c r="B89" s="34"/>
      <c r="C89" s="74" t="s">
        <v>153</v>
      </c>
      <c r="D89" s="35"/>
      <c r="E89" s="35"/>
      <c r="F89" s="35"/>
      <c r="G89" s="35"/>
      <c r="H89" s="35"/>
      <c r="I89" s="35"/>
      <c r="J89" s="156">
        <f>BK89</f>
        <v>0</v>
      </c>
      <c r="K89" s="35"/>
      <c r="L89" s="38"/>
      <c r="M89" s="70"/>
      <c r="N89" s="157"/>
      <c r="O89" s="71"/>
      <c r="P89" s="158">
        <f>P90</f>
        <v>0</v>
      </c>
      <c r="Q89" s="71"/>
      <c r="R89" s="158">
        <f>R90</f>
        <v>0</v>
      </c>
      <c r="S89" s="71"/>
      <c r="T89" s="159">
        <f>T90</f>
        <v>0</v>
      </c>
      <c r="U89" s="33"/>
      <c r="V89" s="33"/>
      <c r="W89" s="33"/>
      <c r="X89" s="33"/>
      <c r="Y89" s="33"/>
      <c r="Z89" s="33"/>
      <c r="AA89" s="33"/>
      <c r="AB89" s="33"/>
      <c r="AC89" s="33"/>
      <c r="AD89" s="33"/>
      <c r="AE89" s="33"/>
      <c r="AT89" s="16" t="s">
        <v>68</v>
      </c>
      <c r="AU89" s="16" t="s">
        <v>135</v>
      </c>
      <c r="BK89" s="160">
        <f>BK90</f>
        <v>0</v>
      </c>
    </row>
    <row r="90" spans="1:65" s="12" customFormat="1" ht="25.9" customHeight="1">
      <c r="B90" s="161"/>
      <c r="C90" s="162"/>
      <c r="D90" s="163" t="s">
        <v>68</v>
      </c>
      <c r="E90" s="164" t="s">
        <v>154</v>
      </c>
      <c r="F90" s="164" t="s">
        <v>155</v>
      </c>
      <c r="G90" s="162"/>
      <c r="H90" s="162"/>
      <c r="I90" s="165"/>
      <c r="J90" s="166">
        <f>BK90</f>
        <v>0</v>
      </c>
      <c r="K90" s="162"/>
      <c r="L90" s="167"/>
      <c r="M90" s="168"/>
      <c r="N90" s="169"/>
      <c r="O90" s="169"/>
      <c r="P90" s="170">
        <f>P91+P92+P100</f>
        <v>0</v>
      </c>
      <c r="Q90" s="169"/>
      <c r="R90" s="170">
        <f>R91+R92+R100</f>
        <v>0</v>
      </c>
      <c r="S90" s="169"/>
      <c r="T90" s="171">
        <f>T91+T92+T100</f>
        <v>0</v>
      </c>
      <c r="AR90" s="172" t="s">
        <v>76</v>
      </c>
      <c r="AT90" s="173" t="s">
        <v>68</v>
      </c>
      <c r="AU90" s="173" t="s">
        <v>69</v>
      </c>
      <c r="AY90" s="172" t="s">
        <v>156</v>
      </c>
      <c r="BK90" s="174">
        <f>BK91+BK92+BK100</f>
        <v>0</v>
      </c>
    </row>
    <row r="91" spans="1:65" s="12" customFormat="1" ht="22.9" customHeight="1">
      <c r="B91" s="161"/>
      <c r="C91" s="162"/>
      <c r="D91" s="163" t="s">
        <v>68</v>
      </c>
      <c r="E91" s="175" t="s">
        <v>118</v>
      </c>
      <c r="F91" s="175" t="s">
        <v>304</v>
      </c>
      <c r="G91" s="162"/>
      <c r="H91" s="162"/>
      <c r="I91" s="165"/>
      <c r="J91" s="176">
        <f>BK91</f>
        <v>0</v>
      </c>
      <c r="K91" s="162"/>
      <c r="L91" s="167"/>
      <c r="M91" s="168"/>
      <c r="N91" s="169"/>
      <c r="O91" s="169"/>
      <c r="P91" s="170">
        <v>0</v>
      </c>
      <c r="Q91" s="169"/>
      <c r="R91" s="170">
        <v>0</v>
      </c>
      <c r="S91" s="169"/>
      <c r="T91" s="171">
        <v>0</v>
      </c>
      <c r="AR91" s="172" t="s">
        <v>76</v>
      </c>
      <c r="AT91" s="173" t="s">
        <v>68</v>
      </c>
      <c r="AU91" s="173" t="s">
        <v>76</v>
      </c>
      <c r="AY91" s="172" t="s">
        <v>156</v>
      </c>
      <c r="BK91" s="174">
        <v>0</v>
      </c>
    </row>
    <row r="92" spans="1:65" s="12" customFormat="1" ht="22.9" customHeight="1">
      <c r="B92" s="161"/>
      <c r="C92" s="162"/>
      <c r="D92" s="163" t="s">
        <v>68</v>
      </c>
      <c r="E92" s="175" t="s">
        <v>850</v>
      </c>
      <c r="F92" s="175" t="s">
        <v>851</v>
      </c>
      <c r="G92" s="162"/>
      <c r="H92" s="162"/>
      <c r="I92" s="165"/>
      <c r="J92" s="176">
        <f>BK92</f>
        <v>0</v>
      </c>
      <c r="K92" s="162"/>
      <c r="L92" s="167"/>
      <c r="M92" s="168"/>
      <c r="N92" s="169"/>
      <c r="O92" s="169"/>
      <c r="P92" s="170">
        <f>SUM(P93:P99)</f>
        <v>0</v>
      </c>
      <c r="Q92" s="169"/>
      <c r="R92" s="170">
        <f>SUM(R93:R99)</f>
        <v>0</v>
      </c>
      <c r="S92" s="169"/>
      <c r="T92" s="171">
        <f>SUM(T93:T99)</f>
        <v>0</v>
      </c>
      <c r="AR92" s="172" t="s">
        <v>76</v>
      </c>
      <c r="AT92" s="173" t="s">
        <v>68</v>
      </c>
      <c r="AU92" s="173" t="s">
        <v>76</v>
      </c>
      <c r="AY92" s="172" t="s">
        <v>156</v>
      </c>
      <c r="BK92" s="174">
        <f>SUM(BK93:BK99)</f>
        <v>0</v>
      </c>
    </row>
    <row r="93" spans="1:65" s="2" customFormat="1" ht="24.2" customHeight="1">
      <c r="A93" s="33"/>
      <c r="B93" s="34"/>
      <c r="C93" s="177" t="s">
        <v>76</v>
      </c>
      <c r="D93" s="177" t="s">
        <v>158</v>
      </c>
      <c r="E93" s="178" t="s">
        <v>852</v>
      </c>
      <c r="F93" s="179" t="s">
        <v>853</v>
      </c>
      <c r="G93" s="180" t="s">
        <v>349</v>
      </c>
      <c r="H93" s="181">
        <v>2</v>
      </c>
      <c r="I93" s="182"/>
      <c r="J93" s="183">
        <f t="shared" ref="J93:J99" si="0">ROUND(I93*H93,2)</f>
        <v>0</v>
      </c>
      <c r="K93" s="179" t="s">
        <v>19</v>
      </c>
      <c r="L93" s="38"/>
      <c r="M93" s="184" t="s">
        <v>19</v>
      </c>
      <c r="N93" s="185" t="s">
        <v>40</v>
      </c>
      <c r="O93" s="63"/>
      <c r="P93" s="186">
        <f t="shared" ref="P93:P99" si="1">O93*H93</f>
        <v>0</v>
      </c>
      <c r="Q93" s="186">
        <v>0</v>
      </c>
      <c r="R93" s="186">
        <f t="shared" ref="R93:R99" si="2">Q93*H93</f>
        <v>0</v>
      </c>
      <c r="S93" s="186">
        <v>0</v>
      </c>
      <c r="T93" s="187">
        <f t="shared" ref="T93:T99" si="3">S93*H93</f>
        <v>0</v>
      </c>
      <c r="U93" s="33"/>
      <c r="V93" s="33"/>
      <c r="W93" s="33"/>
      <c r="X93" s="33"/>
      <c r="Y93" s="33"/>
      <c r="Z93" s="33"/>
      <c r="AA93" s="33"/>
      <c r="AB93" s="33"/>
      <c r="AC93" s="33"/>
      <c r="AD93" s="33"/>
      <c r="AE93" s="33"/>
      <c r="AR93" s="188" t="s">
        <v>101</v>
      </c>
      <c r="AT93" s="188" t="s">
        <v>158</v>
      </c>
      <c r="AU93" s="188" t="s">
        <v>78</v>
      </c>
      <c r="AY93" s="16" t="s">
        <v>156</v>
      </c>
      <c r="BE93" s="189">
        <f t="shared" ref="BE93:BE99" si="4">IF(N93="základní",J93,0)</f>
        <v>0</v>
      </c>
      <c r="BF93" s="189">
        <f t="shared" ref="BF93:BF99" si="5">IF(N93="snížená",J93,0)</f>
        <v>0</v>
      </c>
      <c r="BG93" s="189">
        <f t="shared" ref="BG93:BG99" si="6">IF(N93="zákl. přenesená",J93,0)</f>
        <v>0</v>
      </c>
      <c r="BH93" s="189">
        <f t="shared" ref="BH93:BH99" si="7">IF(N93="sníž. přenesená",J93,0)</f>
        <v>0</v>
      </c>
      <c r="BI93" s="189">
        <f t="shared" ref="BI93:BI99" si="8">IF(N93="nulová",J93,0)</f>
        <v>0</v>
      </c>
      <c r="BJ93" s="16" t="s">
        <v>76</v>
      </c>
      <c r="BK93" s="189">
        <f t="shared" ref="BK93:BK99" si="9">ROUND(I93*H93,2)</f>
        <v>0</v>
      </c>
      <c r="BL93" s="16" t="s">
        <v>101</v>
      </c>
      <c r="BM93" s="188" t="s">
        <v>78</v>
      </c>
    </row>
    <row r="94" spans="1:65" s="2" customFormat="1" ht="24.2" customHeight="1">
      <c r="A94" s="33"/>
      <c r="B94" s="34"/>
      <c r="C94" s="177" t="s">
        <v>78</v>
      </c>
      <c r="D94" s="177" t="s">
        <v>158</v>
      </c>
      <c r="E94" s="178" t="s">
        <v>854</v>
      </c>
      <c r="F94" s="179" t="s">
        <v>855</v>
      </c>
      <c r="G94" s="180" t="s">
        <v>349</v>
      </c>
      <c r="H94" s="181">
        <v>4</v>
      </c>
      <c r="I94" s="182"/>
      <c r="J94" s="183">
        <f t="shared" si="0"/>
        <v>0</v>
      </c>
      <c r="K94" s="179" t="s">
        <v>19</v>
      </c>
      <c r="L94" s="38"/>
      <c r="M94" s="184" t="s">
        <v>19</v>
      </c>
      <c r="N94" s="185" t="s">
        <v>40</v>
      </c>
      <c r="O94" s="63"/>
      <c r="P94" s="186">
        <f t="shared" si="1"/>
        <v>0</v>
      </c>
      <c r="Q94" s="186">
        <v>0</v>
      </c>
      <c r="R94" s="186">
        <f t="shared" si="2"/>
        <v>0</v>
      </c>
      <c r="S94" s="186">
        <v>0</v>
      </c>
      <c r="T94" s="187">
        <f t="shared" si="3"/>
        <v>0</v>
      </c>
      <c r="U94" s="33"/>
      <c r="V94" s="33"/>
      <c r="W94" s="33"/>
      <c r="X94" s="33"/>
      <c r="Y94" s="33"/>
      <c r="Z94" s="33"/>
      <c r="AA94" s="33"/>
      <c r="AB94" s="33"/>
      <c r="AC94" s="33"/>
      <c r="AD94" s="33"/>
      <c r="AE94" s="33"/>
      <c r="AR94" s="188" t="s">
        <v>101</v>
      </c>
      <c r="AT94" s="188" t="s">
        <v>158</v>
      </c>
      <c r="AU94" s="188" t="s">
        <v>78</v>
      </c>
      <c r="AY94" s="16" t="s">
        <v>156</v>
      </c>
      <c r="BE94" s="189">
        <f t="shared" si="4"/>
        <v>0</v>
      </c>
      <c r="BF94" s="189">
        <f t="shared" si="5"/>
        <v>0</v>
      </c>
      <c r="BG94" s="189">
        <f t="shared" si="6"/>
        <v>0</v>
      </c>
      <c r="BH94" s="189">
        <f t="shared" si="7"/>
        <v>0</v>
      </c>
      <c r="BI94" s="189">
        <f t="shared" si="8"/>
        <v>0</v>
      </c>
      <c r="BJ94" s="16" t="s">
        <v>76</v>
      </c>
      <c r="BK94" s="189">
        <f t="shared" si="9"/>
        <v>0</v>
      </c>
      <c r="BL94" s="16" t="s">
        <v>101</v>
      </c>
      <c r="BM94" s="188" t="s">
        <v>101</v>
      </c>
    </row>
    <row r="95" spans="1:65" s="2" customFormat="1" ht="24.2" customHeight="1">
      <c r="A95" s="33"/>
      <c r="B95" s="34"/>
      <c r="C95" s="177" t="s">
        <v>83</v>
      </c>
      <c r="D95" s="177" t="s">
        <v>158</v>
      </c>
      <c r="E95" s="178" t="s">
        <v>856</v>
      </c>
      <c r="F95" s="179" t="s">
        <v>857</v>
      </c>
      <c r="G95" s="180" t="s">
        <v>349</v>
      </c>
      <c r="H95" s="181">
        <v>4</v>
      </c>
      <c r="I95" s="182"/>
      <c r="J95" s="183">
        <f t="shared" si="0"/>
        <v>0</v>
      </c>
      <c r="K95" s="179" t="s">
        <v>19</v>
      </c>
      <c r="L95" s="38"/>
      <c r="M95" s="184" t="s">
        <v>19</v>
      </c>
      <c r="N95" s="185" t="s">
        <v>40</v>
      </c>
      <c r="O95" s="63"/>
      <c r="P95" s="186">
        <f t="shared" si="1"/>
        <v>0</v>
      </c>
      <c r="Q95" s="186">
        <v>0</v>
      </c>
      <c r="R95" s="186">
        <f t="shared" si="2"/>
        <v>0</v>
      </c>
      <c r="S95" s="186">
        <v>0</v>
      </c>
      <c r="T95" s="187">
        <f t="shared" si="3"/>
        <v>0</v>
      </c>
      <c r="U95" s="33"/>
      <c r="V95" s="33"/>
      <c r="W95" s="33"/>
      <c r="X95" s="33"/>
      <c r="Y95" s="33"/>
      <c r="Z95" s="33"/>
      <c r="AA95" s="33"/>
      <c r="AB95" s="33"/>
      <c r="AC95" s="33"/>
      <c r="AD95" s="33"/>
      <c r="AE95" s="33"/>
      <c r="AR95" s="188" t="s">
        <v>101</v>
      </c>
      <c r="AT95" s="188" t="s">
        <v>158</v>
      </c>
      <c r="AU95" s="188" t="s">
        <v>78</v>
      </c>
      <c r="AY95" s="16" t="s">
        <v>156</v>
      </c>
      <c r="BE95" s="189">
        <f t="shared" si="4"/>
        <v>0</v>
      </c>
      <c r="BF95" s="189">
        <f t="shared" si="5"/>
        <v>0</v>
      </c>
      <c r="BG95" s="189">
        <f t="shared" si="6"/>
        <v>0</v>
      </c>
      <c r="BH95" s="189">
        <f t="shared" si="7"/>
        <v>0</v>
      </c>
      <c r="BI95" s="189">
        <f t="shared" si="8"/>
        <v>0</v>
      </c>
      <c r="BJ95" s="16" t="s">
        <v>76</v>
      </c>
      <c r="BK95" s="189">
        <f t="shared" si="9"/>
        <v>0</v>
      </c>
      <c r="BL95" s="16" t="s">
        <v>101</v>
      </c>
      <c r="BM95" s="188" t="s">
        <v>86</v>
      </c>
    </row>
    <row r="96" spans="1:65" s="2" customFormat="1" ht="24.2" customHeight="1">
      <c r="A96" s="33"/>
      <c r="B96" s="34"/>
      <c r="C96" s="177" t="s">
        <v>101</v>
      </c>
      <c r="D96" s="177" t="s">
        <v>158</v>
      </c>
      <c r="E96" s="178" t="s">
        <v>858</v>
      </c>
      <c r="F96" s="179" t="s">
        <v>859</v>
      </c>
      <c r="G96" s="180" t="s">
        <v>349</v>
      </c>
      <c r="H96" s="181">
        <v>2</v>
      </c>
      <c r="I96" s="182"/>
      <c r="J96" s="183">
        <f t="shared" si="0"/>
        <v>0</v>
      </c>
      <c r="K96" s="179" t="s">
        <v>19</v>
      </c>
      <c r="L96" s="38"/>
      <c r="M96" s="184" t="s">
        <v>19</v>
      </c>
      <c r="N96" s="185"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101</v>
      </c>
      <c r="AT96" s="188" t="s">
        <v>158</v>
      </c>
      <c r="AU96" s="188" t="s">
        <v>78</v>
      </c>
      <c r="AY96" s="16" t="s">
        <v>156</v>
      </c>
      <c r="BE96" s="189">
        <f t="shared" si="4"/>
        <v>0</v>
      </c>
      <c r="BF96" s="189">
        <f t="shared" si="5"/>
        <v>0</v>
      </c>
      <c r="BG96" s="189">
        <f t="shared" si="6"/>
        <v>0</v>
      </c>
      <c r="BH96" s="189">
        <f t="shared" si="7"/>
        <v>0</v>
      </c>
      <c r="BI96" s="189">
        <f t="shared" si="8"/>
        <v>0</v>
      </c>
      <c r="BJ96" s="16" t="s">
        <v>76</v>
      </c>
      <c r="BK96" s="189">
        <f t="shared" si="9"/>
        <v>0</v>
      </c>
      <c r="BL96" s="16" t="s">
        <v>101</v>
      </c>
      <c r="BM96" s="188" t="s">
        <v>94</v>
      </c>
    </row>
    <row r="97" spans="1:65" s="2" customFormat="1" ht="37.9" customHeight="1">
      <c r="A97" s="33"/>
      <c r="B97" s="34"/>
      <c r="C97" s="177" t="s">
        <v>107</v>
      </c>
      <c r="D97" s="177" t="s">
        <v>158</v>
      </c>
      <c r="E97" s="178" t="s">
        <v>860</v>
      </c>
      <c r="F97" s="179" t="s">
        <v>861</v>
      </c>
      <c r="G97" s="180" t="s">
        <v>349</v>
      </c>
      <c r="H97" s="181">
        <v>2</v>
      </c>
      <c r="I97" s="182"/>
      <c r="J97" s="183">
        <f t="shared" si="0"/>
        <v>0</v>
      </c>
      <c r="K97" s="179" t="s">
        <v>19</v>
      </c>
      <c r="L97" s="38"/>
      <c r="M97" s="184" t="s">
        <v>19</v>
      </c>
      <c r="N97" s="185"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101</v>
      </c>
      <c r="AT97" s="188" t="s">
        <v>158</v>
      </c>
      <c r="AU97" s="188" t="s">
        <v>78</v>
      </c>
      <c r="AY97" s="16" t="s">
        <v>156</v>
      </c>
      <c r="BE97" s="189">
        <f t="shared" si="4"/>
        <v>0</v>
      </c>
      <c r="BF97" s="189">
        <f t="shared" si="5"/>
        <v>0</v>
      </c>
      <c r="BG97" s="189">
        <f t="shared" si="6"/>
        <v>0</v>
      </c>
      <c r="BH97" s="189">
        <f t="shared" si="7"/>
        <v>0</v>
      </c>
      <c r="BI97" s="189">
        <f t="shared" si="8"/>
        <v>0</v>
      </c>
      <c r="BJ97" s="16" t="s">
        <v>76</v>
      </c>
      <c r="BK97" s="189">
        <f t="shared" si="9"/>
        <v>0</v>
      </c>
      <c r="BL97" s="16" t="s">
        <v>101</v>
      </c>
      <c r="BM97" s="188" t="s">
        <v>121</v>
      </c>
    </row>
    <row r="98" spans="1:65" s="2" customFormat="1" ht="24.2" customHeight="1">
      <c r="A98" s="33"/>
      <c r="B98" s="34"/>
      <c r="C98" s="177" t="s">
        <v>86</v>
      </c>
      <c r="D98" s="177" t="s">
        <v>158</v>
      </c>
      <c r="E98" s="178" t="s">
        <v>862</v>
      </c>
      <c r="F98" s="179" t="s">
        <v>863</v>
      </c>
      <c r="G98" s="180" t="s">
        <v>349</v>
      </c>
      <c r="H98" s="181">
        <v>2</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101</v>
      </c>
      <c r="AT98" s="188" t="s">
        <v>158</v>
      </c>
      <c r="AU98" s="188" t="s">
        <v>78</v>
      </c>
      <c r="AY98" s="16" t="s">
        <v>156</v>
      </c>
      <c r="BE98" s="189">
        <f t="shared" si="4"/>
        <v>0</v>
      </c>
      <c r="BF98" s="189">
        <f t="shared" si="5"/>
        <v>0</v>
      </c>
      <c r="BG98" s="189">
        <f t="shared" si="6"/>
        <v>0</v>
      </c>
      <c r="BH98" s="189">
        <f t="shared" si="7"/>
        <v>0</v>
      </c>
      <c r="BI98" s="189">
        <f t="shared" si="8"/>
        <v>0</v>
      </c>
      <c r="BJ98" s="16" t="s">
        <v>76</v>
      </c>
      <c r="BK98" s="189">
        <f t="shared" si="9"/>
        <v>0</v>
      </c>
      <c r="BL98" s="16" t="s">
        <v>101</v>
      </c>
      <c r="BM98" s="188" t="s">
        <v>8</v>
      </c>
    </row>
    <row r="99" spans="1:65" s="2" customFormat="1" ht="24.2" customHeight="1">
      <c r="A99" s="33"/>
      <c r="B99" s="34"/>
      <c r="C99" s="177" t="s">
        <v>121</v>
      </c>
      <c r="D99" s="177" t="s">
        <v>158</v>
      </c>
      <c r="E99" s="178" t="s">
        <v>864</v>
      </c>
      <c r="F99" s="179" t="s">
        <v>865</v>
      </c>
      <c r="G99" s="180" t="s">
        <v>349</v>
      </c>
      <c r="H99" s="181">
        <v>4</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101</v>
      </c>
      <c r="AT99" s="188" t="s">
        <v>158</v>
      </c>
      <c r="AU99" s="188" t="s">
        <v>78</v>
      </c>
      <c r="AY99" s="16" t="s">
        <v>156</v>
      </c>
      <c r="BE99" s="189">
        <f t="shared" si="4"/>
        <v>0</v>
      </c>
      <c r="BF99" s="189">
        <f t="shared" si="5"/>
        <v>0</v>
      </c>
      <c r="BG99" s="189">
        <f t="shared" si="6"/>
        <v>0</v>
      </c>
      <c r="BH99" s="189">
        <f t="shared" si="7"/>
        <v>0</v>
      </c>
      <c r="BI99" s="189">
        <f t="shared" si="8"/>
        <v>0</v>
      </c>
      <c r="BJ99" s="16" t="s">
        <v>76</v>
      </c>
      <c r="BK99" s="189">
        <f t="shared" si="9"/>
        <v>0</v>
      </c>
      <c r="BL99" s="16" t="s">
        <v>101</v>
      </c>
      <c r="BM99" s="188" t="s">
        <v>190</v>
      </c>
    </row>
    <row r="100" spans="1:65" s="12" customFormat="1" ht="22.9" customHeight="1">
      <c r="B100" s="161"/>
      <c r="C100" s="162"/>
      <c r="D100" s="163" t="s">
        <v>68</v>
      </c>
      <c r="E100" s="175" t="s">
        <v>209</v>
      </c>
      <c r="F100" s="175" t="s">
        <v>210</v>
      </c>
      <c r="G100" s="162"/>
      <c r="H100" s="162"/>
      <c r="I100" s="165"/>
      <c r="J100" s="176">
        <f>BK100</f>
        <v>0</v>
      </c>
      <c r="K100" s="162"/>
      <c r="L100" s="167"/>
      <c r="M100" s="168"/>
      <c r="N100" s="169"/>
      <c r="O100" s="169"/>
      <c r="P100" s="170">
        <f>SUM(P101:P102)</f>
        <v>0</v>
      </c>
      <c r="Q100" s="169"/>
      <c r="R100" s="170">
        <f>SUM(R101:R102)</f>
        <v>0</v>
      </c>
      <c r="S100" s="169"/>
      <c r="T100" s="171">
        <f>SUM(T101:T102)</f>
        <v>0</v>
      </c>
      <c r="AR100" s="172" t="s">
        <v>76</v>
      </c>
      <c r="AT100" s="173" t="s">
        <v>68</v>
      </c>
      <c r="AU100" s="173" t="s">
        <v>76</v>
      </c>
      <c r="AY100" s="172" t="s">
        <v>156</v>
      </c>
      <c r="BK100" s="174">
        <f>SUM(BK101:BK102)</f>
        <v>0</v>
      </c>
    </row>
    <row r="101" spans="1:65" s="2" customFormat="1" ht="76.349999999999994" customHeight="1">
      <c r="A101" s="33"/>
      <c r="B101" s="34"/>
      <c r="C101" s="177" t="s">
        <v>8</v>
      </c>
      <c r="D101" s="177" t="s">
        <v>158</v>
      </c>
      <c r="E101" s="178" t="s">
        <v>840</v>
      </c>
      <c r="F101" s="179" t="s">
        <v>841</v>
      </c>
      <c r="G101" s="180" t="s">
        <v>172</v>
      </c>
      <c r="H101" s="181">
        <v>0.3</v>
      </c>
      <c r="I101" s="182"/>
      <c r="J101" s="183">
        <f>ROUND(I101*H101,2)</f>
        <v>0</v>
      </c>
      <c r="K101" s="179" t="s">
        <v>162</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101</v>
      </c>
      <c r="AT101" s="188" t="s">
        <v>158</v>
      </c>
      <c r="AU101" s="188" t="s">
        <v>78</v>
      </c>
      <c r="AY101" s="16" t="s">
        <v>156</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101</v>
      </c>
      <c r="BM101" s="188" t="s">
        <v>866</v>
      </c>
    </row>
    <row r="102" spans="1:65" s="2" customFormat="1" ht="11.25">
      <c r="A102" s="33"/>
      <c r="B102" s="34"/>
      <c r="C102" s="35"/>
      <c r="D102" s="190" t="s">
        <v>163</v>
      </c>
      <c r="E102" s="35"/>
      <c r="F102" s="191" t="s">
        <v>843</v>
      </c>
      <c r="G102" s="35"/>
      <c r="H102" s="35"/>
      <c r="I102" s="192"/>
      <c r="J102" s="35"/>
      <c r="K102" s="35"/>
      <c r="L102" s="38"/>
      <c r="M102" s="195"/>
      <c r="N102" s="196"/>
      <c r="O102" s="197"/>
      <c r="P102" s="197"/>
      <c r="Q102" s="197"/>
      <c r="R102" s="197"/>
      <c r="S102" s="197"/>
      <c r="T102" s="198"/>
      <c r="U102" s="33"/>
      <c r="V102" s="33"/>
      <c r="W102" s="33"/>
      <c r="X102" s="33"/>
      <c r="Y102" s="33"/>
      <c r="Z102" s="33"/>
      <c r="AA102" s="33"/>
      <c r="AB102" s="33"/>
      <c r="AC102" s="33"/>
      <c r="AD102" s="33"/>
      <c r="AE102" s="33"/>
      <c r="AT102" s="16" t="s">
        <v>163</v>
      </c>
      <c r="AU102" s="16" t="s">
        <v>78</v>
      </c>
    </row>
    <row r="103" spans="1:65" s="2" customFormat="1" ht="6.95" customHeight="1">
      <c r="A103" s="33"/>
      <c r="B103" s="46"/>
      <c r="C103" s="47"/>
      <c r="D103" s="47"/>
      <c r="E103" s="47"/>
      <c r="F103" s="47"/>
      <c r="G103" s="47"/>
      <c r="H103" s="47"/>
      <c r="I103" s="47"/>
      <c r="J103" s="47"/>
      <c r="K103" s="47"/>
      <c r="L103" s="38"/>
      <c r="M103" s="33"/>
      <c r="O103" s="33"/>
      <c r="P103" s="33"/>
      <c r="Q103" s="33"/>
      <c r="R103" s="33"/>
      <c r="S103" s="33"/>
      <c r="T103" s="33"/>
      <c r="U103" s="33"/>
      <c r="V103" s="33"/>
      <c r="W103" s="33"/>
      <c r="X103" s="33"/>
      <c r="Y103" s="33"/>
      <c r="Z103" s="33"/>
      <c r="AA103" s="33"/>
      <c r="AB103" s="33"/>
      <c r="AC103" s="33"/>
      <c r="AD103" s="33"/>
      <c r="AE103" s="33"/>
    </row>
  </sheetData>
  <sheetProtection algorithmName="SHA-512" hashValue="DDmJNJqQ1IT5J/7UtULMiv0J3L2La/1hsJ/X+sHKvQLtoE55U5k0xGebhp5qGFIRNWn8MRe6l0nsm6bSJ1EZpA==" saltValue="46MIh1BgXWDtfm0FrPo3rYwhrSwtBgkvicfNPmdxl4OwaZURuDTnIm3372wmLVYMxCboRD1I2G5poDas9WLl9w==" spinCount="100000" sheet="1" objects="1" scenarios="1" formatColumns="0" formatRows="0" autoFilter="0"/>
  <autoFilter ref="C88:K102" xr:uid="{00000000-0009-0000-0000-00000F000000}"/>
  <mergeCells count="12">
    <mergeCell ref="E81:H81"/>
    <mergeCell ref="L2:V2"/>
    <mergeCell ref="E50:H50"/>
    <mergeCell ref="E52:H52"/>
    <mergeCell ref="E54:H54"/>
    <mergeCell ref="E77:H77"/>
    <mergeCell ref="E79:H79"/>
    <mergeCell ref="E7:H7"/>
    <mergeCell ref="E9:H9"/>
    <mergeCell ref="E11:H11"/>
    <mergeCell ref="E20:H20"/>
    <mergeCell ref="E29:H29"/>
  </mergeCells>
  <hyperlinks>
    <hyperlink ref="F102" r:id="rId1" xr:uid="{00000000-0004-0000-0F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BM89"/>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126</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2" customFormat="1" ht="12" customHeight="1">
      <c r="A8" s="33"/>
      <c r="B8" s="38"/>
      <c r="C8" s="33"/>
      <c r="D8" s="111" t="s">
        <v>128</v>
      </c>
      <c r="E8" s="33"/>
      <c r="F8" s="33"/>
      <c r="G8" s="33"/>
      <c r="H8" s="33"/>
      <c r="I8" s="33"/>
      <c r="J8" s="33"/>
      <c r="K8" s="33"/>
      <c r="L8" s="112"/>
      <c r="S8" s="33"/>
      <c r="T8" s="33"/>
      <c r="U8" s="33"/>
      <c r="V8" s="33"/>
      <c r="W8" s="33"/>
      <c r="X8" s="33"/>
      <c r="Y8" s="33"/>
      <c r="Z8" s="33"/>
      <c r="AA8" s="33"/>
      <c r="AB8" s="33"/>
      <c r="AC8" s="33"/>
      <c r="AD8" s="33"/>
      <c r="AE8" s="33"/>
    </row>
    <row r="9" spans="1:46" s="2" customFormat="1" ht="16.5" customHeight="1">
      <c r="A9" s="33"/>
      <c r="B9" s="38"/>
      <c r="C9" s="33"/>
      <c r="D9" s="33"/>
      <c r="E9" s="352" t="s">
        <v>867</v>
      </c>
      <c r="F9" s="351"/>
      <c r="G9" s="351"/>
      <c r="H9" s="351"/>
      <c r="I9" s="33"/>
      <c r="J9" s="33"/>
      <c r="K9" s="33"/>
      <c r="L9" s="112"/>
      <c r="S9" s="33"/>
      <c r="T9" s="33"/>
      <c r="U9" s="33"/>
      <c r="V9" s="33"/>
      <c r="W9" s="33"/>
      <c r="X9" s="33"/>
      <c r="Y9" s="33"/>
      <c r="Z9" s="33"/>
      <c r="AA9" s="33"/>
      <c r="AB9" s="33"/>
      <c r="AC9" s="33"/>
      <c r="AD9" s="33"/>
      <c r="AE9" s="33"/>
    </row>
    <row r="10" spans="1:46" s="2" customFormat="1" ht="11.25">
      <c r="A10" s="33"/>
      <c r="B10" s="38"/>
      <c r="C10" s="33"/>
      <c r="D10" s="33"/>
      <c r="E10" s="33"/>
      <c r="F10" s="33"/>
      <c r="G10" s="33"/>
      <c r="H10" s="33"/>
      <c r="I10" s="33"/>
      <c r="J10" s="33"/>
      <c r="K10" s="33"/>
      <c r="L10" s="112"/>
      <c r="S10" s="33"/>
      <c r="T10" s="33"/>
      <c r="U10" s="33"/>
      <c r="V10" s="33"/>
      <c r="W10" s="33"/>
      <c r="X10" s="33"/>
      <c r="Y10" s="33"/>
      <c r="Z10" s="33"/>
      <c r="AA10" s="33"/>
      <c r="AB10" s="33"/>
      <c r="AC10" s="33"/>
      <c r="AD10" s="33"/>
      <c r="AE10" s="33"/>
    </row>
    <row r="11" spans="1:46" s="2" customFormat="1" ht="12" customHeight="1">
      <c r="A11" s="33"/>
      <c r="B11" s="38"/>
      <c r="C11" s="33"/>
      <c r="D11" s="111" t="s">
        <v>18</v>
      </c>
      <c r="E11" s="33"/>
      <c r="F11" s="102" t="s">
        <v>19</v>
      </c>
      <c r="G11" s="33"/>
      <c r="H11" s="33"/>
      <c r="I11" s="111" t="s">
        <v>20</v>
      </c>
      <c r="J11" s="102" t="s">
        <v>19</v>
      </c>
      <c r="K11" s="33"/>
      <c r="L11" s="112"/>
      <c r="S11" s="33"/>
      <c r="T11" s="33"/>
      <c r="U11" s="33"/>
      <c r="V11" s="33"/>
      <c r="W11" s="33"/>
      <c r="X11" s="33"/>
      <c r="Y11" s="33"/>
      <c r="Z11" s="33"/>
      <c r="AA11" s="33"/>
      <c r="AB11" s="33"/>
      <c r="AC11" s="33"/>
      <c r="AD11" s="33"/>
      <c r="AE11" s="33"/>
    </row>
    <row r="12" spans="1:46" s="2" customFormat="1" ht="12" customHeight="1">
      <c r="A12" s="33"/>
      <c r="B12" s="38"/>
      <c r="C12" s="33"/>
      <c r="D12" s="111" t="s">
        <v>21</v>
      </c>
      <c r="E12" s="33"/>
      <c r="F12" s="102" t="s">
        <v>22</v>
      </c>
      <c r="G12" s="33"/>
      <c r="H12" s="33"/>
      <c r="I12" s="111" t="s">
        <v>23</v>
      </c>
      <c r="J12" s="113" t="str">
        <f>'Rekapitulace stavby'!AN8</f>
        <v>10. 2. 2025</v>
      </c>
      <c r="K12" s="33"/>
      <c r="L12" s="112"/>
      <c r="S12" s="33"/>
      <c r="T12" s="33"/>
      <c r="U12" s="33"/>
      <c r="V12" s="33"/>
      <c r="W12" s="33"/>
      <c r="X12" s="33"/>
      <c r="Y12" s="33"/>
      <c r="Z12" s="33"/>
      <c r="AA12" s="33"/>
      <c r="AB12" s="33"/>
      <c r="AC12" s="33"/>
      <c r="AD12" s="33"/>
      <c r="AE12" s="33"/>
    </row>
    <row r="13" spans="1:46" s="2" customFormat="1" ht="10.9" customHeight="1">
      <c r="A13" s="33"/>
      <c r="B13" s="38"/>
      <c r="C13" s="33"/>
      <c r="D13" s="33"/>
      <c r="E13" s="33"/>
      <c r="F13" s="33"/>
      <c r="G13" s="33"/>
      <c r="H13" s="33"/>
      <c r="I13" s="33"/>
      <c r="J13" s="33"/>
      <c r="K13" s="33"/>
      <c r="L13" s="112"/>
      <c r="S13" s="33"/>
      <c r="T13" s="33"/>
      <c r="U13" s="33"/>
      <c r="V13" s="33"/>
      <c r="W13" s="33"/>
      <c r="X13" s="33"/>
      <c r="Y13" s="33"/>
      <c r="Z13" s="33"/>
      <c r="AA13" s="33"/>
      <c r="AB13" s="33"/>
      <c r="AC13" s="33"/>
      <c r="AD13" s="33"/>
      <c r="AE13" s="33"/>
    </row>
    <row r="14" spans="1:46" s="2" customFormat="1" ht="12" customHeight="1">
      <c r="A14" s="33"/>
      <c r="B14" s="38"/>
      <c r="C14" s="33"/>
      <c r="D14" s="111" t="s">
        <v>25</v>
      </c>
      <c r="E14" s="33"/>
      <c r="F14" s="33"/>
      <c r="G14" s="33"/>
      <c r="H14" s="33"/>
      <c r="I14" s="111" t="s">
        <v>26</v>
      </c>
      <c r="J14" s="102" t="str">
        <f>IF('Rekapitulace stavby'!AN10="","",'Rekapitulace stavby'!AN10)</f>
        <v/>
      </c>
      <c r="K14" s="33"/>
      <c r="L14" s="112"/>
      <c r="S14" s="33"/>
      <c r="T14" s="33"/>
      <c r="U14" s="33"/>
      <c r="V14" s="33"/>
      <c r="W14" s="33"/>
      <c r="X14" s="33"/>
      <c r="Y14" s="33"/>
      <c r="Z14" s="33"/>
      <c r="AA14" s="33"/>
      <c r="AB14" s="33"/>
      <c r="AC14" s="33"/>
      <c r="AD14" s="33"/>
      <c r="AE14" s="33"/>
    </row>
    <row r="15" spans="1:46" s="2" customFormat="1" ht="18" customHeight="1">
      <c r="A15" s="33"/>
      <c r="B15" s="38"/>
      <c r="C15" s="33"/>
      <c r="D15" s="33"/>
      <c r="E15" s="102" t="str">
        <f>IF('Rekapitulace stavby'!E11="","",'Rekapitulace stavby'!E11)</f>
        <v xml:space="preserve"> </v>
      </c>
      <c r="F15" s="33"/>
      <c r="G15" s="33"/>
      <c r="H15" s="33"/>
      <c r="I15" s="111" t="s">
        <v>27</v>
      </c>
      <c r="J15" s="102" t="str">
        <f>IF('Rekapitulace stavby'!AN11="","",'Rekapitulace stavby'!AN11)</f>
        <v/>
      </c>
      <c r="K15" s="33"/>
      <c r="L15" s="112"/>
      <c r="S15" s="33"/>
      <c r="T15" s="33"/>
      <c r="U15" s="33"/>
      <c r="V15" s="33"/>
      <c r="W15" s="33"/>
      <c r="X15" s="33"/>
      <c r="Y15" s="33"/>
      <c r="Z15" s="33"/>
      <c r="AA15" s="33"/>
      <c r="AB15" s="33"/>
      <c r="AC15" s="33"/>
      <c r="AD15" s="33"/>
      <c r="AE15" s="33"/>
    </row>
    <row r="16" spans="1:46" s="2" customFormat="1" ht="6.95" customHeight="1">
      <c r="A16" s="33"/>
      <c r="B16" s="38"/>
      <c r="C16" s="33"/>
      <c r="D16" s="33"/>
      <c r="E16" s="33"/>
      <c r="F16" s="33"/>
      <c r="G16" s="33"/>
      <c r="H16" s="33"/>
      <c r="I16" s="33"/>
      <c r="J16" s="33"/>
      <c r="K16" s="33"/>
      <c r="L16" s="112"/>
      <c r="S16" s="33"/>
      <c r="T16" s="33"/>
      <c r="U16" s="33"/>
      <c r="V16" s="33"/>
      <c r="W16" s="33"/>
      <c r="X16" s="33"/>
      <c r="Y16" s="33"/>
      <c r="Z16" s="33"/>
      <c r="AA16" s="33"/>
      <c r="AB16" s="33"/>
      <c r="AC16" s="33"/>
      <c r="AD16" s="33"/>
      <c r="AE16" s="33"/>
    </row>
    <row r="17" spans="1:31" s="2" customFormat="1" ht="12" customHeight="1">
      <c r="A17" s="33"/>
      <c r="B17" s="38"/>
      <c r="C17" s="33"/>
      <c r="D17" s="111" t="s">
        <v>28</v>
      </c>
      <c r="E17" s="33"/>
      <c r="F17" s="33"/>
      <c r="G17" s="33"/>
      <c r="H17" s="33"/>
      <c r="I17" s="111" t="s">
        <v>26</v>
      </c>
      <c r="J17" s="29" t="str">
        <f>'Rekapitulace stavby'!AN13</f>
        <v>Vyplň údaj</v>
      </c>
      <c r="K17" s="33"/>
      <c r="L17" s="112"/>
      <c r="S17" s="33"/>
      <c r="T17" s="33"/>
      <c r="U17" s="33"/>
      <c r="V17" s="33"/>
      <c r="W17" s="33"/>
      <c r="X17" s="33"/>
      <c r="Y17" s="33"/>
      <c r="Z17" s="33"/>
      <c r="AA17" s="33"/>
      <c r="AB17" s="33"/>
      <c r="AC17" s="33"/>
      <c r="AD17" s="33"/>
      <c r="AE17" s="33"/>
    </row>
    <row r="18" spans="1:31" s="2" customFormat="1" ht="18" customHeight="1">
      <c r="A18" s="33"/>
      <c r="B18" s="38"/>
      <c r="C18" s="33"/>
      <c r="D18" s="33"/>
      <c r="E18" s="353" t="str">
        <f>'Rekapitulace stavby'!E14</f>
        <v>Vyplň údaj</v>
      </c>
      <c r="F18" s="354"/>
      <c r="G18" s="354"/>
      <c r="H18" s="354"/>
      <c r="I18" s="111" t="s">
        <v>27</v>
      </c>
      <c r="J18" s="29" t="str">
        <f>'Rekapitulace stavby'!AN14</f>
        <v>Vyplň údaj</v>
      </c>
      <c r="K18" s="33"/>
      <c r="L18" s="112"/>
      <c r="S18" s="33"/>
      <c r="T18" s="33"/>
      <c r="U18" s="33"/>
      <c r="V18" s="33"/>
      <c r="W18" s="33"/>
      <c r="X18" s="33"/>
      <c r="Y18" s="33"/>
      <c r="Z18" s="33"/>
      <c r="AA18" s="33"/>
      <c r="AB18" s="33"/>
      <c r="AC18" s="33"/>
      <c r="AD18" s="33"/>
      <c r="AE18" s="33"/>
    </row>
    <row r="19" spans="1:31" s="2" customFormat="1" ht="6.95" customHeight="1">
      <c r="A19" s="33"/>
      <c r="B19" s="38"/>
      <c r="C19" s="33"/>
      <c r="D19" s="33"/>
      <c r="E19" s="33"/>
      <c r="F19" s="33"/>
      <c r="G19" s="33"/>
      <c r="H19" s="33"/>
      <c r="I19" s="33"/>
      <c r="J19" s="33"/>
      <c r="K19" s="33"/>
      <c r="L19" s="112"/>
      <c r="S19" s="33"/>
      <c r="T19" s="33"/>
      <c r="U19" s="33"/>
      <c r="V19" s="33"/>
      <c r="W19" s="33"/>
      <c r="X19" s="33"/>
      <c r="Y19" s="33"/>
      <c r="Z19" s="33"/>
      <c r="AA19" s="33"/>
      <c r="AB19" s="33"/>
      <c r="AC19" s="33"/>
      <c r="AD19" s="33"/>
      <c r="AE19" s="33"/>
    </row>
    <row r="20" spans="1:31" s="2" customFormat="1" ht="12" customHeight="1">
      <c r="A20" s="33"/>
      <c r="B20" s="38"/>
      <c r="C20" s="33"/>
      <c r="D20" s="111" t="s">
        <v>30</v>
      </c>
      <c r="E20" s="33"/>
      <c r="F20" s="33"/>
      <c r="G20" s="33"/>
      <c r="H20" s="33"/>
      <c r="I20" s="111" t="s">
        <v>26</v>
      </c>
      <c r="J20" s="102" t="str">
        <f>IF('Rekapitulace stavby'!AN16="","",'Rekapitulace stavby'!AN16)</f>
        <v/>
      </c>
      <c r="K20" s="33"/>
      <c r="L20" s="112"/>
      <c r="S20" s="33"/>
      <c r="T20" s="33"/>
      <c r="U20" s="33"/>
      <c r="V20" s="33"/>
      <c r="W20" s="33"/>
      <c r="X20" s="33"/>
      <c r="Y20" s="33"/>
      <c r="Z20" s="33"/>
      <c r="AA20" s="33"/>
      <c r="AB20" s="33"/>
      <c r="AC20" s="33"/>
      <c r="AD20" s="33"/>
      <c r="AE20" s="33"/>
    </row>
    <row r="21" spans="1:31" s="2" customFormat="1" ht="18" customHeight="1">
      <c r="A21" s="33"/>
      <c r="B21" s="38"/>
      <c r="C21" s="33"/>
      <c r="D21" s="33"/>
      <c r="E21" s="102" t="str">
        <f>IF('Rekapitulace stavby'!E17="","",'Rekapitulace stavby'!E17)</f>
        <v xml:space="preserve"> </v>
      </c>
      <c r="F21" s="33"/>
      <c r="G21" s="33"/>
      <c r="H21" s="33"/>
      <c r="I21" s="111" t="s">
        <v>27</v>
      </c>
      <c r="J21" s="102" t="str">
        <f>IF('Rekapitulace stavby'!AN17="","",'Rekapitulace stavby'!AN17)</f>
        <v/>
      </c>
      <c r="K21" s="33"/>
      <c r="L21" s="112"/>
      <c r="S21" s="33"/>
      <c r="T21" s="33"/>
      <c r="U21" s="33"/>
      <c r="V21" s="33"/>
      <c r="W21" s="33"/>
      <c r="X21" s="33"/>
      <c r="Y21" s="33"/>
      <c r="Z21" s="33"/>
      <c r="AA21" s="33"/>
      <c r="AB21" s="33"/>
      <c r="AC21" s="33"/>
      <c r="AD21" s="33"/>
      <c r="AE21" s="33"/>
    </row>
    <row r="22" spans="1:31" s="2" customFormat="1" ht="6.95" customHeight="1">
      <c r="A22" s="33"/>
      <c r="B22" s="38"/>
      <c r="C22" s="33"/>
      <c r="D22" s="33"/>
      <c r="E22" s="33"/>
      <c r="F22" s="33"/>
      <c r="G22" s="33"/>
      <c r="H22" s="33"/>
      <c r="I22" s="33"/>
      <c r="J22" s="33"/>
      <c r="K22" s="33"/>
      <c r="L22" s="112"/>
      <c r="S22" s="33"/>
      <c r="T22" s="33"/>
      <c r="U22" s="33"/>
      <c r="V22" s="33"/>
      <c r="W22" s="33"/>
      <c r="X22" s="33"/>
      <c r="Y22" s="33"/>
      <c r="Z22" s="33"/>
      <c r="AA22" s="33"/>
      <c r="AB22" s="33"/>
      <c r="AC22" s="33"/>
      <c r="AD22" s="33"/>
      <c r="AE22" s="33"/>
    </row>
    <row r="23" spans="1:31" s="2" customFormat="1" ht="12" customHeight="1">
      <c r="A23" s="33"/>
      <c r="B23" s="38"/>
      <c r="C23" s="33"/>
      <c r="D23" s="111" t="s">
        <v>32</v>
      </c>
      <c r="E23" s="33"/>
      <c r="F23" s="33"/>
      <c r="G23" s="33"/>
      <c r="H23" s="33"/>
      <c r="I23" s="111" t="s">
        <v>26</v>
      </c>
      <c r="J23" s="102" t="str">
        <f>IF('Rekapitulace stavby'!AN19="","",'Rekapitulace stavby'!AN19)</f>
        <v/>
      </c>
      <c r="K23" s="33"/>
      <c r="L23" s="112"/>
      <c r="S23" s="33"/>
      <c r="T23" s="33"/>
      <c r="U23" s="33"/>
      <c r="V23" s="33"/>
      <c r="W23" s="33"/>
      <c r="X23" s="33"/>
      <c r="Y23" s="33"/>
      <c r="Z23" s="33"/>
      <c r="AA23" s="33"/>
      <c r="AB23" s="33"/>
      <c r="AC23" s="33"/>
      <c r="AD23" s="33"/>
      <c r="AE23" s="33"/>
    </row>
    <row r="24" spans="1:31" s="2" customFormat="1" ht="18" customHeight="1">
      <c r="A24" s="33"/>
      <c r="B24" s="38"/>
      <c r="C24" s="33"/>
      <c r="D24" s="33"/>
      <c r="E24" s="102" t="str">
        <f>IF('Rekapitulace stavby'!E20="","",'Rekapitulace stavby'!E20)</f>
        <v xml:space="preserve"> </v>
      </c>
      <c r="F24" s="33"/>
      <c r="G24" s="33"/>
      <c r="H24" s="33"/>
      <c r="I24" s="111" t="s">
        <v>27</v>
      </c>
      <c r="J24" s="102" t="str">
        <f>IF('Rekapitulace stavby'!AN20="","",'Rekapitulace stavby'!AN20)</f>
        <v/>
      </c>
      <c r="K24" s="33"/>
      <c r="L24" s="112"/>
      <c r="S24" s="33"/>
      <c r="T24" s="33"/>
      <c r="U24" s="33"/>
      <c r="V24" s="33"/>
      <c r="W24" s="33"/>
      <c r="X24" s="33"/>
      <c r="Y24" s="33"/>
      <c r="Z24" s="33"/>
      <c r="AA24" s="33"/>
      <c r="AB24" s="33"/>
      <c r="AC24" s="33"/>
      <c r="AD24" s="33"/>
      <c r="AE24" s="33"/>
    </row>
    <row r="25" spans="1:31" s="2" customFormat="1" ht="6.95" customHeight="1">
      <c r="A25" s="33"/>
      <c r="B25" s="38"/>
      <c r="C25" s="33"/>
      <c r="D25" s="33"/>
      <c r="E25" s="33"/>
      <c r="F25" s="33"/>
      <c r="G25" s="33"/>
      <c r="H25" s="33"/>
      <c r="I25" s="33"/>
      <c r="J25" s="33"/>
      <c r="K25" s="33"/>
      <c r="L25" s="112"/>
      <c r="S25" s="33"/>
      <c r="T25" s="33"/>
      <c r="U25" s="33"/>
      <c r="V25" s="33"/>
      <c r="W25" s="33"/>
      <c r="X25" s="33"/>
      <c r="Y25" s="33"/>
      <c r="Z25" s="33"/>
      <c r="AA25" s="33"/>
      <c r="AB25" s="33"/>
      <c r="AC25" s="33"/>
      <c r="AD25" s="33"/>
      <c r="AE25" s="33"/>
    </row>
    <row r="26" spans="1:31" s="2" customFormat="1" ht="12" customHeight="1">
      <c r="A26" s="33"/>
      <c r="B26" s="38"/>
      <c r="C26" s="33"/>
      <c r="D26" s="111" t="s">
        <v>33</v>
      </c>
      <c r="E26" s="33"/>
      <c r="F26" s="33"/>
      <c r="G26" s="33"/>
      <c r="H26" s="33"/>
      <c r="I26" s="33"/>
      <c r="J26" s="33"/>
      <c r="K26" s="33"/>
      <c r="L26" s="112"/>
      <c r="S26" s="33"/>
      <c r="T26" s="33"/>
      <c r="U26" s="33"/>
      <c r="V26" s="33"/>
      <c r="W26" s="33"/>
      <c r="X26" s="33"/>
      <c r="Y26" s="33"/>
      <c r="Z26" s="33"/>
      <c r="AA26" s="33"/>
      <c r="AB26" s="33"/>
      <c r="AC26" s="33"/>
      <c r="AD26" s="33"/>
      <c r="AE26" s="33"/>
    </row>
    <row r="27" spans="1:31" s="8" customFormat="1" ht="16.5" customHeight="1">
      <c r="A27" s="114"/>
      <c r="B27" s="115"/>
      <c r="C27" s="114"/>
      <c r="D27" s="114"/>
      <c r="E27" s="355" t="s">
        <v>19</v>
      </c>
      <c r="F27" s="355"/>
      <c r="G27" s="355"/>
      <c r="H27" s="355"/>
      <c r="I27" s="114"/>
      <c r="J27" s="114"/>
      <c r="K27" s="114"/>
      <c r="L27" s="116"/>
      <c r="S27" s="114"/>
      <c r="T27" s="114"/>
      <c r="U27" s="114"/>
      <c r="V27" s="114"/>
      <c r="W27" s="114"/>
      <c r="X27" s="114"/>
      <c r="Y27" s="114"/>
      <c r="Z27" s="114"/>
      <c r="AA27" s="114"/>
      <c r="AB27" s="114"/>
      <c r="AC27" s="114"/>
      <c r="AD27" s="114"/>
      <c r="AE27" s="114"/>
    </row>
    <row r="28" spans="1:31" s="2" customFormat="1" ht="6.95" customHeight="1">
      <c r="A28" s="33"/>
      <c r="B28" s="38"/>
      <c r="C28" s="33"/>
      <c r="D28" s="33"/>
      <c r="E28" s="33"/>
      <c r="F28" s="33"/>
      <c r="G28" s="33"/>
      <c r="H28" s="33"/>
      <c r="I28" s="33"/>
      <c r="J28" s="33"/>
      <c r="K28" s="33"/>
      <c r="L28" s="112"/>
      <c r="S28" s="33"/>
      <c r="T28" s="33"/>
      <c r="U28" s="33"/>
      <c r="V28" s="33"/>
      <c r="W28" s="33"/>
      <c r="X28" s="33"/>
      <c r="Y28" s="33"/>
      <c r="Z28" s="33"/>
      <c r="AA28" s="33"/>
      <c r="AB28" s="33"/>
      <c r="AC28" s="33"/>
      <c r="AD28" s="33"/>
      <c r="AE28" s="33"/>
    </row>
    <row r="29" spans="1:31" s="2" customFormat="1" ht="6.95" customHeight="1">
      <c r="A29" s="33"/>
      <c r="B29" s="38"/>
      <c r="C29" s="33"/>
      <c r="D29" s="117"/>
      <c r="E29" s="117"/>
      <c r="F29" s="117"/>
      <c r="G29" s="117"/>
      <c r="H29" s="117"/>
      <c r="I29" s="117"/>
      <c r="J29" s="117"/>
      <c r="K29" s="117"/>
      <c r="L29" s="112"/>
      <c r="S29" s="33"/>
      <c r="T29" s="33"/>
      <c r="U29" s="33"/>
      <c r="V29" s="33"/>
      <c r="W29" s="33"/>
      <c r="X29" s="33"/>
      <c r="Y29" s="33"/>
      <c r="Z29" s="33"/>
      <c r="AA29" s="33"/>
      <c r="AB29" s="33"/>
      <c r="AC29" s="33"/>
      <c r="AD29" s="33"/>
      <c r="AE29" s="33"/>
    </row>
    <row r="30" spans="1:31" s="2" customFormat="1" ht="25.35" customHeight="1">
      <c r="A30" s="33"/>
      <c r="B30" s="38"/>
      <c r="C30" s="33"/>
      <c r="D30" s="118" t="s">
        <v>35</v>
      </c>
      <c r="E30" s="33"/>
      <c r="F30" s="33"/>
      <c r="G30" s="33"/>
      <c r="H30" s="33"/>
      <c r="I30" s="33"/>
      <c r="J30" s="119">
        <f>ROUND(J80, 2)</f>
        <v>0</v>
      </c>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14.45" customHeight="1">
      <c r="A32" s="33"/>
      <c r="B32" s="38"/>
      <c r="C32" s="33"/>
      <c r="D32" s="33"/>
      <c r="E32" s="33"/>
      <c r="F32" s="120" t="s">
        <v>37</v>
      </c>
      <c r="G32" s="33"/>
      <c r="H32" s="33"/>
      <c r="I32" s="120" t="s">
        <v>36</v>
      </c>
      <c r="J32" s="120" t="s">
        <v>38</v>
      </c>
      <c r="K32" s="33"/>
      <c r="L32" s="112"/>
      <c r="S32" s="33"/>
      <c r="T32" s="33"/>
      <c r="U32" s="33"/>
      <c r="V32" s="33"/>
      <c r="W32" s="33"/>
      <c r="X32" s="33"/>
      <c r="Y32" s="33"/>
      <c r="Z32" s="33"/>
      <c r="AA32" s="33"/>
      <c r="AB32" s="33"/>
      <c r="AC32" s="33"/>
      <c r="AD32" s="33"/>
      <c r="AE32" s="33"/>
    </row>
    <row r="33" spans="1:31" s="2" customFormat="1" ht="14.45" customHeight="1">
      <c r="A33" s="33"/>
      <c r="B33" s="38"/>
      <c r="C33" s="33"/>
      <c r="D33" s="121" t="s">
        <v>39</v>
      </c>
      <c r="E33" s="111" t="s">
        <v>40</v>
      </c>
      <c r="F33" s="122">
        <f>ROUND((SUM(BE80:BE88)),  2)</f>
        <v>0</v>
      </c>
      <c r="G33" s="33"/>
      <c r="H33" s="33"/>
      <c r="I33" s="123">
        <v>0.21</v>
      </c>
      <c r="J33" s="122">
        <f>ROUND(((SUM(BE80:BE88))*I33),  2)</f>
        <v>0</v>
      </c>
      <c r="K33" s="33"/>
      <c r="L33" s="112"/>
      <c r="S33" s="33"/>
      <c r="T33" s="33"/>
      <c r="U33" s="33"/>
      <c r="V33" s="33"/>
      <c r="W33" s="33"/>
      <c r="X33" s="33"/>
      <c r="Y33" s="33"/>
      <c r="Z33" s="33"/>
      <c r="AA33" s="33"/>
      <c r="AB33" s="33"/>
      <c r="AC33" s="33"/>
      <c r="AD33" s="33"/>
      <c r="AE33" s="33"/>
    </row>
    <row r="34" spans="1:31" s="2" customFormat="1" ht="14.45" customHeight="1">
      <c r="A34" s="33"/>
      <c r="B34" s="38"/>
      <c r="C34" s="33"/>
      <c r="D34" s="33"/>
      <c r="E34" s="111" t="s">
        <v>41</v>
      </c>
      <c r="F34" s="122">
        <f>ROUND((SUM(BF80:BF88)),  2)</f>
        <v>0</v>
      </c>
      <c r="G34" s="33"/>
      <c r="H34" s="33"/>
      <c r="I34" s="123">
        <v>0.12</v>
      </c>
      <c r="J34" s="122">
        <f>ROUND(((SUM(BF80:BF88))*I34),  2)</f>
        <v>0</v>
      </c>
      <c r="K34" s="33"/>
      <c r="L34" s="112"/>
      <c r="S34" s="33"/>
      <c r="T34" s="33"/>
      <c r="U34" s="33"/>
      <c r="V34" s="33"/>
      <c r="W34" s="33"/>
      <c r="X34" s="33"/>
      <c r="Y34" s="33"/>
      <c r="Z34" s="33"/>
      <c r="AA34" s="33"/>
      <c r="AB34" s="33"/>
      <c r="AC34" s="33"/>
      <c r="AD34" s="33"/>
      <c r="AE34" s="33"/>
    </row>
    <row r="35" spans="1:31" s="2" customFormat="1" ht="14.45" hidden="1" customHeight="1">
      <c r="A35" s="33"/>
      <c r="B35" s="38"/>
      <c r="C35" s="33"/>
      <c r="D35" s="33"/>
      <c r="E35" s="111" t="s">
        <v>42</v>
      </c>
      <c r="F35" s="122">
        <f>ROUND((SUM(BG80:BG88)),  2)</f>
        <v>0</v>
      </c>
      <c r="G35" s="33"/>
      <c r="H35" s="33"/>
      <c r="I35" s="123">
        <v>0.21</v>
      </c>
      <c r="J35" s="122">
        <f>0</f>
        <v>0</v>
      </c>
      <c r="K35" s="33"/>
      <c r="L35" s="112"/>
      <c r="S35" s="33"/>
      <c r="T35" s="33"/>
      <c r="U35" s="33"/>
      <c r="V35" s="33"/>
      <c r="W35" s="33"/>
      <c r="X35" s="33"/>
      <c r="Y35" s="33"/>
      <c r="Z35" s="33"/>
      <c r="AA35" s="33"/>
      <c r="AB35" s="33"/>
      <c r="AC35" s="33"/>
      <c r="AD35" s="33"/>
      <c r="AE35" s="33"/>
    </row>
    <row r="36" spans="1:31" s="2" customFormat="1" ht="14.45" hidden="1" customHeight="1">
      <c r="A36" s="33"/>
      <c r="B36" s="38"/>
      <c r="C36" s="33"/>
      <c r="D36" s="33"/>
      <c r="E36" s="111" t="s">
        <v>43</v>
      </c>
      <c r="F36" s="122">
        <f>ROUND((SUM(BH80:BH88)),  2)</f>
        <v>0</v>
      </c>
      <c r="G36" s="33"/>
      <c r="H36" s="33"/>
      <c r="I36" s="123">
        <v>0.12</v>
      </c>
      <c r="J36" s="122">
        <f>0</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44</v>
      </c>
      <c r="F37" s="122">
        <f>ROUND((SUM(BI80:BI88)),  2)</f>
        <v>0</v>
      </c>
      <c r="G37" s="33"/>
      <c r="H37" s="33"/>
      <c r="I37" s="123">
        <v>0</v>
      </c>
      <c r="J37" s="122">
        <f>0</f>
        <v>0</v>
      </c>
      <c r="K37" s="33"/>
      <c r="L37" s="112"/>
      <c r="S37" s="33"/>
      <c r="T37" s="33"/>
      <c r="U37" s="33"/>
      <c r="V37" s="33"/>
      <c r="W37" s="33"/>
      <c r="X37" s="33"/>
      <c r="Y37" s="33"/>
      <c r="Z37" s="33"/>
      <c r="AA37" s="33"/>
      <c r="AB37" s="33"/>
      <c r="AC37" s="33"/>
      <c r="AD37" s="33"/>
      <c r="AE37" s="33"/>
    </row>
    <row r="38" spans="1:31" s="2" customFormat="1" ht="6.95" customHeight="1">
      <c r="A38" s="33"/>
      <c r="B38" s="38"/>
      <c r="C38" s="33"/>
      <c r="D38" s="33"/>
      <c r="E38" s="33"/>
      <c r="F38" s="33"/>
      <c r="G38" s="33"/>
      <c r="H38" s="33"/>
      <c r="I38" s="33"/>
      <c r="J38" s="33"/>
      <c r="K38" s="33"/>
      <c r="L38" s="112"/>
      <c r="S38" s="33"/>
      <c r="T38" s="33"/>
      <c r="U38" s="33"/>
      <c r="V38" s="33"/>
      <c r="W38" s="33"/>
      <c r="X38" s="33"/>
      <c r="Y38" s="33"/>
      <c r="Z38" s="33"/>
      <c r="AA38" s="33"/>
      <c r="AB38" s="33"/>
      <c r="AC38" s="33"/>
      <c r="AD38" s="33"/>
      <c r="AE38" s="33"/>
    </row>
    <row r="39" spans="1:31" s="2" customFormat="1" ht="25.35" customHeight="1">
      <c r="A39" s="33"/>
      <c r="B39" s="38"/>
      <c r="C39" s="124"/>
      <c r="D39" s="125" t="s">
        <v>45</v>
      </c>
      <c r="E39" s="126"/>
      <c r="F39" s="126"/>
      <c r="G39" s="127" t="s">
        <v>46</v>
      </c>
      <c r="H39" s="128" t="s">
        <v>47</v>
      </c>
      <c r="I39" s="126"/>
      <c r="J39" s="129">
        <f>SUM(J30:J37)</f>
        <v>0</v>
      </c>
      <c r="K39" s="130"/>
      <c r="L39" s="112"/>
      <c r="S39" s="33"/>
      <c r="T39" s="33"/>
      <c r="U39" s="33"/>
      <c r="V39" s="33"/>
      <c r="W39" s="33"/>
      <c r="X39" s="33"/>
      <c r="Y39" s="33"/>
      <c r="Z39" s="33"/>
      <c r="AA39" s="33"/>
      <c r="AB39" s="33"/>
      <c r="AC39" s="33"/>
      <c r="AD39" s="33"/>
      <c r="AE39" s="33"/>
    </row>
    <row r="40" spans="1:31" s="2" customFormat="1" ht="14.45" customHeight="1">
      <c r="A40" s="33"/>
      <c r="B40" s="131"/>
      <c r="C40" s="132"/>
      <c r="D40" s="132"/>
      <c r="E40" s="132"/>
      <c r="F40" s="132"/>
      <c r="G40" s="132"/>
      <c r="H40" s="132"/>
      <c r="I40" s="132"/>
      <c r="J40" s="132"/>
      <c r="K40" s="132"/>
      <c r="L40" s="112"/>
      <c r="S40" s="33"/>
      <c r="T40" s="33"/>
      <c r="U40" s="33"/>
      <c r="V40" s="33"/>
      <c r="W40" s="33"/>
      <c r="X40" s="33"/>
      <c r="Y40" s="33"/>
      <c r="Z40" s="33"/>
      <c r="AA40" s="33"/>
      <c r="AB40" s="33"/>
      <c r="AC40" s="33"/>
      <c r="AD40" s="33"/>
      <c r="AE40" s="33"/>
    </row>
    <row r="44" spans="1:31" s="2" customFormat="1" ht="6.95" customHeight="1">
      <c r="A44" s="33"/>
      <c r="B44" s="133"/>
      <c r="C44" s="134"/>
      <c r="D44" s="134"/>
      <c r="E44" s="134"/>
      <c r="F44" s="134"/>
      <c r="G44" s="134"/>
      <c r="H44" s="134"/>
      <c r="I44" s="134"/>
      <c r="J44" s="134"/>
      <c r="K44" s="134"/>
      <c r="L44" s="112"/>
      <c r="S44" s="33"/>
      <c r="T44" s="33"/>
      <c r="U44" s="33"/>
      <c r="V44" s="33"/>
      <c r="W44" s="33"/>
      <c r="X44" s="33"/>
      <c r="Y44" s="33"/>
      <c r="Z44" s="33"/>
      <c r="AA44" s="33"/>
      <c r="AB44" s="33"/>
      <c r="AC44" s="33"/>
      <c r="AD44" s="33"/>
      <c r="AE44" s="33"/>
    </row>
    <row r="45" spans="1:31" s="2" customFormat="1" ht="24.95" customHeight="1">
      <c r="A45" s="33"/>
      <c r="B45" s="34"/>
      <c r="C45" s="22" t="s">
        <v>132</v>
      </c>
      <c r="D45" s="35"/>
      <c r="E45" s="35"/>
      <c r="F45" s="35"/>
      <c r="G45" s="35"/>
      <c r="H45" s="35"/>
      <c r="I45" s="35"/>
      <c r="J45" s="35"/>
      <c r="K45" s="35"/>
      <c r="L45" s="112"/>
      <c r="S45" s="33"/>
      <c r="T45" s="33"/>
      <c r="U45" s="33"/>
      <c r="V45" s="33"/>
      <c r="W45" s="33"/>
      <c r="X45" s="33"/>
      <c r="Y45" s="33"/>
      <c r="Z45" s="33"/>
      <c r="AA45" s="33"/>
      <c r="AB45" s="33"/>
      <c r="AC45" s="33"/>
      <c r="AD45" s="33"/>
      <c r="AE45" s="33"/>
    </row>
    <row r="46" spans="1:31" s="2" customFormat="1" ht="6.95" customHeight="1">
      <c r="A46" s="33"/>
      <c r="B46" s="34"/>
      <c r="C46" s="35"/>
      <c r="D46" s="35"/>
      <c r="E46" s="35"/>
      <c r="F46" s="35"/>
      <c r="G46" s="35"/>
      <c r="H46" s="35"/>
      <c r="I46" s="35"/>
      <c r="J46" s="35"/>
      <c r="K46" s="35"/>
      <c r="L46" s="112"/>
      <c r="S46" s="33"/>
      <c r="T46" s="33"/>
      <c r="U46" s="33"/>
      <c r="V46" s="33"/>
      <c r="W46" s="33"/>
      <c r="X46" s="33"/>
      <c r="Y46" s="33"/>
      <c r="Z46" s="33"/>
      <c r="AA46" s="33"/>
      <c r="AB46" s="33"/>
      <c r="AC46" s="33"/>
      <c r="AD46" s="33"/>
      <c r="AE46" s="33"/>
    </row>
    <row r="47" spans="1:31" s="2" customFormat="1" ht="12" customHeight="1">
      <c r="A47" s="33"/>
      <c r="B47" s="34"/>
      <c r="C47" s="28" t="s">
        <v>16</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16.5" customHeight="1">
      <c r="A48" s="33"/>
      <c r="B48" s="34"/>
      <c r="C48" s="35"/>
      <c r="D48" s="35"/>
      <c r="E48" s="356" t="str">
        <f>E7</f>
        <v>objekt Koleje Jarov- Blok G</v>
      </c>
      <c r="F48" s="357"/>
      <c r="G48" s="357"/>
      <c r="H48" s="357"/>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128</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10" t="str">
        <f>E9</f>
        <v>VRN - Ostatní a vedlejší ...</v>
      </c>
      <c r="F50" s="358"/>
      <c r="G50" s="358"/>
      <c r="H50" s="358"/>
      <c r="I50" s="35"/>
      <c r="J50" s="35"/>
      <c r="K50" s="35"/>
      <c r="L50" s="112"/>
      <c r="S50" s="33"/>
      <c r="T50" s="33"/>
      <c r="U50" s="33"/>
      <c r="V50" s="33"/>
      <c r="W50" s="33"/>
      <c r="X50" s="33"/>
      <c r="Y50" s="33"/>
      <c r="Z50" s="33"/>
      <c r="AA50" s="33"/>
      <c r="AB50" s="33"/>
      <c r="AC50" s="33"/>
      <c r="AD50" s="33"/>
      <c r="AE50" s="33"/>
    </row>
    <row r="51" spans="1:47" s="2" customFormat="1" ht="6.95" customHeight="1">
      <c r="A51" s="33"/>
      <c r="B51" s="34"/>
      <c r="C51" s="35"/>
      <c r="D51" s="35"/>
      <c r="E51" s="35"/>
      <c r="F51" s="35"/>
      <c r="G51" s="35"/>
      <c r="H51" s="35"/>
      <c r="I51" s="35"/>
      <c r="J51" s="35"/>
      <c r="K51" s="35"/>
      <c r="L51" s="112"/>
      <c r="S51" s="33"/>
      <c r="T51" s="33"/>
      <c r="U51" s="33"/>
      <c r="V51" s="33"/>
      <c r="W51" s="33"/>
      <c r="X51" s="33"/>
      <c r="Y51" s="33"/>
      <c r="Z51" s="33"/>
      <c r="AA51" s="33"/>
      <c r="AB51" s="33"/>
      <c r="AC51" s="33"/>
      <c r="AD51" s="33"/>
      <c r="AE51" s="33"/>
    </row>
    <row r="52" spans="1:47" s="2" customFormat="1" ht="12" customHeight="1">
      <c r="A52" s="33"/>
      <c r="B52" s="34"/>
      <c r="C52" s="28" t="s">
        <v>21</v>
      </c>
      <c r="D52" s="35"/>
      <c r="E52" s="35"/>
      <c r="F52" s="26" t="str">
        <f>F12</f>
        <v xml:space="preserve"> </v>
      </c>
      <c r="G52" s="35"/>
      <c r="H52" s="35"/>
      <c r="I52" s="28" t="s">
        <v>23</v>
      </c>
      <c r="J52" s="58" t="str">
        <f>IF(J12="","",J12)</f>
        <v>10. 2. 2025</v>
      </c>
      <c r="K52" s="35"/>
      <c r="L52" s="112"/>
      <c r="S52" s="33"/>
      <c r="T52" s="33"/>
      <c r="U52" s="33"/>
      <c r="V52" s="33"/>
      <c r="W52" s="33"/>
      <c r="X52" s="33"/>
      <c r="Y52" s="33"/>
      <c r="Z52" s="33"/>
      <c r="AA52" s="33"/>
      <c r="AB52" s="33"/>
      <c r="AC52" s="33"/>
      <c r="AD52" s="33"/>
      <c r="AE52" s="33"/>
    </row>
    <row r="53" spans="1:47" s="2" customFormat="1" ht="6.95" customHeight="1">
      <c r="A53" s="33"/>
      <c r="B53" s="34"/>
      <c r="C53" s="35"/>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5.2" customHeight="1">
      <c r="A54" s="33"/>
      <c r="B54" s="34"/>
      <c r="C54" s="28" t="s">
        <v>25</v>
      </c>
      <c r="D54" s="35"/>
      <c r="E54" s="35"/>
      <c r="F54" s="26" t="str">
        <f>E15</f>
        <v xml:space="preserve"> </v>
      </c>
      <c r="G54" s="35"/>
      <c r="H54" s="35"/>
      <c r="I54" s="28" t="s">
        <v>30</v>
      </c>
      <c r="J54" s="31" t="str">
        <f>E21</f>
        <v xml:space="preserve"> </v>
      </c>
      <c r="K54" s="35"/>
      <c r="L54" s="112"/>
      <c r="S54" s="33"/>
      <c r="T54" s="33"/>
      <c r="U54" s="33"/>
      <c r="V54" s="33"/>
      <c r="W54" s="33"/>
      <c r="X54" s="33"/>
      <c r="Y54" s="33"/>
      <c r="Z54" s="33"/>
      <c r="AA54" s="33"/>
      <c r="AB54" s="33"/>
      <c r="AC54" s="33"/>
      <c r="AD54" s="33"/>
      <c r="AE54" s="33"/>
    </row>
    <row r="55" spans="1:47" s="2" customFormat="1" ht="15.2" customHeight="1">
      <c r="A55" s="33"/>
      <c r="B55" s="34"/>
      <c r="C55" s="28" t="s">
        <v>28</v>
      </c>
      <c r="D55" s="35"/>
      <c r="E55" s="35"/>
      <c r="F55" s="26" t="str">
        <f>IF(E18="","",E18)</f>
        <v>Vyplň údaj</v>
      </c>
      <c r="G55" s="35"/>
      <c r="H55" s="35"/>
      <c r="I55" s="28" t="s">
        <v>32</v>
      </c>
      <c r="J55" s="31" t="str">
        <f>E24</f>
        <v xml:space="preserve"> </v>
      </c>
      <c r="K55" s="35"/>
      <c r="L55" s="112"/>
      <c r="S55" s="33"/>
      <c r="T55" s="33"/>
      <c r="U55" s="33"/>
      <c r="V55" s="33"/>
      <c r="W55" s="33"/>
      <c r="X55" s="33"/>
      <c r="Y55" s="33"/>
      <c r="Z55" s="33"/>
      <c r="AA55" s="33"/>
      <c r="AB55" s="33"/>
      <c r="AC55" s="33"/>
      <c r="AD55" s="33"/>
      <c r="AE55" s="33"/>
    </row>
    <row r="56" spans="1:47" s="2" customFormat="1" ht="10.35" customHeight="1">
      <c r="A56" s="33"/>
      <c r="B56" s="34"/>
      <c r="C56" s="35"/>
      <c r="D56" s="35"/>
      <c r="E56" s="35"/>
      <c r="F56" s="35"/>
      <c r="G56" s="35"/>
      <c r="H56" s="35"/>
      <c r="I56" s="35"/>
      <c r="J56" s="35"/>
      <c r="K56" s="35"/>
      <c r="L56" s="112"/>
      <c r="S56" s="33"/>
      <c r="T56" s="33"/>
      <c r="U56" s="33"/>
      <c r="V56" s="33"/>
      <c r="W56" s="33"/>
      <c r="X56" s="33"/>
      <c r="Y56" s="33"/>
      <c r="Z56" s="33"/>
      <c r="AA56" s="33"/>
      <c r="AB56" s="33"/>
      <c r="AC56" s="33"/>
      <c r="AD56" s="33"/>
      <c r="AE56" s="33"/>
    </row>
    <row r="57" spans="1:47" s="2" customFormat="1" ht="29.25" customHeight="1">
      <c r="A57" s="33"/>
      <c r="B57" s="34"/>
      <c r="C57" s="135" t="s">
        <v>133</v>
      </c>
      <c r="D57" s="136"/>
      <c r="E57" s="136"/>
      <c r="F57" s="136"/>
      <c r="G57" s="136"/>
      <c r="H57" s="136"/>
      <c r="I57" s="136"/>
      <c r="J57" s="137" t="s">
        <v>134</v>
      </c>
      <c r="K57" s="136"/>
      <c r="L57" s="112"/>
      <c r="S57" s="33"/>
      <c r="T57" s="33"/>
      <c r="U57" s="33"/>
      <c r="V57" s="33"/>
      <c r="W57" s="33"/>
      <c r="X57" s="33"/>
      <c r="Y57" s="33"/>
      <c r="Z57" s="33"/>
      <c r="AA57" s="33"/>
      <c r="AB57" s="33"/>
      <c r="AC57" s="33"/>
      <c r="AD57" s="33"/>
      <c r="AE57" s="33"/>
    </row>
    <row r="58" spans="1:47" s="2" customFormat="1" ht="10.35" customHeight="1">
      <c r="A58" s="33"/>
      <c r="B58" s="34"/>
      <c r="C58" s="35"/>
      <c r="D58" s="35"/>
      <c r="E58" s="35"/>
      <c r="F58" s="35"/>
      <c r="G58" s="35"/>
      <c r="H58" s="35"/>
      <c r="I58" s="35"/>
      <c r="J58" s="35"/>
      <c r="K58" s="35"/>
      <c r="L58" s="112"/>
      <c r="S58" s="33"/>
      <c r="T58" s="33"/>
      <c r="U58" s="33"/>
      <c r="V58" s="33"/>
      <c r="W58" s="33"/>
      <c r="X58" s="33"/>
      <c r="Y58" s="33"/>
      <c r="Z58" s="33"/>
      <c r="AA58" s="33"/>
      <c r="AB58" s="33"/>
      <c r="AC58" s="33"/>
      <c r="AD58" s="33"/>
      <c r="AE58" s="33"/>
    </row>
    <row r="59" spans="1:47" s="2" customFormat="1" ht="22.9" customHeight="1">
      <c r="A59" s="33"/>
      <c r="B59" s="34"/>
      <c r="C59" s="138" t="s">
        <v>67</v>
      </c>
      <c r="D59" s="35"/>
      <c r="E59" s="35"/>
      <c r="F59" s="35"/>
      <c r="G59" s="35"/>
      <c r="H59" s="35"/>
      <c r="I59" s="35"/>
      <c r="J59" s="76">
        <f>J80</f>
        <v>0</v>
      </c>
      <c r="K59" s="35"/>
      <c r="L59" s="112"/>
      <c r="S59" s="33"/>
      <c r="T59" s="33"/>
      <c r="U59" s="33"/>
      <c r="V59" s="33"/>
      <c r="W59" s="33"/>
      <c r="X59" s="33"/>
      <c r="Y59" s="33"/>
      <c r="Z59" s="33"/>
      <c r="AA59" s="33"/>
      <c r="AB59" s="33"/>
      <c r="AC59" s="33"/>
      <c r="AD59" s="33"/>
      <c r="AE59" s="33"/>
      <c r="AU59" s="16" t="s">
        <v>135</v>
      </c>
    </row>
    <row r="60" spans="1:47" s="9" customFormat="1" ht="24.95" customHeight="1">
      <c r="B60" s="139"/>
      <c r="C60" s="140"/>
      <c r="D60" s="141" t="s">
        <v>599</v>
      </c>
      <c r="E60" s="142"/>
      <c r="F60" s="142"/>
      <c r="G60" s="142"/>
      <c r="H60" s="142"/>
      <c r="I60" s="142"/>
      <c r="J60" s="143">
        <f>J81</f>
        <v>0</v>
      </c>
      <c r="K60" s="140"/>
      <c r="L60" s="144"/>
    </row>
    <row r="61" spans="1:47" s="2" customFormat="1" ht="21.75" customHeight="1">
      <c r="A61" s="33"/>
      <c r="B61" s="34"/>
      <c r="C61" s="35"/>
      <c r="D61" s="35"/>
      <c r="E61" s="35"/>
      <c r="F61" s="35"/>
      <c r="G61" s="35"/>
      <c r="H61" s="35"/>
      <c r="I61" s="35"/>
      <c r="J61" s="35"/>
      <c r="K61" s="35"/>
      <c r="L61" s="112"/>
      <c r="S61" s="33"/>
      <c r="T61" s="33"/>
      <c r="U61" s="33"/>
      <c r="V61" s="33"/>
      <c r="W61" s="33"/>
      <c r="X61" s="33"/>
      <c r="Y61" s="33"/>
      <c r="Z61" s="33"/>
      <c r="AA61" s="33"/>
      <c r="AB61" s="33"/>
      <c r="AC61" s="33"/>
      <c r="AD61" s="33"/>
      <c r="AE61" s="33"/>
    </row>
    <row r="62" spans="1:47" s="2" customFormat="1" ht="6.95" customHeight="1">
      <c r="A62" s="33"/>
      <c r="B62" s="46"/>
      <c r="C62" s="47"/>
      <c r="D62" s="47"/>
      <c r="E62" s="47"/>
      <c r="F62" s="47"/>
      <c r="G62" s="47"/>
      <c r="H62" s="47"/>
      <c r="I62" s="47"/>
      <c r="J62" s="47"/>
      <c r="K62" s="47"/>
      <c r="L62" s="112"/>
      <c r="S62" s="33"/>
      <c r="T62" s="33"/>
      <c r="U62" s="33"/>
      <c r="V62" s="33"/>
      <c r="W62" s="33"/>
      <c r="X62" s="33"/>
      <c r="Y62" s="33"/>
      <c r="Z62" s="33"/>
      <c r="AA62" s="33"/>
      <c r="AB62" s="33"/>
      <c r="AC62" s="33"/>
      <c r="AD62" s="33"/>
      <c r="AE62" s="33"/>
    </row>
    <row r="66" spans="1:63" s="2" customFormat="1" ht="6.95" customHeight="1">
      <c r="A66" s="33"/>
      <c r="B66" s="48"/>
      <c r="C66" s="49"/>
      <c r="D66" s="49"/>
      <c r="E66" s="49"/>
      <c r="F66" s="49"/>
      <c r="G66" s="49"/>
      <c r="H66" s="49"/>
      <c r="I66" s="49"/>
      <c r="J66" s="49"/>
      <c r="K66" s="49"/>
      <c r="L66" s="112"/>
      <c r="S66" s="33"/>
      <c r="T66" s="33"/>
      <c r="U66" s="33"/>
      <c r="V66" s="33"/>
      <c r="W66" s="33"/>
      <c r="X66" s="33"/>
      <c r="Y66" s="33"/>
      <c r="Z66" s="33"/>
      <c r="AA66" s="33"/>
      <c r="AB66" s="33"/>
      <c r="AC66" s="33"/>
      <c r="AD66" s="33"/>
      <c r="AE66" s="33"/>
    </row>
    <row r="67" spans="1:63" s="2" customFormat="1" ht="24.95" customHeight="1">
      <c r="A67" s="33"/>
      <c r="B67" s="34"/>
      <c r="C67" s="22" t="s">
        <v>141</v>
      </c>
      <c r="D67" s="35"/>
      <c r="E67" s="35"/>
      <c r="F67" s="35"/>
      <c r="G67" s="35"/>
      <c r="H67" s="35"/>
      <c r="I67" s="35"/>
      <c r="J67" s="35"/>
      <c r="K67" s="35"/>
      <c r="L67" s="112"/>
      <c r="S67" s="33"/>
      <c r="T67" s="33"/>
      <c r="U67" s="33"/>
      <c r="V67" s="33"/>
      <c r="W67" s="33"/>
      <c r="X67" s="33"/>
      <c r="Y67" s="33"/>
      <c r="Z67" s="33"/>
      <c r="AA67" s="33"/>
      <c r="AB67" s="33"/>
      <c r="AC67" s="33"/>
      <c r="AD67" s="33"/>
      <c r="AE67" s="33"/>
    </row>
    <row r="68" spans="1:63" s="2" customFormat="1" ht="6.95" customHeight="1">
      <c r="A68" s="33"/>
      <c r="B68" s="34"/>
      <c r="C68" s="35"/>
      <c r="D68" s="35"/>
      <c r="E68" s="35"/>
      <c r="F68" s="35"/>
      <c r="G68" s="35"/>
      <c r="H68" s="35"/>
      <c r="I68" s="35"/>
      <c r="J68" s="35"/>
      <c r="K68" s="35"/>
      <c r="L68" s="112"/>
      <c r="S68" s="33"/>
      <c r="T68" s="33"/>
      <c r="U68" s="33"/>
      <c r="V68" s="33"/>
      <c r="W68" s="33"/>
      <c r="X68" s="33"/>
      <c r="Y68" s="33"/>
      <c r="Z68" s="33"/>
      <c r="AA68" s="33"/>
      <c r="AB68" s="33"/>
      <c r="AC68" s="33"/>
      <c r="AD68" s="33"/>
      <c r="AE68" s="33"/>
    </row>
    <row r="69" spans="1:63" s="2" customFormat="1" ht="12" customHeight="1">
      <c r="A69" s="33"/>
      <c r="B69" s="34"/>
      <c r="C69" s="28" t="s">
        <v>16</v>
      </c>
      <c r="D69" s="35"/>
      <c r="E69" s="35"/>
      <c r="F69" s="35"/>
      <c r="G69" s="35"/>
      <c r="H69" s="35"/>
      <c r="I69" s="35"/>
      <c r="J69" s="35"/>
      <c r="K69" s="35"/>
      <c r="L69" s="112"/>
      <c r="S69" s="33"/>
      <c r="T69" s="33"/>
      <c r="U69" s="33"/>
      <c r="V69" s="33"/>
      <c r="W69" s="33"/>
      <c r="X69" s="33"/>
      <c r="Y69" s="33"/>
      <c r="Z69" s="33"/>
      <c r="AA69" s="33"/>
      <c r="AB69" s="33"/>
      <c r="AC69" s="33"/>
      <c r="AD69" s="33"/>
      <c r="AE69" s="33"/>
    </row>
    <row r="70" spans="1:63" s="2" customFormat="1" ht="16.5" customHeight="1">
      <c r="A70" s="33"/>
      <c r="B70" s="34"/>
      <c r="C70" s="35"/>
      <c r="D70" s="35"/>
      <c r="E70" s="356" t="str">
        <f>E7</f>
        <v>objekt Koleje Jarov- Blok G</v>
      </c>
      <c r="F70" s="357"/>
      <c r="G70" s="357"/>
      <c r="H70" s="357"/>
      <c r="I70" s="35"/>
      <c r="J70" s="35"/>
      <c r="K70" s="35"/>
      <c r="L70" s="112"/>
      <c r="S70" s="33"/>
      <c r="T70" s="33"/>
      <c r="U70" s="33"/>
      <c r="V70" s="33"/>
      <c r="W70" s="33"/>
      <c r="X70" s="33"/>
      <c r="Y70" s="33"/>
      <c r="Z70" s="33"/>
      <c r="AA70" s="33"/>
      <c r="AB70" s="33"/>
      <c r="AC70" s="33"/>
      <c r="AD70" s="33"/>
      <c r="AE70" s="33"/>
    </row>
    <row r="71" spans="1:63" s="2" customFormat="1" ht="12" customHeight="1">
      <c r="A71" s="33"/>
      <c r="B71" s="34"/>
      <c r="C71" s="28" t="s">
        <v>128</v>
      </c>
      <c r="D71" s="35"/>
      <c r="E71" s="35"/>
      <c r="F71" s="35"/>
      <c r="G71" s="35"/>
      <c r="H71" s="35"/>
      <c r="I71" s="35"/>
      <c r="J71" s="35"/>
      <c r="K71" s="35"/>
      <c r="L71" s="112"/>
      <c r="S71" s="33"/>
      <c r="T71" s="33"/>
      <c r="U71" s="33"/>
      <c r="V71" s="33"/>
      <c r="W71" s="33"/>
      <c r="X71" s="33"/>
      <c r="Y71" s="33"/>
      <c r="Z71" s="33"/>
      <c r="AA71" s="33"/>
      <c r="AB71" s="33"/>
      <c r="AC71" s="33"/>
      <c r="AD71" s="33"/>
      <c r="AE71" s="33"/>
    </row>
    <row r="72" spans="1:63" s="2" customFormat="1" ht="16.5" customHeight="1">
      <c r="A72" s="33"/>
      <c r="B72" s="34"/>
      <c r="C72" s="35"/>
      <c r="D72" s="35"/>
      <c r="E72" s="310" t="str">
        <f>E9</f>
        <v>VRN - Ostatní a vedlejší ...</v>
      </c>
      <c r="F72" s="358"/>
      <c r="G72" s="358"/>
      <c r="H72" s="358"/>
      <c r="I72" s="35"/>
      <c r="J72" s="35"/>
      <c r="K72" s="35"/>
      <c r="L72" s="112"/>
      <c r="S72" s="33"/>
      <c r="T72" s="33"/>
      <c r="U72" s="33"/>
      <c r="V72" s="33"/>
      <c r="W72" s="33"/>
      <c r="X72" s="33"/>
      <c r="Y72" s="33"/>
      <c r="Z72" s="33"/>
      <c r="AA72" s="33"/>
      <c r="AB72" s="33"/>
      <c r="AC72" s="33"/>
      <c r="AD72" s="33"/>
      <c r="AE72" s="33"/>
    </row>
    <row r="73" spans="1:63"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63" s="2" customFormat="1" ht="12" customHeight="1">
      <c r="A74" s="33"/>
      <c r="B74" s="34"/>
      <c r="C74" s="28" t="s">
        <v>21</v>
      </c>
      <c r="D74" s="35"/>
      <c r="E74" s="35"/>
      <c r="F74" s="26" t="str">
        <f>F12</f>
        <v xml:space="preserve"> </v>
      </c>
      <c r="G74" s="35"/>
      <c r="H74" s="35"/>
      <c r="I74" s="28" t="s">
        <v>23</v>
      </c>
      <c r="J74" s="58" t="str">
        <f>IF(J12="","",J12)</f>
        <v>10. 2. 2025</v>
      </c>
      <c r="K74" s="35"/>
      <c r="L74" s="112"/>
      <c r="S74" s="33"/>
      <c r="T74" s="33"/>
      <c r="U74" s="33"/>
      <c r="V74" s="33"/>
      <c r="W74" s="33"/>
      <c r="X74" s="33"/>
      <c r="Y74" s="33"/>
      <c r="Z74" s="33"/>
      <c r="AA74" s="33"/>
      <c r="AB74" s="33"/>
      <c r="AC74" s="33"/>
      <c r="AD74" s="33"/>
      <c r="AE74" s="33"/>
    </row>
    <row r="75" spans="1:63" s="2" customFormat="1" ht="6.95" customHeight="1">
      <c r="A75" s="33"/>
      <c r="B75" s="34"/>
      <c r="C75" s="35"/>
      <c r="D75" s="35"/>
      <c r="E75" s="35"/>
      <c r="F75" s="35"/>
      <c r="G75" s="35"/>
      <c r="H75" s="35"/>
      <c r="I75" s="35"/>
      <c r="J75" s="35"/>
      <c r="K75" s="35"/>
      <c r="L75" s="112"/>
      <c r="S75" s="33"/>
      <c r="T75" s="33"/>
      <c r="U75" s="33"/>
      <c r="V75" s="33"/>
      <c r="W75" s="33"/>
      <c r="X75" s="33"/>
      <c r="Y75" s="33"/>
      <c r="Z75" s="33"/>
      <c r="AA75" s="33"/>
      <c r="AB75" s="33"/>
      <c r="AC75" s="33"/>
      <c r="AD75" s="33"/>
      <c r="AE75" s="33"/>
    </row>
    <row r="76" spans="1:63" s="2" customFormat="1" ht="15.2" customHeight="1">
      <c r="A76" s="33"/>
      <c r="B76" s="34"/>
      <c r="C76" s="28" t="s">
        <v>25</v>
      </c>
      <c r="D76" s="35"/>
      <c r="E76" s="35"/>
      <c r="F76" s="26" t="str">
        <f>E15</f>
        <v xml:space="preserve"> </v>
      </c>
      <c r="G76" s="35"/>
      <c r="H76" s="35"/>
      <c r="I76" s="28" t="s">
        <v>30</v>
      </c>
      <c r="J76" s="31" t="str">
        <f>E21</f>
        <v xml:space="preserve"> </v>
      </c>
      <c r="K76" s="35"/>
      <c r="L76" s="112"/>
      <c r="S76" s="33"/>
      <c r="T76" s="33"/>
      <c r="U76" s="33"/>
      <c r="V76" s="33"/>
      <c r="W76" s="33"/>
      <c r="X76" s="33"/>
      <c r="Y76" s="33"/>
      <c r="Z76" s="33"/>
      <c r="AA76" s="33"/>
      <c r="AB76" s="33"/>
      <c r="AC76" s="33"/>
      <c r="AD76" s="33"/>
      <c r="AE76" s="33"/>
    </row>
    <row r="77" spans="1:63" s="2" customFormat="1" ht="15.2" customHeight="1">
      <c r="A77" s="33"/>
      <c r="B77" s="34"/>
      <c r="C77" s="28" t="s">
        <v>28</v>
      </c>
      <c r="D77" s="35"/>
      <c r="E77" s="35"/>
      <c r="F77" s="26" t="str">
        <f>IF(E18="","",E18)</f>
        <v>Vyplň údaj</v>
      </c>
      <c r="G77" s="35"/>
      <c r="H77" s="35"/>
      <c r="I77" s="28" t="s">
        <v>32</v>
      </c>
      <c r="J77" s="31" t="str">
        <f>E24</f>
        <v xml:space="preserve"> </v>
      </c>
      <c r="K77" s="35"/>
      <c r="L77" s="112"/>
      <c r="S77" s="33"/>
      <c r="T77" s="33"/>
      <c r="U77" s="33"/>
      <c r="V77" s="33"/>
      <c r="W77" s="33"/>
      <c r="X77" s="33"/>
      <c r="Y77" s="33"/>
      <c r="Z77" s="33"/>
      <c r="AA77" s="33"/>
      <c r="AB77" s="33"/>
      <c r="AC77" s="33"/>
      <c r="AD77" s="33"/>
      <c r="AE77" s="33"/>
    </row>
    <row r="78" spans="1:63" s="2" customFormat="1" ht="10.35" customHeight="1">
      <c r="A78" s="33"/>
      <c r="B78" s="34"/>
      <c r="C78" s="35"/>
      <c r="D78" s="35"/>
      <c r="E78" s="35"/>
      <c r="F78" s="35"/>
      <c r="G78" s="35"/>
      <c r="H78" s="35"/>
      <c r="I78" s="35"/>
      <c r="J78" s="35"/>
      <c r="K78" s="35"/>
      <c r="L78" s="112"/>
      <c r="S78" s="33"/>
      <c r="T78" s="33"/>
      <c r="U78" s="33"/>
      <c r="V78" s="33"/>
      <c r="W78" s="33"/>
      <c r="X78" s="33"/>
      <c r="Y78" s="33"/>
      <c r="Z78" s="33"/>
      <c r="AA78" s="33"/>
      <c r="AB78" s="33"/>
      <c r="AC78" s="33"/>
      <c r="AD78" s="33"/>
      <c r="AE78" s="33"/>
    </row>
    <row r="79" spans="1:63" s="11" customFormat="1" ht="29.25" customHeight="1">
      <c r="A79" s="150"/>
      <c r="B79" s="151"/>
      <c r="C79" s="152" t="s">
        <v>142</v>
      </c>
      <c r="D79" s="153" t="s">
        <v>54</v>
      </c>
      <c r="E79" s="153" t="s">
        <v>50</v>
      </c>
      <c r="F79" s="153" t="s">
        <v>51</v>
      </c>
      <c r="G79" s="153" t="s">
        <v>143</v>
      </c>
      <c r="H79" s="153" t="s">
        <v>144</v>
      </c>
      <c r="I79" s="153" t="s">
        <v>145</v>
      </c>
      <c r="J79" s="153" t="s">
        <v>134</v>
      </c>
      <c r="K79" s="154" t="s">
        <v>146</v>
      </c>
      <c r="L79" s="155"/>
      <c r="M79" s="67" t="s">
        <v>19</v>
      </c>
      <c r="N79" s="68" t="s">
        <v>39</v>
      </c>
      <c r="O79" s="68" t="s">
        <v>147</v>
      </c>
      <c r="P79" s="68" t="s">
        <v>148</v>
      </c>
      <c r="Q79" s="68" t="s">
        <v>149</v>
      </c>
      <c r="R79" s="68" t="s">
        <v>150</v>
      </c>
      <c r="S79" s="68" t="s">
        <v>151</v>
      </c>
      <c r="T79" s="69" t="s">
        <v>152</v>
      </c>
      <c r="U79" s="150"/>
      <c r="V79" s="150"/>
      <c r="W79" s="150"/>
      <c r="X79" s="150"/>
      <c r="Y79" s="150"/>
      <c r="Z79" s="150"/>
      <c r="AA79" s="150"/>
      <c r="AB79" s="150"/>
      <c r="AC79" s="150"/>
      <c r="AD79" s="150"/>
      <c r="AE79" s="150"/>
    </row>
    <row r="80" spans="1:63" s="2" customFormat="1" ht="22.9" customHeight="1">
      <c r="A80" s="33"/>
      <c r="B80" s="34"/>
      <c r="C80" s="74" t="s">
        <v>153</v>
      </c>
      <c r="D80" s="35"/>
      <c r="E80" s="35"/>
      <c r="F80" s="35"/>
      <c r="G80" s="35"/>
      <c r="H80" s="35"/>
      <c r="I80" s="35"/>
      <c r="J80" s="156">
        <f>BK80</f>
        <v>0</v>
      </c>
      <c r="K80" s="35"/>
      <c r="L80" s="38"/>
      <c r="M80" s="70"/>
      <c r="N80" s="157"/>
      <c r="O80" s="71"/>
      <c r="P80" s="158">
        <f>P81</f>
        <v>0</v>
      </c>
      <c r="Q80" s="71"/>
      <c r="R80" s="158">
        <f>R81</f>
        <v>0</v>
      </c>
      <c r="S80" s="71"/>
      <c r="T80" s="159">
        <f>T81</f>
        <v>0</v>
      </c>
      <c r="U80" s="33"/>
      <c r="V80" s="33"/>
      <c r="W80" s="33"/>
      <c r="X80" s="33"/>
      <c r="Y80" s="33"/>
      <c r="Z80" s="33"/>
      <c r="AA80" s="33"/>
      <c r="AB80" s="33"/>
      <c r="AC80" s="33"/>
      <c r="AD80" s="33"/>
      <c r="AE80" s="33"/>
      <c r="AT80" s="16" t="s">
        <v>68</v>
      </c>
      <c r="AU80" s="16" t="s">
        <v>135</v>
      </c>
      <c r="BK80" s="160">
        <f>BK81</f>
        <v>0</v>
      </c>
    </row>
    <row r="81" spans="1:65" s="12" customFormat="1" ht="25.9" customHeight="1">
      <c r="B81" s="161"/>
      <c r="C81" s="162"/>
      <c r="D81" s="163" t="s">
        <v>68</v>
      </c>
      <c r="E81" s="164" t="s">
        <v>124</v>
      </c>
      <c r="F81" s="164" t="s">
        <v>631</v>
      </c>
      <c r="G81" s="162"/>
      <c r="H81" s="162"/>
      <c r="I81" s="165"/>
      <c r="J81" s="166">
        <f>BK81</f>
        <v>0</v>
      </c>
      <c r="K81" s="162"/>
      <c r="L81" s="167"/>
      <c r="M81" s="168"/>
      <c r="N81" s="169"/>
      <c r="O81" s="169"/>
      <c r="P81" s="170">
        <f>SUM(P82:P88)</f>
        <v>0</v>
      </c>
      <c r="Q81" s="169"/>
      <c r="R81" s="170">
        <f>SUM(R82:R88)</f>
        <v>0</v>
      </c>
      <c r="S81" s="169"/>
      <c r="T81" s="171">
        <f>SUM(T82:T88)</f>
        <v>0</v>
      </c>
      <c r="AR81" s="172" t="s">
        <v>107</v>
      </c>
      <c r="AT81" s="173" t="s">
        <v>68</v>
      </c>
      <c r="AU81" s="173" t="s">
        <v>69</v>
      </c>
      <c r="AY81" s="172" t="s">
        <v>156</v>
      </c>
      <c r="BK81" s="174">
        <f>SUM(BK82:BK88)</f>
        <v>0</v>
      </c>
    </row>
    <row r="82" spans="1:65" s="2" customFormat="1" ht="16.5" customHeight="1">
      <c r="A82" s="33"/>
      <c r="B82" s="34"/>
      <c r="C82" s="177" t="s">
        <v>76</v>
      </c>
      <c r="D82" s="177" t="s">
        <v>158</v>
      </c>
      <c r="E82" s="178" t="s">
        <v>868</v>
      </c>
      <c r="F82" s="179" t="s">
        <v>869</v>
      </c>
      <c r="G82" s="180" t="s">
        <v>585</v>
      </c>
      <c r="H82" s="181">
        <v>1</v>
      </c>
      <c r="I82" s="182"/>
      <c r="J82" s="183">
        <f>ROUND(I82*H82,2)</f>
        <v>0</v>
      </c>
      <c r="K82" s="179" t="s">
        <v>162</v>
      </c>
      <c r="L82" s="38"/>
      <c r="M82" s="184" t="s">
        <v>19</v>
      </c>
      <c r="N82" s="185" t="s">
        <v>40</v>
      </c>
      <c r="O82" s="63"/>
      <c r="P82" s="186">
        <f>O82*H82</f>
        <v>0</v>
      </c>
      <c r="Q82" s="186">
        <v>0</v>
      </c>
      <c r="R82" s="186">
        <f>Q82*H82</f>
        <v>0</v>
      </c>
      <c r="S82" s="186">
        <v>0</v>
      </c>
      <c r="T82" s="187">
        <f>S82*H82</f>
        <v>0</v>
      </c>
      <c r="U82" s="33"/>
      <c r="V82" s="33"/>
      <c r="W82" s="33"/>
      <c r="X82" s="33"/>
      <c r="Y82" s="33"/>
      <c r="Z82" s="33"/>
      <c r="AA82" s="33"/>
      <c r="AB82" s="33"/>
      <c r="AC82" s="33"/>
      <c r="AD82" s="33"/>
      <c r="AE82" s="33"/>
      <c r="AR82" s="188" t="s">
        <v>101</v>
      </c>
      <c r="AT82" s="188" t="s">
        <v>158</v>
      </c>
      <c r="AU82" s="188" t="s">
        <v>76</v>
      </c>
      <c r="AY82" s="16" t="s">
        <v>156</v>
      </c>
      <c r="BE82" s="189">
        <f>IF(N82="základní",J82,0)</f>
        <v>0</v>
      </c>
      <c r="BF82" s="189">
        <f>IF(N82="snížená",J82,0)</f>
        <v>0</v>
      </c>
      <c r="BG82" s="189">
        <f>IF(N82="zákl. přenesená",J82,0)</f>
        <v>0</v>
      </c>
      <c r="BH82" s="189">
        <f>IF(N82="sníž. přenesená",J82,0)</f>
        <v>0</v>
      </c>
      <c r="BI82" s="189">
        <f>IF(N82="nulová",J82,0)</f>
        <v>0</v>
      </c>
      <c r="BJ82" s="16" t="s">
        <v>76</v>
      </c>
      <c r="BK82" s="189">
        <f>ROUND(I82*H82,2)</f>
        <v>0</v>
      </c>
      <c r="BL82" s="16" t="s">
        <v>101</v>
      </c>
      <c r="BM82" s="188" t="s">
        <v>78</v>
      </c>
    </row>
    <row r="83" spans="1:65" s="2" customFormat="1" ht="11.25">
      <c r="A83" s="33"/>
      <c r="B83" s="34"/>
      <c r="C83" s="35"/>
      <c r="D83" s="190" t="s">
        <v>163</v>
      </c>
      <c r="E83" s="35"/>
      <c r="F83" s="191" t="s">
        <v>870</v>
      </c>
      <c r="G83" s="35"/>
      <c r="H83" s="35"/>
      <c r="I83" s="192"/>
      <c r="J83" s="35"/>
      <c r="K83" s="35"/>
      <c r="L83" s="38"/>
      <c r="M83" s="193"/>
      <c r="N83" s="194"/>
      <c r="O83" s="63"/>
      <c r="P83" s="63"/>
      <c r="Q83" s="63"/>
      <c r="R83" s="63"/>
      <c r="S83" s="63"/>
      <c r="T83" s="64"/>
      <c r="U83" s="33"/>
      <c r="V83" s="33"/>
      <c r="W83" s="33"/>
      <c r="X83" s="33"/>
      <c r="Y83" s="33"/>
      <c r="Z83" s="33"/>
      <c r="AA83" s="33"/>
      <c r="AB83" s="33"/>
      <c r="AC83" s="33"/>
      <c r="AD83" s="33"/>
      <c r="AE83" s="33"/>
      <c r="AT83" s="16" t="s">
        <v>163</v>
      </c>
      <c r="AU83" s="16" t="s">
        <v>76</v>
      </c>
    </row>
    <row r="84" spans="1:65" s="2" customFormat="1" ht="16.5" customHeight="1">
      <c r="A84" s="33"/>
      <c r="B84" s="34"/>
      <c r="C84" s="177" t="s">
        <v>78</v>
      </c>
      <c r="D84" s="177" t="s">
        <v>158</v>
      </c>
      <c r="E84" s="178" t="s">
        <v>871</v>
      </c>
      <c r="F84" s="179" t="s">
        <v>872</v>
      </c>
      <c r="G84" s="180" t="s">
        <v>585</v>
      </c>
      <c r="H84" s="181">
        <v>1</v>
      </c>
      <c r="I84" s="182"/>
      <c r="J84" s="183">
        <f>ROUND(I84*H84,2)</f>
        <v>0</v>
      </c>
      <c r="K84" s="179" t="s">
        <v>19</v>
      </c>
      <c r="L84" s="38"/>
      <c r="M84" s="184" t="s">
        <v>19</v>
      </c>
      <c r="N84" s="185" t="s">
        <v>40</v>
      </c>
      <c r="O84" s="63"/>
      <c r="P84" s="186">
        <f>O84*H84</f>
        <v>0</v>
      </c>
      <c r="Q84" s="186">
        <v>0</v>
      </c>
      <c r="R84" s="186">
        <f>Q84*H84</f>
        <v>0</v>
      </c>
      <c r="S84" s="186">
        <v>0</v>
      </c>
      <c r="T84" s="187">
        <f>S84*H84</f>
        <v>0</v>
      </c>
      <c r="U84" s="33"/>
      <c r="V84" s="33"/>
      <c r="W84" s="33"/>
      <c r="X84" s="33"/>
      <c r="Y84" s="33"/>
      <c r="Z84" s="33"/>
      <c r="AA84" s="33"/>
      <c r="AB84" s="33"/>
      <c r="AC84" s="33"/>
      <c r="AD84" s="33"/>
      <c r="AE84" s="33"/>
      <c r="AR84" s="188" t="s">
        <v>101</v>
      </c>
      <c r="AT84" s="188" t="s">
        <v>158</v>
      </c>
      <c r="AU84" s="188" t="s">
        <v>76</v>
      </c>
      <c r="AY84" s="16" t="s">
        <v>156</v>
      </c>
      <c r="BE84" s="189">
        <f>IF(N84="základní",J84,0)</f>
        <v>0</v>
      </c>
      <c r="BF84" s="189">
        <f>IF(N84="snížená",J84,0)</f>
        <v>0</v>
      </c>
      <c r="BG84" s="189">
        <f>IF(N84="zákl. přenesená",J84,0)</f>
        <v>0</v>
      </c>
      <c r="BH84" s="189">
        <f>IF(N84="sníž. přenesená",J84,0)</f>
        <v>0</v>
      </c>
      <c r="BI84" s="189">
        <f>IF(N84="nulová",J84,0)</f>
        <v>0</v>
      </c>
      <c r="BJ84" s="16" t="s">
        <v>76</v>
      </c>
      <c r="BK84" s="189">
        <f>ROUND(I84*H84,2)</f>
        <v>0</v>
      </c>
      <c r="BL84" s="16" t="s">
        <v>101</v>
      </c>
      <c r="BM84" s="188" t="s">
        <v>101</v>
      </c>
    </row>
    <row r="85" spans="1:65" s="2" customFormat="1" ht="218.65" customHeight="1">
      <c r="A85" s="33"/>
      <c r="B85" s="34"/>
      <c r="C85" s="177" t="s">
        <v>83</v>
      </c>
      <c r="D85" s="177" t="s">
        <v>158</v>
      </c>
      <c r="E85" s="178" t="s">
        <v>873</v>
      </c>
      <c r="F85" s="179" t="s">
        <v>874</v>
      </c>
      <c r="G85" s="180" t="s">
        <v>585</v>
      </c>
      <c r="H85" s="181">
        <v>1</v>
      </c>
      <c r="I85" s="182"/>
      <c r="J85" s="183">
        <f>ROUND(I85*H85,2)</f>
        <v>0</v>
      </c>
      <c r="K85" s="179" t="s">
        <v>19</v>
      </c>
      <c r="L85" s="38"/>
      <c r="M85" s="184" t="s">
        <v>19</v>
      </c>
      <c r="N85" s="185" t="s">
        <v>40</v>
      </c>
      <c r="O85" s="63"/>
      <c r="P85" s="186">
        <f>O85*H85</f>
        <v>0</v>
      </c>
      <c r="Q85" s="186">
        <v>0</v>
      </c>
      <c r="R85" s="186">
        <f>Q85*H85</f>
        <v>0</v>
      </c>
      <c r="S85" s="186">
        <v>0</v>
      </c>
      <c r="T85" s="187">
        <f>S85*H85</f>
        <v>0</v>
      </c>
      <c r="U85" s="33"/>
      <c r="V85" s="33"/>
      <c r="W85" s="33"/>
      <c r="X85" s="33"/>
      <c r="Y85" s="33"/>
      <c r="Z85" s="33"/>
      <c r="AA85" s="33"/>
      <c r="AB85" s="33"/>
      <c r="AC85" s="33"/>
      <c r="AD85" s="33"/>
      <c r="AE85" s="33"/>
      <c r="AR85" s="188" t="s">
        <v>101</v>
      </c>
      <c r="AT85" s="188" t="s">
        <v>158</v>
      </c>
      <c r="AU85" s="188" t="s">
        <v>76</v>
      </c>
      <c r="AY85" s="16" t="s">
        <v>156</v>
      </c>
      <c r="BE85" s="189">
        <f>IF(N85="základní",J85,0)</f>
        <v>0</v>
      </c>
      <c r="BF85" s="189">
        <f>IF(N85="snížená",J85,0)</f>
        <v>0</v>
      </c>
      <c r="BG85" s="189">
        <f>IF(N85="zákl. přenesená",J85,0)</f>
        <v>0</v>
      </c>
      <c r="BH85" s="189">
        <f>IF(N85="sníž. přenesená",J85,0)</f>
        <v>0</v>
      </c>
      <c r="BI85" s="189">
        <f>IF(N85="nulová",J85,0)</f>
        <v>0</v>
      </c>
      <c r="BJ85" s="16" t="s">
        <v>76</v>
      </c>
      <c r="BK85" s="189">
        <f>ROUND(I85*H85,2)</f>
        <v>0</v>
      </c>
      <c r="BL85" s="16" t="s">
        <v>101</v>
      </c>
      <c r="BM85" s="188" t="s">
        <v>86</v>
      </c>
    </row>
    <row r="86" spans="1:65" s="2" customFormat="1" ht="194.45" customHeight="1">
      <c r="A86" s="33"/>
      <c r="B86" s="34"/>
      <c r="C86" s="177" t="s">
        <v>101</v>
      </c>
      <c r="D86" s="177" t="s">
        <v>158</v>
      </c>
      <c r="E86" s="178" t="s">
        <v>875</v>
      </c>
      <c r="F86" s="179" t="s">
        <v>876</v>
      </c>
      <c r="G86" s="180" t="s">
        <v>585</v>
      </c>
      <c r="H86" s="181">
        <v>1</v>
      </c>
      <c r="I86" s="182"/>
      <c r="J86" s="183">
        <f>ROUND(I86*H86,2)</f>
        <v>0</v>
      </c>
      <c r="K86" s="179" t="s">
        <v>19</v>
      </c>
      <c r="L86" s="38"/>
      <c r="M86" s="184" t="s">
        <v>19</v>
      </c>
      <c r="N86" s="185" t="s">
        <v>40</v>
      </c>
      <c r="O86" s="63"/>
      <c r="P86" s="186">
        <f>O86*H86</f>
        <v>0</v>
      </c>
      <c r="Q86" s="186">
        <v>0</v>
      </c>
      <c r="R86" s="186">
        <f>Q86*H86</f>
        <v>0</v>
      </c>
      <c r="S86" s="186">
        <v>0</v>
      </c>
      <c r="T86" s="187">
        <f>S86*H86</f>
        <v>0</v>
      </c>
      <c r="U86" s="33"/>
      <c r="V86" s="33"/>
      <c r="W86" s="33"/>
      <c r="X86" s="33"/>
      <c r="Y86" s="33"/>
      <c r="Z86" s="33"/>
      <c r="AA86" s="33"/>
      <c r="AB86" s="33"/>
      <c r="AC86" s="33"/>
      <c r="AD86" s="33"/>
      <c r="AE86" s="33"/>
      <c r="AR86" s="188" t="s">
        <v>101</v>
      </c>
      <c r="AT86" s="188" t="s">
        <v>158</v>
      </c>
      <c r="AU86" s="188" t="s">
        <v>76</v>
      </c>
      <c r="AY86" s="16" t="s">
        <v>156</v>
      </c>
      <c r="BE86" s="189">
        <f>IF(N86="základní",J86,0)</f>
        <v>0</v>
      </c>
      <c r="BF86" s="189">
        <f>IF(N86="snížená",J86,0)</f>
        <v>0</v>
      </c>
      <c r="BG86" s="189">
        <f>IF(N86="zákl. přenesená",J86,0)</f>
        <v>0</v>
      </c>
      <c r="BH86" s="189">
        <f>IF(N86="sníž. přenesená",J86,0)</f>
        <v>0</v>
      </c>
      <c r="BI86" s="189">
        <f>IF(N86="nulová",J86,0)</f>
        <v>0</v>
      </c>
      <c r="BJ86" s="16" t="s">
        <v>76</v>
      </c>
      <c r="BK86" s="189">
        <f>ROUND(I86*H86,2)</f>
        <v>0</v>
      </c>
      <c r="BL86" s="16" t="s">
        <v>101</v>
      </c>
      <c r="BM86" s="188" t="s">
        <v>94</v>
      </c>
    </row>
    <row r="87" spans="1:65" s="2" customFormat="1" ht="218.65" customHeight="1">
      <c r="A87" s="33"/>
      <c r="B87" s="34"/>
      <c r="C87" s="177" t="s">
        <v>107</v>
      </c>
      <c r="D87" s="177" t="s">
        <v>158</v>
      </c>
      <c r="E87" s="178" t="s">
        <v>877</v>
      </c>
      <c r="F87" s="179" t="s">
        <v>878</v>
      </c>
      <c r="G87" s="180" t="s">
        <v>585</v>
      </c>
      <c r="H87" s="181">
        <v>1</v>
      </c>
      <c r="I87" s="182"/>
      <c r="J87" s="183">
        <f>ROUND(I87*H87,2)</f>
        <v>0</v>
      </c>
      <c r="K87" s="179" t="s">
        <v>19</v>
      </c>
      <c r="L87" s="38"/>
      <c r="M87" s="184" t="s">
        <v>19</v>
      </c>
      <c r="N87" s="185" t="s">
        <v>40</v>
      </c>
      <c r="O87" s="63"/>
      <c r="P87" s="186">
        <f>O87*H87</f>
        <v>0</v>
      </c>
      <c r="Q87" s="186">
        <v>0</v>
      </c>
      <c r="R87" s="186">
        <f>Q87*H87</f>
        <v>0</v>
      </c>
      <c r="S87" s="186">
        <v>0</v>
      </c>
      <c r="T87" s="187">
        <f>S87*H87</f>
        <v>0</v>
      </c>
      <c r="U87" s="33"/>
      <c r="V87" s="33"/>
      <c r="W87" s="33"/>
      <c r="X87" s="33"/>
      <c r="Y87" s="33"/>
      <c r="Z87" s="33"/>
      <c r="AA87" s="33"/>
      <c r="AB87" s="33"/>
      <c r="AC87" s="33"/>
      <c r="AD87" s="33"/>
      <c r="AE87" s="33"/>
      <c r="AR87" s="188" t="s">
        <v>101</v>
      </c>
      <c r="AT87" s="188" t="s">
        <v>158</v>
      </c>
      <c r="AU87" s="188" t="s">
        <v>76</v>
      </c>
      <c r="AY87" s="16" t="s">
        <v>156</v>
      </c>
      <c r="BE87" s="189">
        <f>IF(N87="základní",J87,0)</f>
        <v>0</v>
      </c>
      <c r="BF87" s="189">
        <f>IF(N87="snížená",J87,0)</f>
        <v>0</v>
      </c>
      <c r="BG87" s="189">
        <f>IF(N87="zákl. přenesená",J87,0)</f>
        <v>0</v>
      </c>
      <c r="BH87" s="189">
        <f>IF(N87="sníž. přenesená",J87,0)</f>
        <v>0</v>
      </c>
      <c r="BI87" s="189">
        <f>IF(N87="nulová",J87,0)</f>
        <v>0</v>
      </c>
      <c r="BJ87" s="16" t="s">
        <v>76</v>
      </c>
      <c r="BK87" s="189">
        <f>ROUND(I87*H87,2)</f>
        <v>0</v>
      </c>
      <c r="BL87" s="16" t="s">
        <v>101</v>
      </c>
      <c r="BM87" s="188" t="s">
        <v>121</v>
      </c>
    </row>
    <row r="88" spans="1:65" s="2" customFormat="1" ht="153.4" customHeight="1">
      <c r="A88" s="33"/>
      <c r="B88" s="34"/>
      <c r="C88" s="177" t="s">
        <v>86</v>
      </c>
      <c r="D88" s="177" t="s">
        <v>158</v>
      </c>
      <c r="E88" s="178" t="s">
        <v>879</v>
      </c>
      <c r="F88" s="179" t="s">
        <v>880</v>
      </c>
      <c r="G88" s="180" t="s">
        <v>585</v>
      </c>
      <c r="H88" s="181">
        <v>1</v>
      </c>
      <c r="I88" s="182"/>
      <c r="J88" s="183">
        <f>ROUND(I88*H88,2)</f>
        <v>0</v>
      </c>
      <c r="K88" s="179" t="s">
        <v>19</v>
      </c>
      <c r="L88" s="38"/>
      <c r="M88" s="210" t="s">
        <v>19</v>
      </c>
      <c r="N88" s="211" t="s">
        <v>40</v>
      </c>
      <c r="O88" s="197"/>
      <c r="P88" s="212">
        <f>O88*H88</f>
        <v>0</v>
      </c>
      <c r="Q88" s="212">
        <v>0</v>
      </c>
      <c r="R88" s="212">
        <f>Q88*H88</f>
        <v>0</v>
      </c>
      <c r="S88" s="212">
        <v>0</v>
      </c>
      <c r="T88" s="213">
        <f>S88*H88</f>
        <v>0</v>
      </c>
      <c r="U88" s="33"/>
      <c r="V88" s="33"/>
      <c r="W88" s="33"/>
      <c r="X88" s="33"/>
      <c r="Y88" s="33"/>
      <c r="Z88" s="33"/>
      <c r="AA88" s="33"/>
      <c r="AB88" s="33"/>
      <c r="AC88" s="33"/>
      <c r="AD88" s="33"/>
      <c r="AE88" s="33"/>
      <c r="AR88" s="188" t="s">
        <v>101</v>
      </c>
      <c r="AT88" s="188" t="s">
        <v>158</v>
      </c>
      <c r="AU88" s="188" t="s">
        <v>76</v>
      </c>
      <c r="AY88" s="16" t="s">
        <v>156</v>
      </c>
      <c r="BE88" s="189">
        <f>IF(N88="základní",J88,0)</f>
        <v>0</v>
      </c>
      <c r="BF88" s="189">
        <f>IF(N88="snížená",J88,0)</f>
        <v>0</v>
      </c>
      <c r="BG88" s="189">
        <f>IF(N88="zákl. přenesená",J88,0)</f>
        <v>0</v>
      </c>
      <c r="BH88" s="189">
        <f>IF(N88="sníž. přenesená",J88,0)</f>
        <v>0</v>
      </c>
      <c r="BI88" s="189">
        <f>IF(N88="nulová",J88,0)</f>
        <v>0</v>
      </c>
      <c r="BJ88" s="16" t="s">
        <v>76</v>
      </c>
      <c r="BK88" s="189">
        <f>ROUND(I88*H88,2)</f>
        <v>0</v>
      </c>
      <c r="BL88" s="16" t="s">
        <v>101</v>
      </c>
      <c r="BM88" s="188" t="s">
        <v>8</v>
      </c>
    </row>
    <row r="89" spans="1:65" s="2" customFormat="1" ht="6.95" customHeight="1">
      <c r="A89" s="33"/>
      <c r="B89" s="46"/>
      <c r="C89" s="47"/>
      <c r="D89" s="47"/>
      <c r="E89" s="47"/>
      <c r="F89" s="47"/>
      <c r="G89" s="47"/>
      <c r="H89" s="47"/>
      <c r="I89" s="47"/>
      <c r="J89" s="47"/>
      <c r="K89" s="47"/>
      <c r="L89" s="38"/>
      <c r="M89" s="33"/>
      <c r="O89" s="33"/>
      <c r="P89" s="33"/>
      <c r="Q89" s="33"/>
      <c r="R89" s="33"/>
      <c r="S89" s="33"/>
      <c r="T89" s="33"/>
      <c r="U89" s="33"/>
      <c r="V89" s="33"/>
      <c r="W89" s="33"/>
      <c r="X89" s="33"/>
      <c r="Y89" s="33"/>
      <c r="Z89" s="33"/>
      <c r="AA89" s="33"/>
      <c r="AB89" s="33"/>
      <c r="AC89" s="33"/>
      <c r="AD89" s="33"/>
      <c r="AE89" s="33"/>
    </row>
  </sheetData>
  <sheetProtection algorithmName="SHA-512" hashValue="HCpGpqQVro4v27SN7P1FjUiX2a1SaWvEHX4T0OUp2hWx967vpDI3K6lM5GD49hwlAAuf9Vr6fW6KZ9WQgW89OA==" saltValue="978dmi8fO70pgfbJr3eF6DrHFyTJMc3vQNJlDTVm51E5NcJERxjf1up9E+d7hBazy2rnvd2EsaiZEVgYLgyPQA==" spinCount="100000" sheet="1" objects="1" scenarios="1" formatColumns="0" formatRows="0" autoFilter="0"/>
  <autoFilter ref="C79:K88" xr:uid="{00000000-0009-0000-0000-000010000000}"/>
  <mergeCells count="9">
    <mergeCell ref="E50:H50"/>
    <mergeCell ref="E70:H70"/>
    <mergeCell ref="E72:H72"/>
    <mergeCell ref="L2:V2"/>
    <mergeCell ref="E7:H7"/>
    <mergeCell ref="E9:H9"/>
    <mergeCell ref="E18:H18"/>
    <mergeCell ref="E27:H27"/>
    <mergeCell ref="E48:H48"/>
  </mergeCells>
  <hyperlinks>
    <hyperlink ref="F83" r:id="rId1" xr:uid="{00000000-0004-0000-10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19"/>
  <sheetViews>
    <sheetView showGridLines="0" topLeftCell="A43" zoomScale="110" zoomScaleNormal="110" workbookViewId="0"/>
  </sheetViews>
  <sheetFormatPr defaultRowHeight="15"/>
  <cols>
    <col min="1" max="1" width="8.33203125" style="218" customWidth="1"/>
    <col min="2" max="2" width="1.6640625" style="218" customWidth="1"/>
    <col min="3" max="4" width="5" style="218" customWidth="1"/>
    <col min="5" max="5" width="11.6640625" style="218" customWidth="1"/>
    <col min="6" max="6" width="9.1640625" style="218" customWidth="1"/>
    <col min="7" max="7" width="5" style="218" customWidth="1"/>
    <col min="8" max="8" width="77.83203125" style="218" customWidth="1"/>
    <col min="9" max="10" width="20" style="218" customWidth="1"/>
    <col min="11" max="11" width="1.6640625" style="218" customWidth="1"/>
  </cols>
  <sheetData>
    <row r="1" spans="2:11" s="1" customFormat="1" ht="37.5" customHeight="1"/>
    <row r="2" spans="2:11" s="1" customFormat="1" ht="7.5" customHeight="1">
      <c r="B2" s="219"/>
      <c r="C2" s="220"/>
      <c r="D2" s="220"/>
      <c r="E2" s="220"/>
      <c r="F2" s="220"/>
      <c r="G2" s="220"/>
      <c r="H2" s="220"/>
      <c r="I2" s="220"/>
      <c r="J2" s="220"/>
      <c r="K2" s="221"/>
    </row>
    <row r="3" spans="2:11" s="13" customFormat="1" ht="45" customHeight="1">
      <c r="B3" s="222"/>
      <c r="C3" s="361" t="s">
        <v>881</v>
      </c>
      <c r="D3" s="361"/>
      <c r="E3" s="361"/>
      <c r="F3" s="361"/>
      <c r="G3" s="361"/>
      <c r="H3" s="361"/>
      <c r="I3" s="361"/>
      <c r="J3" s="361"/>
      <c r="K3" s="223"/>
    </row>
    <row r="4" spans="2:11" s="1" customFormat="1" ht="25.5" customHeight="1">
      <c r="B4" s="224"/>
      <c r="C4" s="360" t="s">
        <v>882</v>
      </c>
      <c r="D4" s="360"/>
      <c r="E4" s="360"/>
      <c r="F4" s="360"/>
      <c r="G4" s="360"/>
      <c r="H4" s="360"/>
      <c r="I4" s="360"/>
      <c r="J4" s="360"/>
      <c r="K4" s="225"/>
    </row>
    <row r="5" spans="2:11" s="1" customFormat="1" ht="5.25" customHeight="1">
      <c r="B5" s="224"/>
      <c r="C5" s="226"/>
      <c r="D5" s="226"/>
      <c r="E5" s="226"/>
      <c r="F5" s="226"/>
      <c r="G5" s="226"/>
      <c r="H5" s="226"/>
      <c r="I5" s="226"/>
      <c r="J5" s="226"/>
      <c r="K5" s="225"/>
    </row>
    <row r="6" spans="2:11" s="1" customFormat="1" ht="15" customHeight="1">
      <c r="B6" s="224"/>
      <c r="C6" s="359" t="s">
        <v>883</v>
      </c>
      <c r="D6" s="359"/>
      <c r="E6" s="359"/>
      <c r="F6" s="359"/>
      <c r="G6" s="359"/>
      <c r="H6" s="359"/>
      <c r="I6" s="359"/>
      <c r="J6" s="359"/>
      <c r="K6" s="225"/>
    </row>
    <row r="7" spans="2:11" s="1" customFormat="1" ht="15" customHeight="1">
      <c r="B7" s="228"/>
      <c r="C7" s="359" t="s">
        <v>884</v>
      </c>
      <c r="D7" s="359"/>
      <c r="E7" s="359"/>
      <c r="F7" s="359"/>
      <c r="G7" s="359"/>
      <c r="H7" s="359"/>
      <c r="I7" s="359"/>
      <c r="J7" s="359"/>
      <c r="K7" s="225"/>
    </row>
    <row r="8" spans="2:11" s="1" customFormat="1" ht="12.75" customHeight="1">
      <c r="B8" s="228"/>
      <c r="C8" s="227"/>
      <c r="D8" s="227"/>
      <c r="E8" s="227"/>
      <c r="F8" s="227"/>
      <c r="G8" s="227"/>
      <c r="H8" s="227"/>
      <c r="I8" s="227"/>
      <c r="J8" s="227"/>
      <c r="K8" s="225"/>
    </row>
    <row r="9" spans="2:11" s="1" customFormat="1" ht="15" customHeight="1">
      <c r="B9" s="228"/>
      <c r="C9" s="359" t="s">
        <v>885</v>
      </c>
      <c r="D9" s="359"/>
      <c r="E9" s="359"/>
      <c r="F9" s="359"/>
      <c r="G9" s="359"/>
      <c r="H9" s="359"/>
      <c r="I9" s="359"/>
      <c r="J9" s="359"/>
      <c r="K9" s="225"/>
    </row>
    <row r="10" spans="2:11" s="1" customFormat="1" ht="15" customHeight="1">
      <c r="B10" s="228"/>
      <c r="C10" s="227"/>
      <c r="D10" s="359" t="s">
        <v>886</v>
      </c>
      <c r="E10" s="359"/>
      <c r="F10" s="359"/>
      <c r="G10" s="359"/>
      <c r="H10" s="359"/>
      <c r="I10" s="359"/>
      <c r="J10" s="359"/>
      <c r="K10" s="225"/>
    </row>
    <row r="11" spans="2:11" s="1" customFormat="1" ht="15" customHeight="1">
      <c r="B11" s="228"/>
      <c r="C11" s="229"/>
      <c r="D11" s="359" t="s">
        <v>887</v>
      </c>
      <c r="E11" s="359"/>
      <c r="F11" s="359"/>
      <c r="G11" s="359"/>
      <c r="H11" s="359"/>
      <c r="I11" s="359"/>
      <c r="J11" s="359"/>
      <c r="K11" s="225"/>
    </row>
    <row r="12" spans="2:11" s="1" customFormat="1" ht="15" customHeight="1">
      <c r="B12" s="228"/>
      <c r="C12" s="229"/>
      <c r="D12" s="227"/>
      <c r="E12" s="227"/>
      <c r="F12" s="227"/>
      <c r="G12" s="227"/>
      <c r="H12" s="227"/>
      <c r="I12" s="227"/>
      <c r="J12" s="227"/>
      <c r="K12" s="225"/>
    </row>
    <row r="13" spans="2:11" s="1" customFormat="1" ht="15" customHeight="1">
      <c r="B13" s="228"/>
      <c r="C13" s="229"/>
      <c r="D13" s="230" t="s">
        <v>888</v>
      </c>
      <c r="E13" s="227"/>
      <c r="F13" s="227"/>
      <c r="G13" s="227"/>
      <c r="H13" s="227"/>
      <c r="I13" s="227"/>
      <c r="J13" s="227"/>
      <c r="K13" s="225"/>
    </row>
    <row r="14" spans="2:11" s="1" customFormat="1" ht="12.75" customHeight="1">
      <c r="B14" s="228"/>
      <c r="C14" s="229"/>
      <c r="D14" s="229"/>
      <c r="E14" s="229"/>
      <c r="F14" s="229"/>
      <c r="G14" s="229"/>
      <c r="H14" s="229"/>
      <c r="I14" s="229"/>
      <c r="J14" s="229"/>
      <c r="K14" s="225"/>
    </row>
    <row r="15" spans="2:11" s="1" customFormat="1" ht="15" customHeight="1">
      <c r="B15" s="228"/>
      <c r="C15" s="229"/>
      <c r="D15" s="359" t="s">
        <v>889</v>
      </c>
      <c r="E15" s="359"/>
      <c r="F15" s="359"/>
      <c r="G15" s="359"/>
      <c r="H15" s="359"/>
      <c r="I15" s="359"/>
      <c r="J15" s="359"/>
      <c r="K15" s="225"/>
    </row>
    <row r="16" spans="2:11" s="1" customFormat="1" ht="15" customHeight="1">
      <c r="B16" s="228"/>
      <c r="C16" s="229"/>
      <c r="D16" s="359" t="s">
        <v>890</v>
      </c>
      <c r="E16" s="359"/>
      <c r="F16" s="359"/>
      <c r="G16" s="359"/>
      <c r="H16" s="359"/>
      <c r="I16" s="359"/>
      <c r="J16" s="359"/>
      <c r="K16" s="225"/>
    </row>
    <row r="17" spans="2:11" s="1" customFormat="1" ht="15" customHeight="1">
      <c r="B17" s="228"/>
      <c r="C17" s="229"/>
      <c r="D17" s="359" t="s">
        <v>891</v>
      </c>
      <c r="E17" s="359"/>
      <c r="F17" s="359"/>
      <c r="G17" s="359"/>
      <c r="H17" s="359"/>
      <c r="I17" s="359"/>
      <c r="J17" s="359"/>
      <c r="K17" s="225"/>
    </row>
    <row r="18" spans="2:11" s="1" customFormat="1" ht="15" customHeight="1">
      <c r="B18" s="228"/>
      <c r="C18" s="229"/>
      <c r="D18" s="229"/>
      <c r="E18" s="231" t="s">
        <v>75</v>
      </c>
      <c r="F18" s="359" t="s">
        <v>892</v>
      </c>
      <c r="G18" s="359"/>
      <c r="H18" s="359"/>
      <c r="I18" s="359"/>
      <c r="J18" s="359"/>
      <c r="K18" s="225"/>
    </row>
    <row r="19" spans="2:11" s="1" customFormat="1" ht="15" customHeight="1">
      <c r="B19" s="228"/>
      <c r="C19" s="229"/>
      <c r="D19" s="229"/>
      <c r="E19" s="231" t="s">
        <v>893</v>
      </c>
      <c r="F19" s="359" t="s">
        <v>894</v>
      </c>
      <c r="G19" s="359"/>
      <c r="H19" s="359"/>
      <c r="I19" s="359"/>
      <c r="J19" s="359"/>
      <c r="K19" s="225"/>
    </row>
    <row r="20" spans="2:11" s="1" customFormat="1" ht="15" customHeight="1">
      <c r="B20" s="228"/>
      <c r="C20" s="229"/>
      <c r="D20" s="229"/>
      <c r="E20" s="231" t="s">
        <v>895</v>
      </c>
      <c r="F20" s="359" t="s">
        <v>896</v>
      </c>
      <c r="G20" s="359"/>
      <c r="H20" s="359"/>
      <c r="I20" s="359"/>
      <c r="J20" s="359"/>
      <c r="K20" s="225"/>
    </row>
    <row r="21" spans="2:11" s="1" customFormat="1" ht="15" customHeight="1">
      <c r="B21" s="228"/>
      <c r="C21" s="229"/>
      <c r="D21" s="229"/>
      <c r="E21" s="231" t="s">
        <v>897</v>
      </c>
      <c r="F21" s="359" t="s">
        <v>898</v>
      </c>
      <c r="G21" s="359"/>
      <c r="H21" s="359"/>
      <c r="I21" s="359"/>
      <c r="J21" s="359"/>
      <c r="K21" s="225"/>
    </row>
    <row r="22" spans="2:11" s="1" customFormat="1" ht="15" customHeight="1">
      <c r="B22" s="228"/>
      <c r="C22" s="229"/>
      <c r="D22" s="229"/>
      <c r="E22" s="231" t="s">
        <v>899</v>
      </c>
      <c r="F22" s="359" t="s">
        <v>900</v>
      </c>
      <c r="G22" s="359"/>
      <c r="H22" s="359"/>
      <c r="I22" s="359"/>
      <c r="J22" s="359"/>
      <c r="K22" s="225"/>
    </row>
    <row r="23" spans="2:11" s="1" customFormat="1" ht="15" customHeight="1">
      <c r="B23" s="228"/>
      <c r="C23" s="229"/>
      <c r="D23" s="229"/>
      <c r="E23" s="231" t="s">
        <v>81</v>
      </c>
      <c r="F23" s="359" t="s">
        <v>901</v>
      </c>
      <c r="G23" s="359"/>
      <c r="H23" s="359"/>
      <c r="I23" s="359"/>
      <c r="J23" s="359"/>
      <c r="K23" s="225"/>
    </row>
    <row r="24" spans="2:11" s="1" customFormat="1" ht="12.75" customHeight="1">
      <c r="B24" s="228"/>
      <c r="C24" s="229"/>
      <c r="D24" s="229"/>
      <c r="E24" s="229"/>
      <c r="F24" s="229"/>
      <c r="G24" s="229"/>
      <c r="H24" s="229"/>
      <c r="I24" s="229"/>
      <c r="J24" s="229"/>
      <c r="K24" s="225"/>
    </row>
    <row r="25" spans="2:11" s="1" customFormat="1" ht="15" customHeight="1">
      <c r="B25" s="228"/>
      <c r="C25" s="359" t="s">
        <v>902</v>
      </c>
      <c r="D25" s="359"/>
      <c r="E25" s="359"/>
      <c r="F25" s="359"/>
      <c r="G25" s="359"/>
      <c r="H25" s="359"/>
      <c r="I25" s="359"/>
      <c r="J25" s="359"/>
      <c r="K25" s="225"/>
    </row>
    <row r="26" spans="2:11" s="1" customFormat="1" ht="15" customHeight="1">
      <c r="B26" s="228"/>
      <c r="C26" s="359" t="s">
        <v>903</v>
      </c>
      <c r="D26" s="359"/>
      <c r="E26" s="359"/>
      <c r="F26" s="359"/>
      <c r="G26" s="359"/>
      <c r="H26" s="359"/>
      <c r="I26" s="359"/>
      <c r="J26" s="359"/>
      <c r="K26" s="225"/>
    </row>
    <row r="27" spans="2:11" s="1" customFormat="1" ht="15" customHeight="1">
      <c r="B27" s="228"/>
      <c r="C27" s="227"/>
      <c r="D27" s="359" t="s">
        <v>904</v>
      </c>
      <c r="E27" s="359"/>
      <c r="F27" s="359"/>
      <c r="G27" s="359"/>
      <c r="H27" s="359"/>
      <c r="I27" s="359"/>
      <c r="J27" s="359"/>
      <c r="K27" s="225"/>
    </row>
    <row r="28" spans="2:11" s="1" customFormat="1" ht="15" customHeight="1">
      <c r="B28" s="228"/>
      <c r="C28" s="229"/>
      <c r="D28" s="359" t="s">
        <v>905</v>
      </c>
      <c r="E28" s="359"/>
      <c r="F28" s="359"/>
      <c r="G28" s="359"/>
      <c r="H28" s="359"/>
      <c r="I28" s="359"/>
      <c r="J28" s="359"/>
      <c r="K28" s="225"/>
    </row>
    <row r="29" spans="2:11" s="1" customFormat="1" ht="12.75" customHeight="1">
      <c r="B29" s="228"/>
      <c r="C29" s="229"/>
      <c r="D29" s="229"/>
      <c r="E29" s="229"/>
      <c r="F29" s="229"/>
      <c r="G29" s="229"/>
      <c r="H29" s="229"/>
      <c r="I29" s="229"/>
      <c r="J29" s="229"/>
      <c r="K29" s="225"/>
    </row>
    <row r="30" spans="2:11" s="1" customFormat="1" ht="15" customHeight="1">
      <c r="B30" s="228"/>
      <c r="C30" s="229"/>
      <c r="D30" s="359" t="s">
        <v>906</v>
      </c>
      <c r="E30" s="359"/>
      <c r="F30" s="359"/>
      <c r="G30" s="359"/>
      <c r="H30" s="359"/>
      <c r="I30" s="359"/>
      <c r="J30" s="359"/>
      <c r="K30" s="225"/>
    </row>
    <row r="31" spans="2:11" s="1" customFormat="1" ht="15" customHeight="1">
      <c r="B31" s="228"/>
      <c r="C31" s="229"/>
      <c r="D31" s="359" t="s">
        <v>907</v>
      </c>
      <c r="E31" s="359"/>
      <c r="F31" s="359"/>
      <c r="G31" s="359"/>
      <c r="H31" s="359"/>
      <c r="I31" s="359"/>
      <c r="J31" s="359"/>
      <c r="K31" s="225"/>
    </row>
    <row r="32" spans="2:11" s="1" customFormat="1" ht="12.75" customHeight="1">
      <c r="B32" s="228"/>
      <c r="C32" s="229"/>
      <c r="D32" s="229"/>
      <c r="E32" s="229"/>
      <c r="F32" s="229"/>
      <c r="G32" s="229"/>
      <c r="H32" s="229"/>
      <c r="I32" s="229"/>
      <c r="J32" s="229"/>
      <c r="K32" s="225"/>
    </row>
    <row r="33" spans="2:11" s="1" customFormat="1" ht="15" customHeight="1">
      <c r="B33" s="228"/>
      <c r="C33" s="229"/>
      <c r="D33" s="359" t="s">
        <v>908</v>
      </c>
      <c r="E33" s="359"/>
      <c r="F33" s="359"/>
      <c r="G33" s="359"/>
      <c r="H33" s="359"/>
      <c r="I33" s="359"/>
      <c r="J33" s="359"/>
      <c r="K33" s="225"/>
    </row>
    <row r="34" spans="2:11" s="1" customFormat="1" ht="15" customHeight="1">
      <c r="B34" s="228"/>
      <c r="C34" s="229"/>
      <c r="D34" s="359" t="s">
        <v>909</v>
      </c>
      <c r="E34" s="359"/>
      <c r="F34" s="359"/>
      <c r="G34" s="359"/>
      <c r="H34" s="359"/>
      <c r="I34" s="359"/>
      <c r="J34" s="359"/>
      <c r="K34" s="225"/>
    </row>
    <row r="35" spans="2:11" s="1" customFormat="1" ht="15" customHeight="1">
      <c r="B35" s="228"/>
      <c r="C35" s="229"/>
      <c r="D35" s="359" t="s">
        <v>910</v>
      </c>
      <c r="E35" s="359"/>
      <c r="F35" s="359"/>
      <c r="G35" s="359"/>
      <c r="H35" s="359"/>
      <c r="I35" s="359"/>
      <c r="J35" s="359"/>
      <c r="K35" s="225"/>
    </row>
    <row r="36" spans="2:11" s="1" customFormat="1" ht="15" customHeight="1">
      <c r="B36" s="228"/>
      <c r="C36" s="229"/>
      <c r="D36" s="227"/>
      <c r="E36" s="230" t="s">
        <v>142</v>
      </c>
      <c r="F36" s="227"/>
      <c r="G36" s="359" t="s">
        <v>911</v>
      </c>
      <c r="H36" s="359"/>
      <c r="I36" s="359"/>
      <c r="J36" s="359"/>
      <c r="K36" s="225"/>
    </row>
    <row r="37" spans="2:11" s="1" customFormat="1" ht="30.75" customHeight="1">
      <c r="B37" s="228"/>
      <c r="C37" s="229"/>
      <c r="D37" s="227"/>
      <c r="E37" s="230" t="s">
        <v>912</v>
      </c>
      <c r="F37" s="227"/>
      <c r="G37" s="359" t="s">
        <v>913</v>
      </c>
      <c r="H37" s="359"/>
      <c r="I37" s="359"/>
      <c r="J37" s="359"/>
      <c r="K37" s="225"/>
    </row>
    <row r="38" spans="2:11" s="1" customFormat="1" ht="15" customHeight="1">
      <c r="B38" s="228"/>
      <c r="C38" s="229"/>
      <c r="D38" s="227"/>
      <c r="E38" s="230" t="s">
        <v>50</v>
      </c>
      <c r="F38" s="227"/>
      <c r="G38" s="359" t="s">
        <v>914</v>
      </c>
      <c r="H38" s="359"/>
      <c r="I38" s="359"/>
      <c r="J38" s="359"/>
      <c r="K38" s="225"/>
    </row>
    <row r="39" spans="2:11" s="1" customFormat="1" ht="15" customHeight="1">
      <c r="B39" s="228"/>
      <c r="C39" s="229"/>
      <c r="D39" s="227"/>
      <c r="E39" s="230" t="s">
        <v>51</v>
      </c>
      <c r="F39" s="227"/>
      <c r="G39" s="359" t="s">
        <v>915</v>
      </c>
      <c r="H39" s="359"/>
      <c r="I39" s="359"/>
      <c r="J39" s="359"/>
      <c r="K39" s="225"/>
    </row>
    <row r="40" spans="2:11" s="1" customFormat="1" ht="15" customHeight="1">
      <c r="B40" s="228"/>
      <c r="C40" s="229"/>
      <c r="D40" s="227"/>
      <c r="E40" s="230" t="s">
        <v>143</v>
      </c>
      <c r="F40" s="227"/>
      <c r="G40" s="359" t="s">
        <v>916</v>
      </c>
      <c r="H40" s="359"/>
      <c r="I40" s="359"/>
      <c r="J40" s="359"/>
      <c r="K40" s="225"/>
    </row>
    <row r="41" spans="2:11" s="1" customFormat="1" ht="15" customHeight="1">
      <c r="B41" s="228"/>
      <c r="C41" s="229"/>
      <c r="D41" s="227"/>
      <c r="E41" s="230" t="s">
        <v>144</v>
      </c>
      <c r="F41" s="227"/>
      <c r="G41" s="359" t="s">
        <v>917</v>
      </c>
      <c r="H41" s="359"/>
      <c r="I41" s="359"/>
      <c r="J41" s="359"/>
      <c r="K41" s="225"/>
    </row>
    <row r="42" spans="2:11" s="1" customFormat="1" ht="15" customHeight="1">
      <c r="B42" s="228"/>
      <c r="C42" s="229"/>
      <c r="D42" s="227"/>
      <c r="E42" s="230" t="s">
        <v>918</v>
      </c>
      <c r="F42" s="227"/>
      <c r="G42" s="359" t="s">
        <v>919</v>
      </c>
      <c r="H42" s="359"/>
      <c r="I42" s="359"/>
      <c r="J42" s="359"/>
      <c r="K42" s="225"/>
    </row>
    <row r="43" spans="2:11" s="1" customFormat="1" ht="15" customHeight="1">
      <c r="B43" s="228"/>
      <c r="C43" s="229"/>
      <c r="D43" s="227"/>
      <c r="E43" s="230"/>
      <c r="F43" s="227"/>
      <c r="G43" s="359" t="s">
        <v>920</v>
      </c>
      <c r="H43" s="359"/>
      <c r="I43" s="359"/>
      <c r="J43" s="359"/>
      <c r="K43" s="225"/>
    </row>
    <row r="44" spans="2:11" s="1" customFormat="1" ht="15" customHeight="1">
      <c r="B44" s="228"/>
      <c r="C44" s="229"/>
      <c r="D44" s="227"/>
      <c r="E44" s="230" t="s">
        <v>921</v>
      </c>
      <c r="F44" s="227"/>
      <c r="G44" s="359" t="s">
        <v>922</v>
      </c>
      <c r="H44" s="359"/>
      <c r="I44" s="359"/>
      <c r="J44" s="359"/>
      <c r="K44" s="225"/>
    </row>
    <row r="45" spans="2:11" s="1" customFormat="1" ht="15" customHeight="1">
      <c r="B45" s="228"/>
      <c r="C45" s="229"/>
      <c r="D45" s="227"/>
      <c r="E45" s="230" t="s">
        <v>146</v>
      </c>
      <c r="F45" s="227"/>
      <c r="G45" s="359" t="s">
        <v>923</v>
      </c>
      <c r="H45" s="359"/>
      <c r="I45" s="359"/>
      <c r="J45" s="359"/>
      <c r="K45" s="225"/>
    </row>
    <row r="46" spans="2:11" s="1" customFormat="1" ht="12.75" customHeight="1">
      <c r="B46" s="228"/>
      <c r="C46" s="229"/>
      <c r="D46" s="227"/>
      <c r="E46" s="227"/>
      <c r="F46" s="227"/>
      <c r="G46" s="227"/>
      <c r="H46" s="227"/>
      <c r="I46" s="227"/>
      <c r="J46" s="227"/>
      <c r="K46" s="225"/>
    </row>
    <row r="47" spans="2:11" s="1" customFormat="1" ht="15" customHeight="1">
      <c r="B47" s="228"/>
      <c r="C47" s="229"/>
      <c r="D47" s="359" t="s">
        <v>924</v>
      </c>
      <c r="E47" s="359"/>
      <c r="F47" s="359"/>
      <c r="G47" s="359"/>
      <c r="H47" s="359"/>
      <c r="I47" s="359"/>
      <c r="J47" s="359"/>
      <c r="K47" s="225"/>
    </row>
    <row r="48" spans="2:11" s="1" customFormat="1" ht="15" customHeight="1">
      <c r="B48" s="228"/>
      <c r="C48" s="229"/>
      <c r="D48" s="229"/>
      <c r="E48" s="359" t="s">
        <v>925</v>
      </c>
      <c r="F48" s="359"/>
      <c r="G48" s="359"/>
      <c r="H48" s="359"/>
      <c r="I48" s="359"/>
      <c r="J48" s="359"/>
      <c r="K48" s="225"/>
    </row>
    <row r="49" spans="2:11" s="1" customFormat="1" ht="15" customHeight="1">
      <c r="B49" s="228"/>
      <c r="C49" s="229"/>
      <c r="D49" s="229"/>
      <c r="E49" s="359" t="s">
        <v>926</v>
      </c>
      <c r="F49" s="359"/>
      <c r="G49" s="359"/>
      <c r="H49" s="359"/>
      <c r="I49" s="359"/>
      <c r="J49" s="359"/>
      <c r="K49" s="225"/>
    </row>
    <row r="50" spans="2:11" s="1" customFormat="1" ht="15" customHeight="1">
      <c r="B50" s="228"/>
      <c r="C50" s="229"/>
      <c r="D50" s="229"/>
      <c r="E50" s="359" t="s">
        <v>927</v>
      </c>
      <c r="F50" s="359"/>
      <c r="G50" s="359"/>
      <c r="H50" s="359"/>
      <c r="I50" s="359"/>
      <c r="J50" s="359"/>
      <c r="K50" s="225"/>
    </row>
    <row r="51" spans="2:11" s="1" customFormat="1" ht="15" customHeight="1">
      <c r="B51" s="228"/>
      <c r="C51" s="229"/>
      <c r="D51" s="359" t="s">
        <v>928</v>
      </c>
      <c r="E51" s="359"/>
      <c r="F51" s="359"/>
      <c r="G51" s="359"/>
      <c r="H51" s="359"/>
      <c r="I51" s="359"/>
      <c r="J51" s="359"/>
      <c r="K51" s="225"/>
    </row>
    <row r="52" spans="2:11" s="1" customFormat="1" ht="25.5" customHeight="1">
      <c r="B52" s="224"/>
      <c r="C52" s="360" t="s">
        <v>929</v>
      </c>
      <c r="D52" s="360"/>
      <c r="E52" s="360"/>
      <c r="F52" s="360"/>
      <c r="G52" s="360"/>
      <c r="H52" s="360"/>
      <c r="I52" s="360"/>
      <c r="J52" s="360"/>
      <c r="K52" s="225"/>
    </row>
    <row r="53" spans="2:11" s="1" customFormat="1" ht="5.25" customHeight="1">
      <c r="B53" s="224"/>
      <c r="C53" s="226"/>
      <c r="D53" s="226"/>
      <c r="E53" s="226"/>
      <c r="F53" s="226"/>
      <c r="G53" s="226"/>
      <c r="H53" s="226"/>
      <c r="I53" s="226"/>
      <c r="J53" s="226"/>
      <c r="K53" s="225"/>
    </row>
    <row r="54" spans="2:11" s="1" customFormat="1" ht="15" customHeight="1">
      <c r="B54" s="224"/>
      <c r="C54" s="359" t="s">
        <v>930</v>
      </c>
      <c r="D54" s="359"/>
      <c r="E54" s="359"/>
      <c r="F54" s="359"/>
      <c r="G54" s="359"/>
      <c r="H54" s="359"/>
      <c r="I54" s="359"/>
      <c r="J54" s="359"/>
      <c r="K54" s="225"/>
    </row>
    <row r="55" spans="2:11" s="1" customFormat="1" ht="15" customHeight="1">
      <c r="B55" s="224"/>
      <c r="C55" s="359" t="s">
        <v>931</v>
      </c>
      <c r="D55" s="359"/>
      <c r="E55" s="359"/>
      <c r="F55" s="359"/>
      <c r="G55" s="359"/>
      <c r="H55" s="359"/>
      <c r="I55" s="359"/>
      <c r="J55" s="359"/>
      <c r="K55" s="225"/>
    </row>
    <row r="56" spans="2:11" s="1" customFormat="1" ht="12.75" customHeight="1">
      <c r="B56" s="224"/>
      <c r="C56" s="227"/>
      <c r="D56" s="227"/>
      <c r="E56" s="227"/>
      <c r="F56" s="227"/>
      <c r="G56" s="227"/>
      <c r="H56" s="227"/>
      <c r="I56" s="227"/>
      <c r="J56" s="227"/>
      <c r="K56" s="225"/>
    </row>
    <row r="57" spans="2:11" s="1" customFormat="1" ht="15" customHeight="1">
      <c r="B57" s="224"/>
      <c r="C57" s="359" t="s">
        <v>932</v>
      </c>
      <c r="D57" s="359"/>
      <c r="E57" s="359"/>
      <c r="F57" s="359"/>
      <c r="G57" s="359"/>
      <c r="H57" s="359"/>
      <c r="I57" s="359"/>
      <c r="J57" s="359"/>
      <c r="K57" s="225"/>
    </row>
    <row r="58" spans="2:11" s="1" customFormat="1" ht="15" customHeight="1">
      <c r="B58" s="224"/>
      <c r="C58" s="229"/>
      <c r="D58" s="359" t="s">
        <v>933</v>
      </c>
      <c r="E58" s="359"/>
      <c r="F58" s="359"/>
      <c r="G58" s="359"/>
      <c r="H58" s="359"/>
      <c r="I58" s="359"/>
      <c r="J58" s="359"/>
      <c r="K58" s="225"/>
    </row>
    <row r="59" spans="2:11" s="1" customFormat="1" ht="15" customHeight="1">
      <c r="B59" s="224"/>
      <c r="C59" s="229"/>
      <c r="D59" s="359" t="s">
        <v>934</v>
      </c>
      <c r="E59" s="359"/>
      <c r="F59" s="359"/>
      <c r="G59" s="359"/>
      <c r="H59" s="359"/>
      <c r="I59" s="359"/>
      <c r="J59" s="359"/>
      <c r="K59" s="225"/>
    </row>
    <row r="60" spans="2:11" s="1" customFormat="1" ht="15" customHeight="1">
      <c r="B60" s="224"/>
      <c r="C60" s="229"/>
      <c r="D60" s="359" t="s">
        <v>935</v>
      </c>
      <c r="E60" s="359"/>
      <c r="F60" s="359"/>
      <c r="G60" s="359"/>
      <c r="H60" s="359"/>
      <c r="I60" s="359"/>
      <c r="J60" s="359"/>
      <c r="K60" s="225"/>
    </row>
    <row r="61" spans="2:11" s="1" customFormat="1" ht="15" customHeight="1">
      <c r="B61" s="224"/>
      <c r="C61" s="229"/>
      <c r="D61" s="359" t="s">
        <v>936</v>
      </c>
      <c r="E61" s="359"/>
      <c r="F61" s="359"/>
      <c r="G61" s="359"/>
      <c r="H61" s="359"/>
      <c r="I61" s="359"/>
      <c r="J61" s="359"/>
      <c r="K61" s="225"/>
    </row>
    <row r="62" spans="2:11" s="1" customFormat="1" ht="15" customHeight="1">
      <c r="B62" s="224"/>
      <c r="C62" s="229"/>
      <c r="D62" s="362" t="s">
        <v>937</v>
      </c>
      <c r="E62" s="362"/>
      <c r="F62" s="362"/>
      <c r="G62" s="362"/>
      <c r="H62" s="362"/>
      <c r="I62" s="362"/>
      <c r="J62" s="362"/>
      <c r="K62" s="225"/>
    </row>
    <row r="63" spans="2:11" s="1" customFormat="1" ht="15" customHeight="1">
      <c r="B63" s="224"/>
      <c r="C63" s="229"/>
      <c r="D63" s="359" t="s">
        <v>938</v>
      </c>
      <c r="E63" s="359"/>
      <c r="F63" s="359"/>
      <c r="G63" s="359"/>
      <c r="H63" s="359"/>
      <c r="I63" s="359"/>
      <c r="J63" s="359"/>
      <c r="K63" s="225"/>
    </row>
    <row r="64" spans="2:11" s="1" customFormat="1" ht="12.75" customHeight="1">
      <c r="B64" s="224"/>
      <c r="C64" s="229"/>
      <c r="D64" s="229"/>
      <c r="E64" s="232"/>
      <c r="F64" s="229"/>
      <c r="G64" s="229"/>
      <c r="H64" s="229"/>
      <c r="I64" s="229"/>
      <c r="J64" s="229"/>
      <c r="K64" s="225"/>
    </row>
    <row r="65" spans="2:11" s="1" customFormat="1" ht="15" customHeight="1">
      <c r="B65" s="224"/>
      <c r="C65" s="229"/>
      <c r="D65" s="359" t="s">
        <v>939</v>
      </c>
      <c r="E65" s="359"/>
      <c r="F65" s="359"/>
      <c r="G65" s="359"/>
      <c r="H65" s="359"/>
      <c r="I65" s="359"/>
      <c r="J65" s="359"/>
      <c r="K65" s="225"/>
    </row>
    <row r="66" spans="2:11" s="1" customFormat="1" ht="15" customHeight="1">
      <c r="B66" s="224"/>
      <c r="C66" s="229"/>
      <c r="D66" s="362" t="s">
        <v>940</v>
      </c>
      <c r="E66" s="362"/>
      <c r="F66" s="362"/>
      <c r="G66" s="362"/>
      <c r="H66" s="362"/>
      <c r="I66" s="362"/>
      <c r="J66" s="362"/>
      <c r="K66" s="225"/>
    </row>
    <row r="67" spans="2:11" s="1" customFormat="1" ht="15" customHeight="1">
      <c r="B67" s="224"/>
      <c r="C67" s="229"/>
      <c r="D67" s="359" t="s">
        <v>941</v>
      </c>
      <c r="E67" s="359"/>
      <c r="F67" s="359"/>
      <c r="G67" s="359"/>
      <c r="H67" s="359"/>
      <c r="I67" s="359"/>
      <c r="J67" s="359"/>
      <c r="K67" s="225"/>
    </row>
    <row r="68" spans="2:11" s="1" customFormat="1" ht="15" customHeight="1">
      <c r="B68" s="224"/>
      <c r="C68" s="229"/>
      <c r="D68" s="359" t="s">
        <v>942</v>
      </c>
      <c r="E68" s="359"/>
      <c r="F68" s="359"/>
      <c r="G68" s="359"/>
      <c r="H68" s="359"/>
      <c r="I68" s="359"/>
      <c r="J68" s="359"/>
      <c r="K68" s="225"/>
    </row>
    <row r="69" spans="2:11" s="1" customFormat="1" ht="15" customHeight="1">
      <c r="B69" s="224"/>
      <c r="C69" s="229"/>
      <c r="D69" s="359" t="s">
        <v>943</v>
      </c>
      <c r="E69" s="359"/>
      <c r="F69" s="359"/>
      <c r="G69" s="359"/>
      <c r="H69" s="359"/>
      <c r="I69" s="359"/>
      <c r="J69" s="359"/>
      <c r="K69" s="225"/>
    </row>
    <row r="70" spans="2:11" s="1" customFormat="1" ht="15" customHeight="1">
      <c r="B70" s="224"/>
      <c r="C70" s="229"/>
      <c r="D70" s="359" t="s">
        <v>944</v>
      </c>
      <c r="E70" s="359"/>
      <c r="F70" s="359"/>
      <c r="G70" s="359"/>
      <c r="H70" s="359"/>
      <c r="I70" s="359"/>
      <c r="J70" s="359"/>
      <c r="K70" s="225"/>
    </row>
    <row r="71" spans="2:11" s="1" customFormat="1" ht="12.75" customHeight="1">
      <c r="B71" s="233"/>
      <c r="C71" s="234"/>
      <c r="D71" s="234"/>
      <c r="E71" s="234"/>
      <c r="F71" s="234"/>
      <c r="G71" s="234"/>
      <c r="H71" s="234"/>
      <c r="I71" s="234"/>
      <c r="J71" s="234"/>
      <c r="K71" s="235"/>
    </row>
    <row r="72" spans="2:11" s="1" customFormat="1" ht="18.75" customHeight="1">
      <c r="B72" s="236"/>
      <c r="C72" s="236"/>
      <c r="D72" s="236"/>
      <c r="E72" s="236"/>
      <c r="F72" s="236"/>
      <c r="G72" s="236"/>
      <c r="H72" s="236"/>
      <c r="I72" s="236"/>
      <c r="J72" s="236"/>
      <c r="K72" s="237"/>
    </row>
    <row r="73" spans="2:11" s="1" customFormat="1" ht="18.75" customHeight="1">
      <c r="B73" s="237"/>
      <c r="C73" s="237"/>
      <c r="D73" s="237"/>
      <c r="E73" s="237"/>
      <c r="F73" s="237"/>
      <c r="G73" s="237"/>
      <c r="H73" s="237"/>
      <c r="I73" s="237"/>
      <c r="J73" s="237"/>
      <c r="K73" s="237"/>
    </row>
    <row r="74" spans="2:11" s="1" customFormat="1" ht="7.5" customHeight="1">
      <c r="B74" s="238"/>
      <c r="C74" s="239"/>
      <c r="D74" s="239"/>
      <c r="E74" s="239"/>
      <c r="F74" s="239"/>
      <c r="G74" s="239"/>
      <c r="H74" s="239"/>
      <c r="I74" s="239"/>
      <c r="J74" s="239"/>
      <c r="K74" s="240"/>
    </row>
    <row r="75" spans="2:11" s="1" customFormat="1" ht="45" customHeight="1">
      <c r="B75" s="241"/>
      <c r="C75" s="363" t="s">
        <v>945</v>
      </c>
      <c r="D75" s="363"/>
      <c r="E75" s="363"/>
      <c r="F75" s="363"/>
      <c r="G75" s="363"/>
      <c r="H75" s="363"/>
      <c r="I75" s="363"/>
      <c r="J75" s="363"/>
      <c r="K75" s="242"/>
    </row>
    <row r="76" spans="2:11" s="1" customFormat="1" ht="17.25" customHeight="1">
      <c r="B76" s="241"/>
      <c r="C76" s="243" t="s">
        <v>946</v>
      </c>
      <c r="D76" s="243"/>
      <c r="E76" s="243"/>
      <c r="F76" s="243" t="s">
        <v>947</v>
      </c>
      <c r="G76" s="244"/>
      <c r="H76" s="243" t="s">
        <v>51</v>
      </c>
      <c r="I76" s="243" t="s">
        <v>54</v>
      </c>
      <c r="J76" s="243" t="s">
        <v>948</v>
      </c>
      <c r="K76" s="242"/>
    </row>
    <row r="77" spans="2:11" s="1" customFormat="1" ht="17.25" customHeight="1">
      <c r="B77" s="241"/>
      <c r="C77" s="245" t="s">
        <v>949</v>
      </c>
      <c r="D77" s="245"/>
      <c r="E77" s="245"/>
      <c r="F77" s="246" t="s">
        <v>950</v>
      </c>
      <c r="G77" s="247"/>
      <c r="H77" s="245"/>
      <c r="I77" s="245"/>
      <c r="J77" s="245" t="s">
        <v>951</v>
      </c>
      <c r="K77" s="242"/>
    </row>
    <row r="78" spans="2:11" s="1" customFormat="1" ht="5.25" customHeight="1">
      <c r="B78" s="241"/>
      <c r="C78" s="248"/>
      <c r="D78" s="248"/>
      <c r="E78" s="248"/>
      <c r="F78" s="248"/>
      <c r="G78" s="249"/>
      <c r="H78" s="248"/>
      <c r="I78" s="248"/>
      <c r="J78" s="248"/>
      <c r="K78" s="242"/>
    </row>
    <row r="79" spans="2:11" s="1" customFormat="1" ht="15" customHeight="1">
      <c r="B79" s="241"/>
      <c r="C79" s="230" t="s">
        <v>50</v>
      </c>
      <c r="D79" s="250"/>
      <c r="E79" s="250"/>
      <c r="F79" s="251" t="s">
        <v>952</v>
      </c>
      <c r="G79" s="252"/>
      <c r="H79" s="230" t="s">
        <v>953</v>
      </c>
      <c r="I79" s="230" t="s">
        <v>954</v>
      </c>
      <c r="J79" s="230">
        <v>20</v>
      </c>
      <c r="K79" s="242"/>
    </row>
    <row r="80" spans="2:11" s="1" customFormat="1" ht="15" customHeight="1">
      <c r="B80" s="241"/>
      <c r="C80" s="230" t="s">
        <v>955</v>
      </c>
      <c r="D80" s="230"/>
      <c r="E80" s="230"/>
      <c r="F80" s="251" t="s">
        <v>952</v>
      </c>
      <c r="G80" s="252"/>
      <c r="H80" s="230" t="s">
        <v>956</v>
      </c>
      <c r="I80" s="230" t="s">
        <v>954</v>
      </c>
      <c r="J80" s="230">
        <v>120</v>
      </c>
      <c r="K80" s="242"/>
    </row>
    <row r="81" spans="2:11" s="1" customFormat="1" ht="15" customHeight="1">
      <c r="B81" s="253"/>
      <c r="C81" s="230" t="s">
        <v>957</v>
      </c>
      <c r="D81" s="230"/>
      <c r="E81" s="230"/>
      <c r="F81" s="251" t="s">
        <v>958</v>
      </c>
      <c r="G81" s="252"/>
      <c r="H81" s="230" t="s">
        <v>959</v>
      </c>
      <c r="I81" s="230" t="s">
        <v>954</v>
      </c>
      <c r="J81" s="230">
        <v>50</v>
      </c>
      <c r="K81" s="242"/>
    </row>
    <row r="82" spans="2:11" s="1" customFormat="1" ht="15" customHeight="1">
      <c r="B82" s="253"/>
      <c r="C82" s="230" t="s">
        <v>960</v>
      </c>
      <c r="D82" s="230"/>
      <c r="E82" s="230"/>
      <c r="F82" s="251" t="s">
        <v>952</v>
      </c>
      <c r="G82" s="252"/>
      <c r="H82" s="230" t="s">
        <v>961</v>
      </c>
      <c r="I82" s="230" t="s">
        <v>962</v>
      </c>
      <c r="J82" s="230"/>
      <c r="K82" s="242"/>
    </row>
    <row r="83" spans="2:11" s="1" customFormat="1" ht="15" customHeight="1">
      <c r="B83" s="253"/>
      <c r="C83" s="254" t="s">
        <v>963</v>
      </c>
      <c r="D83" s="254"/>
      <c r="E83" s="254"/>
      <c r="F83" s="255" t="s">
        <v>958</v>
      </c>
      <c r="G83" s="254"/>
      <c r="H83" s="254" t="s">
        <v>964</v>
      </c>
      <c r="I83" s="254" t="s">
        <v>954</v>
      </c>
      <c r="J83" s="254">
        <v>15</v>
      </c>
      <c r="K83" s="242"/>
    </row>
    <row r="84" spans="2:11" s="1" customFormat="1" ht="15" customHeight="1">
      <c r="B84" s="253"/>
      <c r="C84" s="254" t="s">
        <v>965</v>
      </c>
      <c r="D84" s="254"/>
      <c r="E84" s="254"/>
      <c r="F84" s="255" t="s">
        <v>958</v>
      </c>
      <c r="G84" s="254"/>
      <c r="H84" s="254" t="s">
        <v>966</v>
      </c>
      <c r="I84" s="254" t="s">
        <v>954</v>
      </c>
      <c r="J84" s="254">
        <v>15</v>
      </c>
      <c r="K84" s="242"/>
    </row>
    <row r="85" spans="2:11" s="1" customFormat="1" ht="15" customHeight="1">
      <c r="B85" s="253"/>
      <c r="C85" s="254" t="s">
        <v>967</v>
      </c>
      <c r="D85" s="254"/>
      <c r="E85" s="254"/>
      <c r="F85" s="255" t="s">
        <v>958</v>
      </c>
      <c r="G85" s="254"/>
      <c r="H85" s="254" t="s">
        <v>968</v>
      </c>
      <c r="I85" s="254" t="s">
        <v>954</v>
      </c>
      <c r="J85" s="254">
        <v>20</v>
      </c>
      <c r="K85" s="242"/>
    </row>
    <row r="86" spans="2:11" s="1" customFormat="1" ht="15" customHeight="1">
      <c r="B86" s="253"/>
      <c r="C86" s="254" t="s">
        <v>969</v>
      </c>
      <c r="D86" s="254"/>
      <c r="E86" s="254"/>
      <c r="F86" s="255" t="s">
        <v>958</v>
      </c>
      <c r="G86" s="254"/>
      <c r="H86" s="254" t="s">
        <v>970</v>
      </c>
      <c r="I86" s="254" t="s">
        <v>954</v>
      </c>
      <c r="J86" s="254">
        <v>20</v>
      </c>
      <c r="K86" s="242"/>
    </row>
    <row r="87" spans="2:11" s="1" customFormat="1" ht="15" customHeight="1">
      <c r="B87" s="253"/>
      <c r="C87" s="230" t="s">
        <v>971</v>
      </c>
      <c r="D87" s="230"/>
      <c r="E87" s="230"/>
      <c r="F87" s="251" t="s">
        <v>958</v>
      </c>
      <c r="G87" s="252"/>
      <c r="H87" s="230" t="s">
        <v>972</v>
      </c>
      <c r="I87" s="230" t="s">
        <v>954</v>
      </c>
      <c r="J87" s="230">
        <v>50</v>
      </c>
      <c r="K87" s="242"/>
    </row>
    <row r="88" spans="2:11" s="1" customFormat="1" ht="15" customHeight="1">
      <c r="B88" s="253"/>
      <c r="C88" s="230" t="s">
        <v>973</v>
      </c>
      <c r="D88" s="230"/>
      <c r="E88" s="230"/>
      <c r="F88" s="251" t="s">
        <v>958</v>
      </c>
      <c r="G88" s="252"/>
      <c r="H88" s="230" t="s">
        <v>974</v>
      </c>
      <c r="I88" s="230" t="s">
        <v>954</v>
      </c>
      <c r="J88" s="230">
        <v>20</v>
      </c>
      <c r="K88" s="242"/>
    </row>
    <row r="89" spans="2:11" s="1" customFormat="1" ht="15" customHeight="1">
      <c r="B89" s="253"/>
      <c r="C89" s="230" t="s">
        <v>975</v>
      </c>
      <c r="D89" s="230"/>
      <c r="E89" s="230"/>
      <c r="F89" s="251" t="s">
        <v>958</v>
      </c>
      <c r="G89" s="252"/>
      <c r="H89" s="230" t="s">
        <v>976</v>
      </c>
      <c r="I89" s="230" t="s">
        <v>954</v>
      </c>
      <c r="J89" s="230">
        <v>20</v>
      </c>
      <c r="K89" s="242"/>
    </row>
    <row r="90" spans="2:11" s="1" customFormat="1" ht="15" customHeight="1">
      <c r="B90" s="253"/>
      <c r="C90" s="230" t="s">
        <v>977</v>
      </c>
      <c r="D90" s="230"/>
      <c r="E90" s="230"/>
      <c r="F90" s="251" t="s">
        <v>958</v>
      </c>
      <c r="G90" s="252"/>
      <c r="H90" s="230" t="s">
        <v>978</v>
      </c>
      <c r="I90" s="230" t="s">
        <v>954</v>
      </c>
      <c r="J90" s="230">
        <v>50</v>
      </c>
      <c r="K90" s="242"/>
    </row>
    <row r="91" spans="2:11" s="1" customFormat="1" ht="15" customHeight="1">
      <c r="B91" s="253"/>
      <c r="C91" s="230" t="s">
        <v>979</v>
      </c>
      <c r="D91" s="230"/>
      <c r="E91" s="230"/>
      <c r="F91" s="251" t="s">
        <v>958</v>
      </c>
      <c r="G91" s="252"/>
      <c r="H91" s="230" t="s">
        <v>979</v>
      </c>
      <c r="I91" s="230" t="s">
        <v>954</v>
      </c>
      <c r="J91" s="230">
        <v>50</v>
      </c>
      <c r="K91" s="242"/>
    </row>
    <row r="92" spans="2:11" s="1" customFormat="1" ht="15" customHeight="1">
      <c r="B92" s="253"/>
      <c r="C92" s="230" t="s">
        <v>980</v>
      </c>
      <c r="D92" s="230"/>
      <c r="E92" s="230"/>
      <c r="F92" s="251" t="s">
        <v>958</v>
      </c>
      <c r="G92" s="252"/>
      <c r="H92" s="230" t="s">
        <v>981</v>
      </c>
      <c r="I92" s="230" t="s">
        <v>954</v>
      </c>
      <c r="J92" s="230">
        <v>255</v>
      </c>
      <c r="K92" s="242"/>
    </row>
    <row r="93" spans="2:11" s="1" customFormat="1" ht="15" customHeight="1">
      <c r="B93" s="253"/>
      <c r="C93" s="230" t="s">
        <v>982</v>
      </c>
      <c r="D93" s="230"/>
      <c r="E93" s="230"/>
      <c r="F93" s="251" t="s">
        <v>952</v>
      </c>
      <c r="G93" s="252"/>
      <c r="H93" s="230" t="s">
        <v>983</v>
      </c>
      <c r="I93" s="230" t="s">
        <v>984</v>
      </c>
      <c r="J93" s="230"/>
      <c r="K93" s="242"/>
    </row>
    <row r="94" spans="2:11" s="1" customFormat="1" ht="15" customHeight="1">
      <c r="B94" s="253"/>
      <c r="C94" s="230" t="s">
        <v>985</v>
      </c>
      <c r="D94" s="230"/>
      <c r="E94" s="230"/>
      <c r="F94" s="251" t="s">
        <v>952</v>
      </c>
      <c r="G94" s="252"/>
      <c r="H94" s="230" t="s">
        <v>986</v>
      </c>
      <c r="I94" s="230" t="s">
        <v>987</v>
      </c>
      <c r="J94" s="230"/>
      <c r="K94" s="242"/>
    </row>
    <row r="95" spans="2:11" s="1" customFormat="1" ht="15" customHeight="1">
      <c r="B95" s="253"/>
      <c r="C95" s="230" t="s">
        <v>988</v>
      </c>
      <c r="D95" s="230"/>
      <c r="E95" s="230"/>
      <c r="F95" s="251" t="s">
        <v>952</v>
      </c>
      <c r="G95" s="252"/>
      <c r="H95" s="230" t="s">
        <v>988</v>
      </c>
      <c r="I95" s="230" t="s">
        <v>987</v>
      </c>
      <c r="J95" s="230"/>
      <c r="K95" s="242"/>
    </row>
    <row r="96" spans="2:11" s="1" customFormat="1" ht="15" customHeight="1">
      <c r="B96" s="253"/>
      <c r="C96" s="230" t="s">
        <v>35</v>
      </c>
      <c r="D96" s="230"/>
      <c r="E96" s="230"/>
      <c r="F96" s="251" t="s">
        <v>952</v>
      </c>
      <c r="G96" s="252"/>
      <c r="H96" s="230" t="s">
        <v>989</v>
      </c>
      <c r="I96" s="230" t="s">
        <v>987</v>
      </c>
      <c r="J96" s="230"/>
      <c r="K96" s="242"/>
    </row>
    <row r="97" spans="2:11" s="1" customFormat="1" ht="15" customHeight="1">
      <c r="B97" s="253"/>
      <c r="C97" s="230" t="s">
        <v>45</v>
      </c>
      <c r="D97" s="230"/>
      <c r="E97" s="230"/>
      <c r="F97" s="251" t="s">
        <v>952</v>
      </c>
      <c r="G97" s="252"/>
      <c r="H97" s="230" t="s">
        <v>990</v>
      </c>
      <c r="I97" s="230" t="s">
        <v>987</v>
      </c>
      <c r="J97" s="230"/>
      <c r="K97" s="242"/>
    </row>
    <row r="98" spans="2:11" s="1" customFormat="1" ht="15" customHeight="1">
      <c r="B98" s="256"/>
      <c r="C98" s="257"/>
      <c r="D98" s="257"/>
      <c r="E98" s="257"/>
      <c r="F98" s="257"/>
      <c r="G98" s="257"/>
      <c r="H98" s="257"/>
      <c r="I98" s="257"/>
      <c r="J98" s="257"/>
      <c r="K98" s="258"/>
    </row>
    <row r="99" spans="2:11" s="1" customFormat="1" ht="18.75" customHeight="1">
      <c r="B99" s="259"/>
      <c r="C99" s="260"/>
      <c r="D99" s="260"/>
      <c r="E99" s="260"/>
      <c r="F99" s="260"/>
      <c r="G99" s="260"/>
      <c r="H99" s="260"/>
      <c r="I99" s="260"/>
      <c r="J99" s="260"/>
      <c r="K99" s="259"/>
    </row>
    <row r="100" spans="2:11" s="1" customFormat="1" ht="18.75" customHeight="1">
      <c r="B100" s="237"/>
      <c r="C100" s="237"/>
      <c r="D100" s="237"/>
      <c r="E100" s="237"/>
      <c r="F100" s="237"/>
      <c r="G100" s="237"/>
      <c r="H100" s="237"/>
      <c r="I100" s="237"/>
      <c r="J100" s="237"/>
      <c r="K100" s="237"/>
    </row>
    <row r="101" spans="2:11" s="1" customFormat="1" ht="7.5" customHeight="1">
      <c r="B101" s="238"/>
      <c r="C101" s="239"/>
      <c r="D101" s="239"/>
      <c r="E101" s="239"/>
      <c r="F101" s="239"/>
      <c r="G101" s="239"/>
      <c r="H101" s="239"/>
      <c r="I101" s="239"/>
      <c r="J101" s="239"/>
      <c r="K101" s="240"/>
    </row>
    <row r="102" spans="2:11" s="1" customFormat="1" ht="45" customHeight="1">
      <c r="B102" s="241"/>
      <c r="C102" s="363" t="s">
        <v>991</v>
      </c>
      <c r="D102" s="363"/>
      <c r="E102" s="363"/>
      <c r="F102" s="363"/>
      <c r="G102" s="363"/>
      <c r="H102" s="363"/>
      <c r="I102" s="363"/>
      <c r="J102" s="363"/>
      <c r="K102" s="242"/>
    </row>
    <row r="103" spans="2:11" s="1" customFormat="1" ht="17.25" customHeight="1">
      <c r="B103" s="241"/>
      <c r="C103" s="243" t="s">
        <v>946</v>
      </c>
      <c r="D103" s="243"/>
      <c r="E103" s="243"/>
      <c r="F103" s="243" t="s">
        <v>947</v>
      </c>
      <c r="G103" s="244"/>
      <c r="H103" s="243" t="s">
        <v>51</v>
      </c>
      <c r="I103" s="243" t="s">
        <v>54</v>
      </c>
      <c r="J103" s="243" t="s">
        <v>948</v>
      </c>
      <c r="K103" s="242"/>
    </row>
    <row r="104" spans="2:11" s="1" customFormat="1" ht="17.25" customHeight="1">
      <c r="B104" s="241"/>
      <c r="C104" s="245" t="s">
        <v>949</v>
      </c>
      <c r="D104" s="245"/>
      <c r="E104" s="245"/>
      <c r="F104" s="246" t="s">
        <v>950</v>
      </c>
      <c r="G104" s="247"/>
      <c r="H104" s="245"/>
      <c r="I104" s="245"/>
      <c r="J104" s="245" t="s">
        <v>951</v>
      </c>
      <c r="K104" s="242"/>
    </row>
    <row r="105" spans="2:11" s="1" customFormat="1" ht="5.25" customHeight="1">
      <c r="B105" s="241"/>
      <c r="C105" s="243"/>
      <c r="D105" s="243"/>
      <c r="E105" s="243"/>
      <c r="F105" s="243"/>
      <c r="G105" s="261"/>
      <c r="H105" s="243"/>
      <c r="I105" s="243"/>
      <c r="J105" s="243"/>
      <c r="K105" s="242"/>
    </row>
    <row r="106" spans="2:11" s="1" customFormat="1" ht="15" customHeight="1">
      <c r="B106" s="241"/>
      <c r="C106" s="230" t="s">
        <v>50</v>
      </c>
      <c r="D106" s="250"/>
      <c r="E106" s="250"/>
      <c r="F106" s="251" t="s">
        <v>952</v>
      </c>
      <c r="G106" s="230"/>
      <c r="H106" s="230" t="s">
        <v>992</v>
      </c>
      <c r="I106" s="230" t="s">
        <v>954</v>
      </c>
      <c r="J106" s="230">
        <v>20</v>
      </c>
      <c r="K106" s="242"/>
    </row>
    <row r="107" spans="2:11" s="1" customFormat="1" ht="15" customHeight="1">
      <c r="B107" s="241"/>
      <c r="C107" s="230" t="s">
        <v>955</v>
      </c>
      <c r="D107" s="230"/>
      <c r="E107" s="230"/>
      <c r="F107" s="251" t="s">
        <v>952</v>
      </c>
      <c r="G107" s="230"/>
      <c r="H107" s="230" t="s">
        <v>992</v>
      </c>
      <c r="I107" s="230" t="s">
        <v>954</v>
      </c>
      <c r="J107" s="230">
        <v>120</v>
      </c>
      <c r="K107" s="242"/>
    </row>
    <row r="108" spans="2:11" s="1" customFormat="1" ht="15" customHeight="1">
      <c r="B108" s="253"/>
      <c r="C108" s="230" t="s">
        <v>957</v>
      </c>
      <c r="D108" s="230"/>
      <c r="E108" s="230"/>
      <c r="F108" s="251" t="s">
        <v>958</v>
      </c>
      <c r="G108" s="230"/>
      <c r="H108" s="230" t="s">
        <v>992</v>
      </c>
      <c r="I108" s="230" t="s">
        <v>954</v>
      </c>
      <c r="J108" s="230">
        <v>50</v>
      </c>
      <c r="K108" s="242"/>
    </row>
    <row r="109" spans="2:11" s="1" customFormat="1" ht="15" customHeight="1">
      <c r="B109" s="253"/>
      <c r="C109" s="230" t="s">
        <v>960</v>
      </c>
      <c r="D109" s="230"/>
      <c r="E109" s="230"/>
      <c r="F109" s="251" t="s">
        <v>952</v>
      </c>
      <c r="G109" s="230"/>
      <c r="H109" s="230" t="s">
        <v>992</v>
      </c>
      <c r="I109" s="230" t="s">
        <v>962</v>
      </c>
      <c r="J109" s="230"/>
      <c r="K109" s="242"/>
    </row>
    <row r="110" spans="2:11" s="1" customFormat="1" ht="15" customHeight="1">
      <c r="B110" s="253"/>
      <c r="C110" s="230" t="s">
        <v>971</v>
      </c>
      <c r="D110" s="230"/>
      <c r="E110" s="230"/>
      <c r="F110" s="251" t="s">
        <v>958</v>
      </c>
      <c r="G110" s="230"/>
      <c r="H110" s="230" t="s">
        <v>992</v>
      </c>
      <c r="I110" s="230" t="s">
        <v>954</v>
      </c>
      <c r="J110" s="230">
        <v>50</v>
      </c>
      <c r="K110" s="242"/>
    </row>
    <row r="111" spans="2:11" s="1" customFormat="1" ht="15" customHeight="1">
      <c r="B111" s="253"/>
      <c r="C111" s="230" t="s">
        <v>979</v>
      </c>
      <c r="D111" s="230"/>
      <c r="E111" s="230"/>
      <c r="F111" s="251" t="s">
        <v>958</v>
      </c>
      <c r="G111" s="230"/>
      <c r="H111" s="230" t="s">
        <v>992</v>
      </c>
      <c r="I111" s="230" t="s">
        <v>954</v>
      </c>
      <c r="J111" s="230">
        <v>50</v>
      </c>
      <c r="K111" s="242"/>
    </row>
    <row r="112" spans="2:11" s="1" customFormat="1" ht="15" customHeight="1">
      <c r="B112" s="253"/>
      <c r="C112" s="230" t="s">
        <v>977</v>
      </c>
      <c r="D112" s="230"/>
      <c r="E112" s="230"/>
      <c r="F112" s="251" t="s">
        <v>958</v>
      </c>
      <c r="G112" s="230"/>
      <c r="H112" s="230" t="s">
        <v>992</v>
      </c>
      <c r="I112" s="230" t="s">
        <v>954</v>
      </c>
      <c r="J112" s="230">
        <v>50</v>
      </c>
      <c r="K112" s="242"/>
    </row>
    <row r="113" spans="2:11" s="1" customFormat="1" ht="15" customHeight="1">
      <c r="B113" s="253"/>
      <c r="C113" s="230" t="s">
        <v>50</v>
      </c>
      <c r="D113" s="230"/>
      <c r="E113" s="230"/>
      <c r="F113" s="251" t="s">
        <v>952</v>
      </c>
      <c r="G113" s="230"/>
      <c r="H113" s="230" t="s">
        <v>993</v>
      </c>
      <c r="I113" s="230" t="s">
        <v>954</v>
      </c>
      <c r="J113" s="230">
        <v>20</v>
      </c>
      <c r="K113" s="242"/>
    </row>
    <row r="114" spans="2:11" s="1" customFormat="1" ht="15" customHeight="1">
      <c r="B114" s="253"/>
      <c r="C114" s="230" t="s">
        <v>994</v>
      </c>
      <c r="D114" s="230"/>
      <c r="E114" s="230"/>
      <c r="F114" s="251" t="s">
        <v>952</v>
      </c>
      <c r="G114" s="230"/>
      <c r="H114" s="230" t="s">
        <v>995</v>
      </c>
      <c r="I114" s="230" t="s">
        <v>954</v>
      </c>
      <c r="J114" s="230">
        <v>120</v>
      </c>
      <c r="K114" s="242"/>
    </row>
    <row r="115" spans="2:11" s="1" customFormat="1" ht="15" customHeight="1">
      <c r="B115" s="253"/>
      <c r="C115" s="230" t="s">
        <v>35</v>
      </c>
      <c r="D115" s="230"/>
      <c r="E115" s="230"/>
      <c r="F115" s="251" t="s">
        <v>952</v>
      </c>
      <c r="G115" s="230"/>
      <c r="H115" s="230" t="s">
        <v>996</v>
      </c>
      <c r="I115" s="230" t="s">
        <v>987</v>
      </c>
      <c r="J115" s="230"/>
      <c r="K115" s="242"/>
    </row>
    <row r="116" spans="2:11" s="1" customFormat="1" ht="15" customHeight="1">
      <c r="B116" s="253"/>
      <c r="C116" s="230" t="s">
        <v>45</v>
      </c>
      <c r="D116" s="230"/>
      <c r="E116" s="230"/>
      <c r="F116" s="251" t="s">
        <v>952</v>
      </c>
      <c r="G116" s="230"/>
      <c r="H116" s="230" t="s">
        <v>997</v>
      </c>
      <c r="I116" s="230" t="s">
        <v>987</v>
      </c>
      <c r="J116" s="230"/>
      <c r="K116" s="242"/>
    </row>
    <row r="117" spans="2:11" s="1" customFormat="1" ht="15" customHeight="1">
      <c r="B117" s="253"/>
      <c r="C117" s="230" t="s">
        <v>54</v>
      </c>
      <c r="D117" s="230"/>
      <c r="E117" s="230"/>
      <c r="F117" s="251" t="s">
        <v>952</v>
      </c>
      <c r="G117" s="230"/>
      <c r="H117" s="230" t="s">
        <v>998</v>
      </c>
      <c r="I117" s="230" t="s">
        <v>999</v>
      </c>
      <c r="J117" s="230"/>
      <c r="K117" s="242"/>
    </row>
    <row r="118" spans="2:11" s="1" customFormat="1" ht="15" customHeight="1">
      <c r="B118" s="256"/>
      <c r="C118" s="262"/>
      <c r="D118" s="262"/>
      <c r="E118" s="262"/>
      <c r="F118" s="262"/>
      <c r="G118" s="262"/>
      <c r="H118" s="262"/>
      <c r="I118" s="262"/>
      <c r="J118" s="262"/>
      <c r="K118" s="258"/>
    </row>
    <row r="119" spans="2:11" s="1" customFormat="1" ht="18.75" customHeight="1">
      <c r="B119" s="263"/>
      <c r="C119" s="264"/>
      <c r="D119" s="264"/>
      <c r="E119" s="264"/>
      <c r="F119" s="265"/>
      <c r="G119" s="264"/>
      <c r="H119" s="264"/>
      <c r="I119" s="264"/>
      <c r="J119" s="264"/>
      <c r="K119" s="263"/>
    </row>
    <row r="120" spans="2:11" s="1" customFormat="1" ht="18.75" customHeight="1">
      <c r="B120" s="237"/>
      <c r="C120" s="237"/>
      <c r="D120" s="237"/>
      <c r="E120" s="237"/>
      <c r="F120" s="237"/>
      <c r="G120" s="237"/>
      <c r="H120" s="237"/>
      <c r="I120" s="237"/>
      <c r="J120" s="237"/>
      <c r="K120" s="237"/>
    </row>
    <row r="121" spans="2:11" s="1" customFormat="1" ht="7.5" customHeight="1">
      <c r="B121" s="266"/>
      <c r="C121" s="267"/>
      <c r="D121" s="267"/>
      <c r="E121" s="267"/>
      <c r="F121" s="267"/>
      <c r="G121" s="267"/>
      <c r="H121" s="267"/>
      <c r="I121" s="267"/>
      <c r="J121" s="267"/>
      <c r="K121" s="268"/>
    </row>
    <row r="122" spans="2:11" s="1" customFormat="1" ht="45" customHeight="1">
      <c r="B122" s="269"/>
      <c r="C122" s="361" t="s">
        <v>1000</v>
      </c>
      <c r="D122" s="361"/>
      <c r="E122" s="361"/>
      <c r="F122" s="361"/>
      <c r="G122" s="361"/>
      <c r="H122" s="361"/>
      <c r="I122" s="361"/>
      <c r="J122" s="361"/>
      <c r="K122" s="270"/>
    </row>
    <row r="123" spans="2:11" s="1" customFormat="1" ht="17.25" customHeight="1">
      <c r="B123" s="271"/>
      <c r="C123" s="243" t="s">
        <v>946</v>
      </c>
      <c r="D123" s="243"/>
      <c r="E123" s="243"/>
      <c r="F123" s="243" t="s">
        <v>947</v>
      </c>
      <c r="G123" s="244"/>
      <c r="H123" s="243" t="s">
        <v>51</v>
      </c>
      <c r="I123" s="243" t="s">
        <v>54</v>
      </c>
      <c r="J123" s="243" t="s">
        <v>948</v>
      </c>
      <c r="K123" s="272"/>
    </row>
    <row r="124" spans="2:11" s="1" customFormat="1" ht="17.25" customHeight="1">
      <c r="B124" s="271"/>
      <c r="C124" s="245" t="s">
        <v>949</v>
      </c>
      <c r="D124" s="245"/>
      <c r="E124" s="245"/>
      <c r="F124" s="246" t="s">
        <v>950</v>
      </c>
      <c r="G124" s="247"/>
      <c r="H124" s="245"/>
      <c r="I124" s="245"/>
      <c r="J124" s="245" t="s">
        <v>951</v>
      </c>
      <c r="K124" s="272"/>
    </row>
    <row r="125" spans="2:11" s="1" customFormat="1" ht="5.25" customHeight="1">
      <c r="B125" s="273"/>
      <c r="C125" s="248"/>
      <c r="D125" s="248"/>
      <c r="E125" s="248"/>
      <c r="F125" s="248"/>
      <c r="G125" s="274"/>
      <c r="H125" s="248"/>
      <c r="I125" s="248"/>
      <c r="J125" s="248"/>
      <c r="K125" s="275"/>
    </row>
    <row r="126" spans="2:11" s="1" customFormat="1" ht="15" customHeight="1">
      <c r="B126" s="273"/>
      <c r="C126" s="230" t="s">
        <v>955</v>
      </c>
      <c r="D126" s="250"/>
      <c r="E126" s="250"/>
      <c r="F126" s="251" t="s">
        <v>952</v>
      </c>
      <c r="G126" s="230"/>
      <c r="H126" s="230" t="s">
        <v>992</v>
      </c>
      <c r="I126" s="230" t="s">
        <v>954</v>
      </c>
      <c r="J126" s="230">
        <v>120</v>
      </c>
      <c r="K126" s="276"/>
    </row>
    <row r="127" spans="2:11" s="1" customFormat="1" ht="15" customHeight="1">
      <c r="B127" s="273"/>
      <c r="C127" s="230" t="s">
        <v>1001</v>
      </c>
      <c r="D127" s="230"/>
      <c r="E127" s="230"/>
      <c r="F127" s="251" t="s">
        <v>952</v>
      </c>
      <c r="G127" s="230"/>
      <c r="H127" s="230" t="s">
        <v>1002</v>
      </c>
      <c r="I127" s="230" t="s">
        <v>954</v>
      </c>
      <c r="J127" s="230" t="s">
        <v>1003</v>
      </c>
      <c r="K127" s="276"/>
    </row>
    <row r="128" spans="2:11" s="1" customFormat="1" ht="15" customHeight="1">
      <c r="B128" s="273"/>
      <c r="C128" s="230" t="s">
        <v>81</v>
      </c>
      <c r="D128" s="230"/>
      <c r="E128" s="230"/>
      <c r="F128" s="251" t="s">
        <v>952</v>
      </c>
      <c r="G128" s="230"/>
      <c r="H128" s="230" t="s">
        <v>1004</v>
      </c>
      <c r="I128" s="230" t="s">
        <v>954</v>
      </c>
      <c r="J128" s="230" t="s">
        <v>1003</v>
      </c>
      <c r="K128" s="276"/>
    </row>
    <row r="129" spans="2:11" s="1" customFormat="1" ht="15" customHeight="1">
      <c r="B129" s="273"/>
      <c r="C129" s="230" t="s">
        <v>963</v>
      </c>
      <c r="D129" s="230"/>
      <c r="E129" s="230"/>
      <c r="F129" s="251" t="s">
        <v>958</v>
      </c>
      <c r="G129" s="230"/>
      <c r="H129" s="230" t="s">
        <v>964</v>
      </c>
      <c r="I129" s="230" t="s">
        <v>954</v>
      </c>
      <c r="J129" s="230">
        <v>15</v>
      </c>
      <c r="K129" s="276"/>
    </row>
    <row r="130" spans="2:11" s="1" customFormat="1" ht="15" customHeight="1">
      <c r="B130" s="273"/>
      <c r="C130" s="254" t="s">
        <v>965</v>
      </c>
      <c r="D130" s="254"/>
      <c r="E130" s="254"/>
      <c r="F130" s="255" t="s">
        <v>958</v>
      </c>
      <c r="G130" s="254"/>
      <c r="H130" s="254" t="s">
        <v>966</v>
      </c>
      <c r="I130" s="254" t="s">
        <v>954</v>
      </c>
      <c r="J130" s="254">
        <v>15</v>
      </c>
      <c r="K130" s="276"/>
    </row>
    <row r="131" spans="2:11" s="1" customFormat="1" ht="15" customHeight="1">
      <c r="B131" s="273"/>
      <c r="C131" s="254" t="s">
        <v>967</v>
      </c>
      <c r="D131" s="254"/>
      <c r="E131" s="254"/>
      <c r="F131" s="255" t="s">
        <v>958</v>
      </c>
      <c r="G131" s="254"/>
      <c r="H131" s="254" t="s">
        <v>968</v>
      </c>
      <c r="I131" s="254" t="s">
        <v>954</v>
      </c>
      <c r="J131" s="254">
        <v>20</v>
      </c>
      <c r="K131" s="276"/>
    </row>
    <row r="132" spans="2:11" s="1" customFormat="1" ht="15" customHeight="1">
      <c r="B132" s="273"/>
      <c r="C132" s="254" t="s">
        <v>969</v>
      </c>
      <c r="D132" s="254"/>
      <c r="E132" s="254"/>
      <c r="F132" s="255" t="s">
        <v>958</v>
      </c>
      <c r="G132" s="254"/>
      <c r="H132" s="254" t="s">
        <v>970</v>
      </c>
      <c r="I132" s="254" t="s">
        <v>954</v>
      </c>
      <c r="J132" s="254">
        <v>20</v>
      </c>
      <c r="K132" s="276"/>
    </row>
    <row r="133" spans="2:11" s="1" customFormat="1" ht="15" customHeight="1">
      <c r="B133" s="273"/>
      <c r="C133" s="230" t="s">
        <v>957</v>
      </c>
      <c r="D133" s="230"/>
      <c r="E133" s="230"/>
      <c r="F133" s="251" t="s">
        <v>958</v>
      </c>
      <c r="G133" s="230"/>
      <c r="H133" s="230" t="s">
        <v>992</v>
      </c>
      <c r="I133" s="230" t="s">
        <v>954</v>
      </c>
      <c r="J133" s="230">
        <v>50</v>
      </c>
      <c r="K133" s="276"/>
    </row>
    <row r="134" spans="2:11" s="1" customFormat="1" ht="15" customHeight="1">
      <c r="B134" s="273"/>
      <c r="C134" s="230" t="s">
        <v>971</v>
      </c>
      <c r="D134" s="230"/>
      <c r="E134" s="230"/>
      <c r="F134" s="251" t="s">
        <v>958</v>
      </c>
      <c r="G134" s="230"/>
      <c r="H134" s="230" t="s">
        <v>992</v>
      </c>
      <c r="I134" s="230" t="s">
        <v>954</v>
      </c>
      <c r="J134" s="230">
        <v>50</v>
      </c>
      <c r="K134" s="276"/>
    </row>
    <row r="135" spans="2:11" s="1" customFormat="1" ht="15" customHeight="1">
      <c r="B135" s="273"/>
      <c r="C135" s="230" t="s">
        <v>977</v>
      </c>
      <c r="D135" s="230"/>
      <c r="E135" s="230"/>
      <c r="F135" s="251" t="s">
        <v>958</v>
      </c>
      <c r="G135" s="230"/>
      <c r="H135" s="230" t="s">
        <v>992</v>
      </c>
      <c r="I135" s="230" t="s">
        <v>954</v>
      </c>
      <c r="J135" s="230">
        <v>50</v>
      </c>
      <c r="K135" s="276"/>
    </row>
    <row r="136" spans="2:11" s="1" customFormat="1" ht="15" customHeight="1">
      <c r="B136" s="273"/>
      <c r="C136" s="230" t="s">
        <v>979</v>
      </c>
      <c r="D136" s="230"/>
      <c r="E136" s="230"/>
      <c r="F136" s="251" t="s">
        <v>958</v>
      </c>
      <c r="G136" s="230"/>
      <c r="H136" s="230" t="s">
        <v>992</v>
      </c>
      <c r="I136" s="230" t="s">
        <v>954</v>
      </c>
      <c r="J136" s="230">
        <v>50</v>
      </c>
      <c r="K136" s="276"/>
    </row>
    <row r="137" spans="2:11" s="1" customFormat="1" ht="15" customHeight="1">
      <c r="B137" s="273"/>
      <c r="C137" s="230" t="s">
        <v>980</v>
      </c>
      <c r="D137" s="230"/>
      <c r="E137" s="230"/>
      <c r="F137" s="251" t="s">
        <v>958</v>
      </c>
      <c r="G137" s="230"/>
      <c r="H137" s="230" t="s">
        <v>1005</v>
      </c>
      <c r="I137" s="230" t="s">
        <v>954</v>
      </c>
      <c r="J137" s="230">
        <v>255</v>
      </c>
      <c r="K137" s="276"/>
    </row>
    <row r="138" spans="2:11" s="1" customFormat="1" ht="15" customHeight="1">
      <c r="B138" s="273"/>
      <c r="C138" s="230" t="s">
        <v>982</v>
      </c>
      <c r="D138" s="230"/>
      <c r="E138" s="230"/>
      <c r="F138" s="251" t="s">
        <v>952</v>
      </c>
      <c r="G138" s="230"/>
      <c r="H138" s="230" t="s">
        <v>1006</v>
      </c>
      <c r="I138" s="230" t="s">
        <v>984</v>
      </c>
      <c r="J138" s="230"/>
      <c r="K138" s="276"/>
    </row>
    <row r="139" spans="2:11" s="1" customFormat="1" ht="15" customHeight="1">
      <c r="B139" s="273"/>
      <c r="C139" s="230" t="s">
        <v>985</v>
      </c>
      <c r="D139" s="230"/>
      <c r="E139" s="230"/>
      <c r="F139" s="251" t="s">
        <v>952</v>
      </c>
      <c r="G139" s="230"/>
      <c r="H139" s="230" t="s">
        <v>1007</v>
      </c>
      <c r="I139" s="230" t="s">
        <v>987</v>
      </c>
      <c r="J139" s="230"/>
      <c r="K139" s="276"/>
    </row>
    <row r="140" spans="2:11" s="1" customFormat="1" ht="15" customHeight="1">
      <c r="B140" s="273"/>
      <c r="C140" s="230" t="s">
        <v>988</v>
      </c>
      <c r="D140" s="230"/>
      <c r="E140" s="230"/>
      <c r="F140" s="251" t="s">
        <v>952</v>
      </c>
      <c r="G140" s="230"/>
      <c r="H140" s="230" t="s">
        <v>988</v>
      </c>
      <c r="I140" s="230" t="s">
        <v>987</v>
      </c>
      <c r="J140" s="230"/>
      <c r="K140" s="276"/>
    </row>
    <row r="141" spans="2:11" s="1" customFormat="1" ht="15" customHeight="1">
      <c r="B141" s="273"/>
      <c r="C141" s="230" t="s">
        <v>35</v>
      </c>
      <c r="D141" s="230"/>
      <c r="E141" s="230"/>
      <c r="F141" s="251" t="s">
        <v>952</v>
      </c>
      <c r="G141" s="230"/>
      <c r="H141" s="230" t="s">
        <v>1008</v>
      </c>
      <c r="I141" s="230" t="s">
        <v>987</v>
      </c>
      <c r="J141" s="230"/>
      <c r="K141" s="276"/>
    </row>
    <row r="142" spans="2:11" s="1" customFormat="1" ht="15" customHeight="1">
      <c r="B142" s="273"/>
      <c r="C142" s="230" t="s">
        <v>1009</v>
      </c>
      <c r="D142" s="230"/>
      <c r="E142" s="230"/>
      <c r="F142" s="251" t="s">
        <v>952</v>
      </c>
      <c r="G142" s="230"/>
      <c r="H142" s="230" t="s">
        <v>1010</v>
      </c>
      <c r="I142" s="230" t="s">
        <v>987</v>
      </c>
      <c r="J142" s="230"/>
      <c r="K142" s="276"/>
    </row>
    <row r="143" spans="2:11" s="1" customFormat="1" ht="15" customHeight="1">
      <c r="B143" s="277"/>
      <c r="C143" s="278"/>
      <c r="D143" s="278"/>
      <c r="E143" s="278"/>
      <c r="F143" s="278"/>
      <c r="G143" s="278"/>
      <c r="H143" s="278"/>
      <c r="I143" s="278"/>
      <c r="J143" s="278"/>
      <c r="K143" s="279"/>
    </row>
    <row r="144" spans="2:11" s="1" customFormat="1" ht="18.75" customHeight="1">
      <c r="B144" s="264"/>
      <c r="C144" s="264"/>
      <c r="D144" s="264"/>
      <c r="E144" s="264"/>
      <c r="F144" s="265"/>
      <c r="G144" s="264"/>
      <c r="H144" s="264"/>
      <c r="I144" s="264"/>
      <c r="J144" s="264"/>
      <c r="K144" s="264"/>
    </row>
    <row r="145" spans="2:11" s="1" customFormat="1" ht="18.75" customHeight="1">
      <c r="B145" s="237"/>
      <c r="C145" s="237"/>
      <c r="D145" s="237"/>
      <c r="E145" s="237"/>
      <c r="F145" s="237"/>
      <c r="G145" s="237"/>
      <c r="H145" s="237"/>
      <c r="I145" s="237"/>
      <c r="J145" s="237"/>
      <c r="K145" s="237"/>
    </row>
    <row r="146" spans="2:11" s="1" customFormat="1" ht="7.5" customHeight="1">
      <c r="B146" s="238"/>
      <c r="C146" s="239"/>
      <c r="D146" s="239"/>
      <c r="E146" s="239"/>
      <c r="F146" s="239"/>
      <c r="G146" s="239"/>
      <c r="H146" s="239"/>
      <c r="I146" s="239"/>
      <c r="J146" s="239"/>
      <c r="K146" s="240"/>
    </row>
    <row r="147" spans="2:11" s="1" customFormat="1" ht="45" customHeight="1">
      <c r="B147" s="241"/>
      <c r="C147" s="363" t="s">
        <v>1011</v>
      </c>
      <c r="D147" s="363"/>
      <c r="E147" s="363"/>
      <c r="F147" s="363"/>
      <c r="G147" s="363"/>
      <c r="H147" s="363"/>
      <c r="I147" s="363"/>
      <c r="J147" s="363"/>
      <c r="K147" s="242"/>
    </row>
    <row r="148" spans="2:11" s="1" customFormat="1" ht="17.25" customHeight="1">
      <c r="B148" s="241"/>
      <c r="C148" s="243" t="s">
        <v>946</v>
      </c>
      <c r="D148" s="243"/>
      <c r="E148" s="243"/>
      <c r="F148" s="243" t="s">
        <v>947</v>
      </c>
      <c r="G148" s="244"/>
      <c r="H148" s="243" t="s">
        <v>51</v>
      </c>
      <c r="I148" s="243" t="s">
        <v>54</v>
      </c>
      <c r="J148" s="243" t="s">
        <v>948</v>
      </c>
      <c r="K148" s="242"/>
    </row>
    <row r="149" spans="2:11" s="1" customFormat="1" ht="17.25" customHeight="1">
      <c r="B149" s="241"/>
      <c r="C149" s="245" t="s">
        <v>949</v>
      </c>
      <c r="D149" s="245"/>
      <c r="E149" s="245"/>
      <c r="F149" s="246" t="s">
        <v>950</v>
      </c>
      <c r="G149" s="247"/>
      <c r="H149" s="245"/>
      <c r="I149" s="245"/>
      <c r="J149" s="245" t="s">
        <v>951</v>
      </c>
      <c r="K149" s="242"/>
    </row>
    <row r="150" spans="2:11" s="1" customFormat="1" ht="5.25" customHeight="1">
      <c r="B150" s="253"/>
      <c r="C150" s="248"/>
      <c r="D150" s="248"/>
      <c r="E150" s="248"/>
      <c r="F150" s="248"/>
      <c r="G150" s="249"/>
      <c r="H150" s="248"/>
      <c r="I150" s="248"/>
      <c r="J150" s="248"/>
      <c r="K150" s="276"/>
    </row>
    <row r="151" spans="2:11" s="1" customFormat="1" ht="15" customHeight="1">
      <c r="B151" s="253"/>
      <c r="C151" s="280" t="s">
        <v>955</v>
      </c>
      <c r="D151" s="230"/>
      <c r="E151" s="230"/>
      <c r="F151" s="281" t="s">
        <v>952</v>
      </c>
      <c r="G151" s="230"/>
      <c r="H151" s="280" t="s">
        <v>992</v>
      </c>
      <c r="I151" s="280" t="s">
        <v>954</v>
      </c>
      <c r="J151" s="280">
        <v>120</v>
      </c>
      <c r="K151" s="276"/>
    </row>
    <row r="152" spans="2:11" s="1" customFormat="1" ht="15" customHeight="1">
      <c r="B152" s="253"/>
      <c r="C152" s="280" t="s">
        <v>1001</v>
      </c>
      <c r="D152" s="230"/>
      <c r="E152" s="230"/>
      <c r="F152" s="281" t="s">
        <v>952</v>
      </c>
      <c r="G152" s="230"/>
      <c r="H152" s="280" t="s">
        <v>1012</v>
      </c>
      <c r="I152" s="280" t="s">
        <v>954</v>
      </c>
      <c r="J152" s="280" t="s">
        <v>1003</v>
      </c>
      <c r="K152" s="276"/>
    </row>
    <row r="153" spans="2:11" s="1" customFormat="1" ht="15" customHeight="1">
      <c r="B153" s="253"/>
      <c r="C153" s="280" t="s">
        <v>81</v>
      </c>
      <c r="D153" s="230"/>
      <c r="E153" s="230"/>
      <c r="F153" s="281" t="s">
        <v>952</v>
      </c>
      <c r="G153" s="230"/>
      <c r="H153" s="280" t="s">
        <v>1013</v>
      </c>
      <c r="I153" s="280" t="s">
        <v>954</v>
      </c>
      <c r="J153" s="280" t="s">
        <v>1003</v>
      </c>
      <c r="K153" s="276"/>
    </row>
    <row r="154" spans="2:11" s="1" customFormat="1" ht="15" customHeight="1">
      <c r="B154" s="253"/>
      <c r="C154" s="280" t="s">
        <v>957</v>
      </c>
      <c r="D154" s="230"/>
      <c r="E154" s="230"/>
      <c r="F154" s="281" t="s">
        <v>958</v>
      </c>
      <c r="G154" s="230"/>
      <c r="H154" s="280" t="s">
        <v>992</v>
      </c>
      <c r="I154" s="280" t="s">
        <v>954</v>
      </c>
      <c r="J154" s="280">
        <v>50</v>
      </c>
      <c r="K154" s="276"/>
    </row>
    <row r="155" spans="2:11" s="1" customFormat="1" ht="15" customHeight="1">
      <c r="B155" s="253"/>
      <c r="C155" s="280" t="s">
        <v>960</v>
      </c>
      <c r="D155" s="230"/>
      <c r="E155" s="230"/>
      <c r="F155" s="281" t="s">
        <v>952</v>
      </c>
      <c r="G155" s="230"/>
      <c r="H155" s="280" t="s">
        <v>992</v>
      </c>
      <c r="I155" s="280" t="s">
        <v>962</v>
      </c>
      <c r="J155" s="280"/>
      <c r="K155" s="276"/>
    </row>
    <row r="156" spans="2:11" s="1" customFormat="1" ht="15" customHeight="1">
      <c r="B156" s="253"/>
      <c r="C156" s="280" t="s">
        <v>971</v>
      </c>
      <c r="D156" s="230"/>
      <c r="E156" s="230"/>
      <c r="F156" s="281" t="s">
        <v>958</v>
      </c>
      <c r="G156" s="230"/>
      <c r="H156" s="280" t="s">
        <v>992</v>
      </c>
      <c r="I156" s="280" t="s">
        <v>954</v>
      </c>
      <c r="J156" s="280">
        <v>50</v>
      </c>
      <c r="K156" s="276"/>
    </row>
    <row r="157" spans="2:11" s="1" customFormat="1" ht="15" customHeight="1">
      <c r="B157" s="253"/>
      <c r="C157" s="280" t="s">
        <v>979</v>
      </c>
      <c r="D157" s="230"/>
      <c r="E157" s="230"/>
      <c r="F157" s="281" t="s">
        <v>958</v>
      </c>
      <c r="G157" s="230"/>
      <c r="H157" s="280" t="s">
        <v>992</v>
      </c>
      <c r="I157" s="280" t="s">
        <v>954</v>
      </c>
      <c r="J157" s="280">
        <v>50</v>
      </c>
      <c r="K157" s="276"/>
    </row>
    <row r="158" spans="2:11" s="1" customFormat="1" ht="15" customHeight="1">
      <c r="B158" s="253"/>
      <c r="C158" s="280" t="s">
        <v>977</v>
      </c>
      <c r="D158" s="230"/>
      <c r="E158" s="230"/>
      <c r="F158" s="281" t="s">
        <v>958</v>
      </c>
      <c r="G158" s="230"/>
      <c r="H158" s="280" t="s">
        <v>992</v>
      </c>
      <c r="I158" s="280" t="s">
        <v>954</v>
      </c>
      <c r="J158" s="280">
        <v>50</v>
      </c>
      <c r="K158" s="276"/>
    </row>
    <row r="159" spans="2:11" s="1" customFormat="1" ht="15" customHeight="1">
      <c r="B159" s="253"/>
      <c r="C159" s="280" t="s">
        <v>133</v>
      </c>
      <c r="D159" s="230"/>
      <c r="E159" s="230"/>
      <c r="F159" s="281" t="s">
        <v>952</v>
      </c>
      <c r="G159" s="230"/>
      <c r="H159" s="280" t="s">
        <v>1014</v>
      </c>
      <c r="I159" s="280" t="s">
        <v>954</v>
      </c>
      <c r="J159" s="280" t="s">
        <v>1015</v>
      </c>
      <c r="K159" s="276"/>
    </row>
    <row r="160" spans="2:11" s="1" customFormat="1" ht="15" customHeight="1">
      <c r="B160" s="253"/>
      <c r="C160" s="280" t="s">
        <v>1016</v>
      </c>
      <c r="D160" s="230"/>
      <c r="E160" s="230"/>
      <c r="F160" s="281" t="s">
        <v>952</v>
      </c>
      <c r="G160" s="230"/>
      <c r="H160" s="280" t="s">
        <v>1017</v>
      </c>
      <c r="I160" s="280" t="s">
        <v>987</v>
      </c>
      <c r="J160" s="280"/>
      <c r="K160" s="276"/>
    </row>
    <row r="161" spans="2:11" s="1" customFormat="1" ht="15" customHeight="1">
      <c r="B161" s="282"/>
      <c r="C161" s="262"/>
      <c r="D161" s="262"/>
      <c r="E161" s="262"/>
      <c r="F161" s="262"/>
      <c r="G161" s="262"/>
      <c r="H161" s="262"/>
      <c r="I161" s="262"/>
      <c r="J161" s="262"/>
      <c r="K161" s="283"/>
    </row>
    <row r="162" spans="2:11" s="1" customFormat="1" ht="18.75" customHeight="1">
      <c r="B162" s="264"/>
      <c r="C162" s="274"/>
      <c r="D162" s="274"/>
      <c r="E162" s="274"/>
      <c r="F162" s="284"/>
      <c r="G162" s="274"/>
      <c r="H162" s="274"/>
      <c r="I162" s="274"/>
      <c r="J162" s="274"/>
      <c r="K162" s="264"/>
    </row>
    <row r="163" spans="2:11" s="1" customFormat="1" ht="18.75" customHeight="1">
      <c r="B163" s="237"/>
      <c r="C163" s="237"/>
      <c r="D163" s="237"/>
      <c r="E163" s="237"/>
      <c r="F163" s="237"/>
      <c r="G163" s="237"/>
      <c r="H163" s="237"/>
      <c r="I163" s="237"/>
      <c r="J163" s="237"/>
      <c r="K163" s="237"/>
    </row>
    <row r="164" spans="2:11" s="1" customFormat="1" ht="7.5" customHeight="1">
      <c r="B164" s="219"/>
      <c r="C164" s="220"/>
      <c r="D164" s="220"/>
      <c r="E164" s="220"/>
      <c r="F164" s="220"/>
      <c r="G164" s="220"/>
      <c r="H164" s="220"/>
      <c r="I164" s="220"/>
      <c r="J164" s="220"/>
      <c r="K164" s="221"/>
    </row>
    <row r="165" spans="2:11" s="1" customFormat="1" ht="45" customHeight="1">
      <c r="B165" s="222"/>
      <c r="C165" s="361" t="s">
        <v>1018</v>
      </c>
      <c r="D165" s="361"/>
      <c r="E165" s="361"/>
      <c r="F165" s="361"/>
      <c r="G165" s="361"/>
      <c r="H165" s="361"/>
      <c r="I165" s="361"/>
      <c r="J165" s="361"/>
      <c r="K165" s="223"/>
    </row>
    <row r="166" spans="2:11" s="1" customFormat="1" ht="17.25" customHeight="1">
      <c r="B166" s="222"/>
      <c r="C166" s="243" t="s">
        <v>946</v>
      </c>
      <c r="D166" s="243"/>
      <c r="E166" s="243"/>
      <c r="F166" s="243" t="s">
        <v>947</v>
      </c>
      <c r="G166" s="285"/>
      <c r="H166" s="286" t="s">
        <v>51</v>
      </c>
      <c r="I166" s="286" t="s">
        <v>54</v>
      </c>
      <c r="J166" s="243" t="s">
        <v>948</v>
      </c>
      <c r="K166" s="223"/>
    </row>
    <row r="167" spans="2:11" s="1" customFormat="1" ht="17.25" customHeight="1">
      <c r="B167" s="224"/>
      <c r="C167" s="245" t="s">
        <v>949</v>
      </c>
      <c r="D167" s="245"/>
      <c r="E167" s="245"/>
      <c r="F167" s="246" t="s">
        <v>950</v>
      </c>
      <c r="G167" s="287"/>
      <c r="H167" s="288"/>
      <c r="I167" s="288"/>
      <c r="J167" s="245" t="s">
        <v>951</v>
      </c>
      <c r="K167" s="225"/>
    </row>
    <row r="168" spans="2:11" s="1" customFormat="1" ht="5.25" customHeight="1">
      <c r="B168" s="253"/>
      <c r="C168" s="248"/>
      <c r="D168" s="248"/>
      <c r="E168" s="248"/>
      <c r="F168" s="248"/>
      <c r="G168" s="249"/>
      <c r="H168" s="248"/>
      <c r="I168" s="248"/>
      <c r="J168" s="248"/>
      <c r="K168" s="276"/>
    </row>
    <row r="169" spans="2:11" s="1" customFormat="1" ht="15" customHeight="1">
      <c r="B169" s="253"/>
      <c r="C169" s="230" t="s">
        <v>955</v>
      </c>
      <c r="D169" s="230"/>
      <c r="E169" s="230"/>
      <c r="F169" s="251" t="s">
        <v>952</v>
      </c>
      <c r="G169" s="230"/>
      <c r="H169" s="230" t="s">
        <v>992</v>
      </c>
      <c r="I169" s="230" t="s">
        <v>954</v>
      </c>
      <c r="J169" s="230">
        <v>120</v>
      </c>
      <c r="K169" s="276"/>
    </row>
    <row r="170" spans="2:11" s="1" customFormat="1" ht="15" customHeight="1">
      <c r="B170" s="253"/>
      <c r="C170" s="230" t="s">
        <v>1001</v>
      </c>
      <c r="D170" s="230"/>
      <c r="E170" s="230"/>
      <c r="F170" s="251" t="s">
        <v>952</v>
      </c>
      <c r="G170" s="230"/>
      <c r="H170" s="230" t="s">
        <v>1002</v>
      </c>
      <c r="I170" s="230" t="s">
        <v>954</v>
      </c>
      <c r="J170" s="230" t="s">
        <v>1003</v>
      </c>
      <c r="K170" s="276"/>
    </row>
    <row r="171" spans="2:11" s="1" customFormat="1" ht="15" customHeight="1">
      <c r="B171" s="253"/>
      <c r="C171" s="230" t="s">
        <v>81</v>
      </c>
      <c r="D171" s="230"/>
      <c r="E171" s="230"/>
      <c r="F171" s="251" t="s">
        <v>952</v>
      </c>
      <c r="G171" s="230"/>
      <c r="H171" s="230" t="s">
        <v>1019</v>
      </c>
      <c r="I171" s="230" t="s">
        <v>954</v>
      </c>
      <c r="J171" s="230" t="s">
        <v>1003</v>
      </c>
      <c r="K171" s="276"/>
    </row>
    <row r="172" spans="2:11" s="1" customFormat="1" ht="15" customHeight="1">
      <c r="B172" s="253"/>
      <c r="C172" s="230" t="s">
        <v>957</v>
      </c>
      <c r="D172" s="230"/>
      <c r="E172" s="230"/>
      <c r="F172" s="251" t="s">
        <v>958</v>
      </c>
      <c r="G172" s="230"/>
      <c r="H172" s="230" t="s">
        <v>1019</v>
      </c>
      <c r="I172" s="230" t="s">
        <v>954</v>
      </c>
      <c r="J172" s="230">
        <v>50</v>
      </c>
      <c r="K172" s="276"/>
    </row>
    <row r="173" spans="2:11" s="1" customFormat="1" ht="15" customHeight="1">
      <c r="B173" s="253"/>
      <c r="C173" s="230" t="s">
        <v>960</v>
      </c>
      <c r="D173" s="230"/>
      <c r="E173" s="230"/>
      <c r="F173" s="251" t="s">
        <v>952</v>
      </c>
      <c r="G173" s="230"/>
      <c r="H173" s="230" t="s">
        <v>1019</v>
      </c>
      <c r="I173" s="230" t="s">
        <v>962</v>
      </c>
      <c r="J173" s="230"/>
      <c r="K173" s="276"/>
    </row>
    <row r="174" spans="2:11" s="1" customFormat="1" ht="15" customHeight="1">
      <c r="B174" s="253"/>
      <c r="C174" s="230" t="s">
        <v>971</v>
      </c>
      <c r="D174" s="230"/>
      <c r="E174" s="230"/>
      <c r="F174" s="251" t="s">
        <v>958</v>
      </c>
      <c r="G174" s="230"/>
      <c r="H174" s="230" t="s">
        <v>1019</v>
      </c>
      <c r="I174" s="230" t="s">
        <v>954</v>
      </c>
      <c r="J174" s="230">
        <v>50</v>
      </c>
      <c r="K174" s="276"/>
    </row>
    <row r="175" spans="2:11" s="1" customFormat="1" ht="15" customHeight="1">
      <c r="B175" s="253"/>
      <c r="C175" s="230" t="s">
        <v>979</v>
      </c>
      <c r="D175" s="230"/>
      <c r="E175" s="230"/>
      <c r="F175" s="251" t="s">
        <v>958</v>
      </c>
      <c r="G175" s="230"/>
      <c r="H175" s="230" t="s">
        <v>1019</v>
      </c>
      <c r="I175" s="230" t="s">
        <v>954</v>
      </c>
      <c r="J175" s="230">
        <v>50</v>
      </c>
      <c r="K175" s="276"/>
    </row>
    <row r="176" spans="2:11" s="1" customFormat="1" ht="15" customHeight="1">
      <c r="B176" s="253"/>
      <c r="C176" s="230" t="s">
        <v>977</v>
      </c>
      <c r="D176" s="230"/>
      <c r="E176" s="230"/>
      <c r="F176" s="251" t="s">
        <v>958</v>
      </c>
      <c r="G176" s="230"/>
      <c r="H176" s="230" t="s">
        <v>1019</v>
      </c>
      <c r="I176" s="230" t="s">
        <v>954</v>
      </c>
      <c r="J176" s="230">
        <v>50</v>
      </c>
      <c r="K176" s="276"/>
    </row>
    <row r="177" spans="2:11" s="1" customFormat="1" ht="15" customHeight="1">
      <c r="B177" s="253"/>
      <c r="C177" s="230" t="s">
        <v>142</v>
      </c>
      <c r="D177" s="230"/>
      <c r="E177" s="230"/>
      <c r="F177" s="251" t="s">
        <v>952</v>
      </c>
      <c r="G177" s="230"/>
      <c r="H177" s="230" t="s">
        <v>1020</v>
      </c>
      <c r="I177" s="230" t="s">
        <v>1021</v>
      </c>
      <c r="J177" s="230"/>
      <c r="K177" s="276"/>
    </row>
    <row r="178" spans="2:11" s="1" customFormat="1" ht="15" customHeight="1">
      <c r="B178" s="253"/>
      <c r="C178" s="230" t="s">
        <v>54</v>
      </c>
      <c r="D178" s="230"/>
      <c r="E178" s="230"/>
      <c r="F178" s="251" t="s">
        <v>952</v>
      </c>
      <c r="G178" s="230"/>
      <c r="H178" s="230" t="s">
        <v>1022</v>
      </c>
      <c r="I178" s="230" t="s">
        <v>1023</v>
      </c>
      <c r="J178" s="230">
        <v>1</v>
      </c>
      <c r="K178" s="276"/>
    </row>
    <row r="179" spans="2:11" s="1" customFormat="1" ht="15" customHeight="1">
      <c r="B179" s="253"/>
      <c r="C179" s="230" t="s">
        <v>50</v>
      </c>
      <c r="D179" s="230"/>
      <c r="E179" s="230"/>
      <c r="F179" s="251" t="s">
        <v>952</v>
      </c>
      <c r="G179" s="230"/>
      <c r="H179" s="230" t="s">
        <v>1024</v>
      </c>
      <c r="I179" s="230" t="s">
        <v>954</v>
      </c>
      <c r="J179" s="230">
        <v>20</v>
      </c>
      <c r="K179" s="276"/>
    </row>
    <row r="180" spans="2:11" s="1" customFormat="1" ht="15" customHeight="1">
      <c r="B180" s="253"/>
      <c r="C180" s="230" t="s">
        <v>51</v>
      </c>
      <c r="D180" s="230"/>
      <c r="E180" s="230"/>
      <c r="F180" s="251" t="s">
        <v>952</v>
      </c>
      <c r="G180" s="230"/>
      <c r="H180" s="230" t="s">
        <v>1025</v>
      </c>
      <c r="I180" s="230" t="s">
        <v>954</v>
      </c>
      <c r="J180" s="230">
        <v>255</v>
      </c>
      <c r="K180" s="276"/>
    </row>
    <row r="181" spans="2:11" s="1" customFormat="1" ht="15" customHeight="1">
      <c r="B181" s="253"/>
      <c r="C181" s="230" t="s">
        <v>143</v>
      </c>
      <c r="D181" s="230"/>
      <c r="E181" s="230"/>
      <c r="F181" s="251" t="s">
        <v>952</v>
      </c>
      <c r="G181" s="230"/>
      <c r="H181" s="230" t="s">
        <v>916</v>
      </c>
      <c r="I181" s="230" t="s">
        <v>954</v>
      </c>
      <c r="J181" s="230">
        <v>10</v>
      </c>
      <c r="K181" s="276"/>
    </row>
    <row r="182" spans="2:11" s="1" customFormat="1" ht="15" customHeight="1">
      <c r="B182" s="253"/>
      <c r="C182" s="230" t="s">
        <v>144</v>
      </c>
      <c r="D182" s="230"/>
      <c r="E182" s="230"/>
      <c r="F182" s="251" t="s">
        <v>952</v>
      </c>
      <c r="G182" s="230"/>
      <c r="H182" s="230" t="s">
        <v>1026</v>
      </c>
      <c r="I182" s="230" t="s">
        <v>987</v>
      </c>
      <c r="J182" s="230"/>
      <c r="K182" s="276"/>
    </row>
    <row r="183" spans="2:11" s="1" customFormat="1" ht="15" customHeight="1">
      <c r="B183" s="253"/>
      <c r="C183" s="230" t="s">
        <v>1027</v>
      </c>
      <c r="D183" s="230"/>
      <c r="E183" s="230"/>
      <c r="F183" s="251" t="s">
        <v>952</v>
      </c>
      <c r="G183" s="230"/>
      <c r="H183" s="230" t="s">
        <v>1028</v>
      </c>
      <c r="I183" s="230" t="s">
        <v>987</v>
      </c>
      <c r="J183" s="230"/>
      <c r="K183" s="276"/>
    </row>
    <row r="184" spans="2:11" s="1" customFormat="1" ht="15" customHeight="1">
      <c r="B184" s="253"/>
      <c r="C184" s="230" t="s">
        <v>1016</v>
      </c>
      <c r="D184" s="230"/>
      <c r="E184" s="230"/>
      <c r="F184" s="251" t="s">
        <v>952</v>
      </c>
      <c r="G184" s="230"/>
      <c r="H184" s="230" t="s">
        <v>1029</v>
      </c>
      <c r="I184" s="230" t="s">
        <v>987</v>
      </c>
      <c r="J184" s="230"/>
      <c r="K184" s="276"/>
    </row>
    <row r="185" spans="2:11" s="1" customFormat="1" ht="15" customHeight="1">
      <c r="B185" s="253"/>
      <c r="C185" s="230" t="s">
        <v>146</v>
      </c>
      <c r="D185" s="230"/>
      <c r="E185" s="230"/>
      <c r="F185" s="251" t="s">
        <v>958</v>
      </c>
      <c r="G185" s="230"/>
      <c r="H185" s="230" t="s">
        <v>1030</v>
      </c>
      <c r="I185" s="230" t="s">
        <v>954</v>
      </c>
      <c r="J185" s="230">
        <v>50</v>
      </c>
      <c r="K185" s="276"/>
    </row>
    <row r="186" spans="2:11" s="1" customFormat="1" ht="15" customHeight="1">
      <c r="B186" s="253"/>
      <c r="C186" s="230" t="s">
        <v>1031</v>
      </c>
      <c r="D186" s="230"/>
      <c r="E186" s="230"/>
      <c r="F186" s="251" t="s">
        <v>958</v>
      </c>
      <c r="G186" s="230"/>
      <c r="H186" s="230" t="s">
        <v>1032</v>
      </c>
      <c r="I186" s="230" t="s">
        <v>1033</v>
      </c>
      <c r="J186" s="230"/>
      <c r="K186" s="276"/>
    </row>
    <row r="187" spans="2:11" s="1" customFormat="1" ht="15" customHeight="1">
      <c r="B187" s="253"/>
      <c r="C187" s="230" t="s">
        <v>1034</v>
      </c>
      <c r="D187" s="230"/>
      <c r="E187" s="230"/>
      <c r="F187" s="251" t="s">
        <v>958</v>
      </c>
      <c r="G187" s="230"/>
      <c r="H187" s="230" t="s">
        <v>1035</v>
      </c>
      <c r="I187" s="230" t="s">
        <v>1033</v>
      </c>
      <c r="J187" s="230"/>
      <c r="K187" s="276"/>
    </row>
    <row r="188" spans="2:11" s="1" customFormat="1" ht="15" customHeight="1">
      <c r="B188" s="253"/>
      <c r="C188" s="230" t="s">
        <v>1036</v>
      </c>
      <c r="D188" s="230"/>
      <c r="E188" s="230"/>
      <c r="F188" s="251" t="s">
        <v>958</v>
      </c>
      <c r="G188" s="230"/>
      <c r="H188" s="230" t="s">
        <v>1037</v>
      </c>
      <c r="I188" s="230" t="s">
        <v>1033</v>
      </c>
      <c r="J188" s="230"/>
      <c r="K188" s="276"/>
    </row>
    <row r="189" spans="2:11" s="1" customFormat="1" ht="15" customHeight="1">
      <c r="B189" s="253"/>
      <c r="C189" s="289" t="s">
        <v>1038</v>
      </c>
      <c r="D189" s="230"/>
      <c r="E189" s="230"/>
      <c r="F189" s="251" t="s">
        <v>958</v>
      </c>
      <c r="G189" s="230"/>
      <c r="H189" s="230" t="s">
        <v>1039</v>
      </c>
      <c r="I189" s="230" t="s">
        <v>1040</v>
      </c>
      <c r="J189" s="290" t="s">
        <v>1041</v>
      </c>
      <c r="K189" s="276"/>
    </row>
    <row r="190" spans="2:11" s="14" customFormat="1" ht="15" customHeight="1">
      <c r="B190" s="291"/>
      <c r="C190" s="292" t="s">
        <v>1042</v>
      </c>
      <c r="D190" s="293"/>
      <c r="E190" s="293"/>
      <c r="F190" s="294" t="s">
        <v>958</v>
      </c>
      <c r="G190" s="293"/>
      <c r="H190" s="293" t="s">
        <v>1043</v>
      </c>
      <c r="I190" s="293" t="s">
        <v>1040</v>
      </c>
      <c r="J190" s="295" t="s">
        <v>1041</v>
      </c>
      <c r="K190" s="296"/>
    </row>
    <row r="191" spans="2:11" s="1" customFormat="1" ht="15" customHeight="1">
      <c r="B191" s="253"/>
      <c r="C191" s="289" t="s">
        <v>39</v>
      </c>
      <c r="D191" s="230"/>
      <c r="E191" s="230"/>
      <c r="F191" s="251" t="s">
        <v>952</v>
      </c>
      <c r="G191" s="230"/>
      <c r="H191" s="227" t="s">
        <v>1044</v>
      </c>
      <c r="I191" s="230" t="s">
        <v>1045</v>
      </c>
      <c r="J191" s="230"/>
      <c r="K191" s="276"/>
    </row>
    <row r="192" spans="2:11" s="1" customFormat="1" ht="15" customHeight="1">
      <c r="B192" s="253"/>
      <c r="C192" s="289" t="s">
        <v>1046</v>
      </c>
      <c r="D192" s="230"/>
      <c r="E192" s="230"/>
      <c r="F192" s="251" t="s">
        <v>952</v>
      </c>
      <c r="G192" s="230"/>
      <c r="H192" s="230" t="s">
        <v>1047</v>
      </c>
      <c r="I192" s="230" t="s">
        <v>987</v>
      </c>
      <c r="J192" s="230"/>
      <c r="K192" s="276"/>
    </row>
    <row r="193" spans="2:11" s="1" customFormat="1" ht="15" customHeight="1">
      <c r="B193" s="253"/>
      <c r="C193" s="289" t="s">
        <v>1048</v>
      </c>
      <c r="D193" s="230"/>
      <c r="E193" s="230"/>
      <c r="F193" s="251" t="s">
        <v>952</v>
      </c>
      <c r="G193" s="230"/>
      <c r="H193" s="230" t="s">
        <v>1049</v>
      </c>
      <c r="I193" s="230" t="s">
        <v>987</v>
      </c>
      <c r="J193" s="230"/>
      <c r="K193" s="276"/>
    </row>
    <row r="194" spans="2:11" s="1" customFormat="1" ht="15" customHeight="1">
      <c r="B194" s="253"/>
      <c r="C194" s="289" t="s">
        <v>1050</v>
      </c>
      <c r="D194" s="230"/>
      <c r="E194" s="230"/>
      <c r="F194" s="251" t="s">
        <v>958</v>
      </c>
      <c r="G194" s="230"/>
      <c r="H194" s="230" t="s">
        <v>1051</v>
      </c>
      <c r="I194" s="230" t="s">
        <v>987</v>
      </c>
      <c r="J194" s="230"/>
      <c r="K194" s="276"/>
    </row>
    <row r="195" spans="2:11" s="1" customFormat="1" ht="15" customHeight="1">
      <c r="B195" s="282"/>
      <c r="C195" s="297"/>
      <c r="D195" s="262"/>
      <c r="E195" s="262"/>
      <c r="F195" s="262"/>
      <c r="G195" s="262"/>
      <c r="H195" s="262"/>
      <c r="I195" s="262"/>
      <c r="J195" s="262"/>
      <c r="K195" s="283"/>
    </row>
    <row r="196" spans="2:11" s="1" customFormat="1" ht="18.75" customHeight="1">
      <c r="B196" s="264"/>
      <c r="C196" s="274"/>
      <c r="D196" s="274"/>
      <c r="E196" s="274"/>
      <c r="F196" s="284"/>
      <c r="G196" s="274"/>
      <c r="H196" s="274"/>
      <c r="I196" s="274"/>
      <c r="J196" s="274"/>
      <c r="K196" s="264"/>
    </row>
    <row r="197" spans="2:11" s="1" customFormat="1" ht="18.75" customHeight="1">
      <c r="B197" s="264"/>
      <c r="C197" s="274"/>
      <c r="D197" s="274"/>
      <c r="E197" s="274"/>
      <c r="F197" s="284"/>
      <c r="G197" s="274"/>
      <c r="H197" s="274"/>
      <c r="I197" s="274"/>
      <c r="J197" s="274"/>
      <c r="K197" s="264"/>
    </row>
    <row r="198" spans="2:11" s="1" customFormat="1" ht="18.75" customHeight="1">
      <c r="B198" s="237"/>
      <c r="C198" s="237"/>
      <c r="D198" s="237"/>
      <c r="E198" s="237"/>
      <c r="F198" s="237"/>
      <c r="G198" s="237"/>
      <c r="H198" s="237"/>
      <c r="I198" s="237"/>
      <c r="J198" s="237"/>
      <c r="K198" s="237"/>
    </row>
    <row r="199" spans="2:11" s="1" customFormat="1" ht="13.5">
      <c r="B199" s="219"/>
      <c r="C199" s="220"/>
      <c r="D199" s="220"/>
      <c r="E199" s="220"/>
      <c r="F199" s="220"/>
      <c r="G199" s="220"/>
      <c r="H199" s="220"/>
      <c r="I199" s="220"/>
      <c r="J199" s="220"/>
      <c r="K199" s="221"/>
    </row>
    <row r="200" spans="2:11" s="1" customFormat="1" ht="21">
      <c r="B200" s="222"/>
      <c r="C200" s="361" t="s">
        <v>1052</v>
      </c>
      <c r="D200" s="361"/>
      <c r="E200" s="361"/>
      <c r="F200" s="361"/>
      <c r="G200" s="361"/>
      <c r="H200" s="361"/>
      <c r="I200" s="361"/>
      <c r="J200" s="361"/>
      <c r="K200" s="223"/>
    </row>
    <row r="201" spans="2:11" s="1" customFormat="1" ht="25.5" customHeight="1">
      <c r="B201" s="222"/>
      <c r="C201" s="298" t="s">
        <v>1053</v>
      </c>
      <c r="D201" s="298"/>
      <c r="E201" s="298"/>
      <c r="F201" s="298" t="s">
        <v>1054</v>
      </c>
      <c r="G201" s="299"/>
      <c r="H201" s="364" t="s">
        <v>1055</v>
      </c>
      <c r="I201" s="364"/>
      <c r="J201" s="364"/>
      <c r="K201" s="223"/>
    </row>
    <row r="202" spans="2:11" s="1" customFormat="1" ht="5.25" customHeight="1">
      <c r="B202" s="253"/>
      <c r="C202" s="248"/>
      <c r="D202" s="248"/>
      <c r="E202" s="248"/>
      <c r="F202" s="248"/>
      <c r="G202" s="274"/>
      <c r="H202" s="248"/>
      <c r="I202" s="248"/>
      <c r="J202" s="248"/>
      <c r="K202" s="276"/>
    </row>
    <row r="203" spans="2:11" s="1" customFormat="1" ht="15" customHeight="1">
      <c r="B203" s="253"/>
      <c r="C203" s="230" t="s">
        <v>1045</v>
      </c>
      <c r="D203" s="230"/>
      <c r="E203" s="230"/>
      <c r="F203" s="251" t="s">
        <v>40</v>
      </c>
      <c r="G203" s="230"/>
      <c r="H203" s="365" t="s">
        <v>1056</v>
      </c>
      <c r="I203" s="365"/>
      <c r="J203" s="365"/>
      <c r="K203" s="276"/>
    </row>
    <row r="204" spans="2:11" s="1" customFormat="1" ht="15" customHeight="1">
      <c r="B204" s="253"/>
      <c r="C204" s="230"/>
      <c r="D204" s="230"/>
      <c r="E204" s="230"/>
      <c r="F204" s="251" t="s">
        <v>41</v>
      </c>
      <c r="G204" s="230"/>
      <c r="H204" s="365" t="s">
        <v>1057</v>
      </c>
      <c r="I204" s="365"/>
      <c r="J204" s="365"/>
      <c r="K204" s="276"/>
    </row>
    <row r="205" spans="2:11" s="1" customFormat="1" ht="15" customHeight="1">
      <c r="B205" s="253"/>
      <c r="C205" s="230"/>
      <c r="D205" s="230"/>
      <c r="E205" s="230"/>
      <c r="F205" s="251" t="s">
        <v>44</v>
      </c>
      <c r="G205" s="230"/>
      <c r="H205" s="365" t="s">
        <v>1058</v>
      </c>
      <c r="I205" s="365"/>
      <c r="J205" s="365"/>
      <c r="K205" s="276"/>
    </row>
    <row r="206" spans="2:11" s="1" customFormat="1" ht="15" customHeight="1">
      <c r="B206" s="253"/>
      <c r="C206" s="230"/>
      <c r="D206" s="230"/>
      <c r="E206" s="230"/>
      <c r="F206" s="251" t="s">
        <v>42</v>
      </c>
      <c r="G206" s="230"/>
      <c r="H206" s="365" t="s">
        <v>1059</v>
      </c>
      <c r="I206" s="365"/>
      <c r="J206" s="365"/>
      <c r="K206" s="276"/>
    </row>
    <row r="207" spans="2:11" s="1" customFormat="1" ht="15" customHeight="1">
      <c r="B207" s="253"/>
      <c r="C207" s="230"/>
      <c r="D207" s="230"/>
      <c r="E207" s="230"/>
      <c r="F207" s="251" t="s">
        <v>43</v>
      </c>
      <c r="G207" s="230"/>
      <c r="H207" s="365" t="s">
        <v>1060</v>
      </c>
      <c r="I207" s="365"/>
      <c r="J207" s="365"/>
      <c r="K207" s="276"/>
    </row>
    <row r="208" spans="2:11" s="1" customFormat="1" ht="15" customHeight="1">
      <c r="B208" s="253"/>
      <c r="C208" s="230"/>
      <c r="D208" s="230"/>
      <c r="E208" s="230"/>
      <c r="F208" s="251"/>
      <c r="G208" s="230"/>
      <c r="H208" s="230"/>
      <c r="I208" s="230"/>
      <c r="J208" s="230"/>
      <c r="K208" s="276"/>
    </row>
    <row r="209" spans="2:11" s="1" customFormat="1" ht="15" customHeight="1">
      <c r="B209" s="253"/>
      <c r="C209" s="230" t="s">
        <v>999</v>
      </c>
      <c r="D209" s="230"/>
      <c r="E209" s="230"/>
      <c r="F209" s="251" t="s">
        <v>75</v>
      </c>
      <c r="G209" s="230"/>
      <c r="H209" s="365" t="s">
        <v>1061</v>
      </c>
      <c r="I209" s="365"/>
      <c r="J209" s="365"/>
      <c r="K209" s="276"/>
    </row>
    <row r="210" spans="2:11" s="1" customFormat="1" ht="15" customHeight="1">
      <c r="B210" s="253"/>
      <c r="C210" s="230"/>
      <c r="D210" s="230"/>
      <c r="E210" s="230"/>
      <c r="F210" s="251" t="s">
        <v>895</v>
      </c>
      <c r="G210" s="230"/>
      <c r="H210" s="365" t="s">
        <v>896</v>
      </c>
      <c r="I210" s="365"/>
      <c r="J210" s="365"/>
      <c r="K210" s="276"/>
    </row>
    <row r="211" spans="2:11" s="1" customFormat="1" ht="15" customHeight="1">
      <c r="B211" s="253"/>
      <c r="C211" s="230"/>
      <c r="D211" s="230"/>
      <c r="E211" s="230"/>
      <c r="F211" s="251" t="s">
        <v>893</v>
      </c>
      <c r="G211" s="230"/>
      <c r="H211" s="365" t="s">
        <v>1062</v>
      </c>
      <c r="I211" s="365"/>
      <c r="J211" s="365"/>
      <c r="K211" s="276"/>
    </row>
    <row r="212" spans="2:11" s="1" customFormat="1" ht="15" customHeight="1">
      <c r="B212" s="300"/>
      <c r="C212" s="230"/>
      <c r="D212" s="230"/>
      <c r="E212" s="230"/>
      <c r="F212" s="251" t="s">
        <v>897</v>
      </c>
      <c r="G212" s="289"/>
      <c r="H212" s="366" t="s">
        <v>898</v>
      </c>
      <c r="I212" s="366"/>
      <c r="J212" s="366"/>
      <c r="K212" s="301"/>
    </row>
    <row r="213" spans="2:11" s="1" customFormat="1" ht="15" customHeight="1">
      <c r="B213" s="300"/>
      <c r="C213" s="230"/>
      <c r="D213" s="230"/>
      <c r="E213" s="230"/>
      <c r="F213" s="251" t="s">
        <v>899</v>
      </c>
      <c r="G213" s="289"/>
      <c r="H213" s="366" t="s">
        <v>1063</v>
      </c>
      <c r="I213" s="366"/>
      <c r="J213" s="366"/>
      <c r="K213" s="301"/>
    </row>
    <row r="214" spans="2:11" s="1" customFormat="1" ht="15" customHeight="1">
      <c r="B214" s="300"/>
      <c r="C214" s="230"/>
      <c r="D214" s="230"/>
      <c r="E214" s="230"/>
      <c r="F214" s="251"/>
      <c r="G214" s="289"/>
      <c r="H214" s="280"/>
      <c r="I214" s="280"/>
      <c r="J214" s="280"/>
      <c r="K214" s="301"/>
    </row>
    <row r="215" spans="2:11" s="1" customFormat="1" ht="15" customHeight="1">
      <c r="B215" s="300"/>
      <c r="C215" s="230" t="s">
        <v>1023</v>
      </c>
      <c r="D215" s="230"/>
      <c r="E215" s="230"/>
      <c r="F215" s="251">
        <v>1</v>
      </c>
      <c r="G215" s="289"/>
      <c r="H215" s="366" t="s">
        <v>1064</v>
      </c>
      <c r="I215" s="366"/>
      <c r="J215" s="366"/>
      <c r="K215" s="301"/>
    </row>
    <row r="216" spans="2:11" s="1" customFormat="1" ht="15" customHeight="1">
      <c r="B216" s="300"/>
      <c r="C216" s="230"/>
      <c r="D216" s="230"/>
      <c r="E216" s="230"/>
      <c r="F216" s="251">
        <v>2</v>
      </c>
      <c r="G216" s="289"/>
      <c r="H216" s="366" t="s">
        <v>1065</v>
      </c>
      <c r="I216" s="366"/>
      <c r="J216" s="366"/>
      <c r="K216" s="301"/>
    </row>
    <row r="217" spans="2:11" s="1" customFormat="1" ht="15" customHeight="1">
      <c r="B217" s="300"/>
      <c r="C217" s="230"/>
      <c r="D217" s="230"/>
      <c r="E217" s="230"/>
      <c r="F217" s="251">
        <v>3</v>
      </c>
      <c r="G217" s="289"/>
      <c r="H217" s="366" t="s">
        <v>1066</v>
      </c>
      <c r="I217" s="366"/>
      <c r="J217" s="366"/>
      <c r="K217" s="301"/>
    </row>
    <row r="218" spans="2:11" s="1" customFormat="1" ht="15" customHeight="1">
      <c r="B218" s="300"/>
      <c r="C218" s="230"/>
      <c r="D218" s="230"/>
      <c r="E218" s="230"/>
      <c r="F218" s="251">
        <v>4</v>
      </c>
      <c r="G218" s="289"/>
      <c r="H218" s="366" t="s">
        <v>1067</v>
      </c>
      <c r="I218" s="366"/>
      <c r="J218" s="366"/>
      <c r="K218" s="301"/>
    </row>
    <row r="219" spans="2:11" s="1" customFormat="1" ht="12.75" customHeight="1">
      <c r="B219" s="302"/>
      <c r="C219" s="303"/>
      <c r="D219" s="303"/>
      <c r="E219" s="303"/>
      <c r="F219" s="303"/>
      <c r="G219" s="303"/>
      <c r="H219" s="303"/>
      <c r="I219" s="303"/>
      <c r="J219" s="303"/>
      <c r="K219" s="304"/>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1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82</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129</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131</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ROUND((SUM(BE90:BE113)),  2)</f>
        <v>0</v>
      </c>
      <c r="G35" s="33"/>
      <c r="H35" s="33"/>
      <c r="I35" s="123">
        <v>0.21</v>
      </c>
      <c r="J35" s="122">
        <f>ROUND(((SUM(BE90:BE113))*I35),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ROUND((SUM(BF90:BF113)),  2)</f>
        <v>0</v>
      </c>
      <c r="G36" s="33"/>
      <c r="H36" s="33"/>
      <c r="I36" s="123">
        <v>0.12</v>
      </c>
      <c r="J36" s="122">
        <f>ROUND(((SUM(BF90:BF113))*I36),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ROUND((SUM(BG90:BG113)),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ROUND((SUM(BH90:BH113)),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ROUND((SUM(BI90:BI113)),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129</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2 - Malby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J91</f>
        <v>0</v>
      </c>
      <c r="K64" s="140"/>
      <c r="L64" s="144"/>
    </row>
    <row r="65" spans="1:31" s="10" customFormat="1" ht="19.899999999999999" customHeight="1">
      <c r="B65" s="145"/>
      <c r="C65" s="96"/>
      <c r="D65" s="146" t="s">
        <v>137</v>
      </c>
      <c r="E65" s="147"/>
      <c r="F65" s="147"/>
      <c r="G65" s="147"/>
      <c r="H65" s="147"/>
      <c r="I65" s="147"/>
      <c r="J65" s="148">
        <f>J92</f>
        <v>0</v>
      </c>
      <c r="K65" s="96"/>
      <c r="L65" s="149"/>
    </row>
    <row r="66" spans="1:31" s="10" customFormat="1" ht="19.899999999999999" customHeight="1">
      <c r="B66" s="145"/>
      <c r="C66" s="96"/>
      <c r="D66" s="146" t="s">
        <v>138</v>
      </c>
      <c r="E66" s="147"/>
      <c r="F66" s="147"/>
      <c r="G66" s="147"/>
      <c r="H66" s="147"/>
      <c r="I66" s="147"/>
      <c r="J66" s="148">
        <f>J97</f>
        <v>0</v>
      </c>
      <c r="K66" s="96"/>
      <c r="L66" s="149"/>
    </row>
    <row r="67" spans="1:31" s="9" customFormat="1" ht="24.95" customHeight="1">
      <c r="B67" s="139"/>
      <c r="C67" s="140"/>
      <c r="D67" s="141" t="s">
        <v>139</v>
      </c>
      <c r="E67" s="142"/>
      <c r="F67" s="142"/>
      <c r="G67" s="142"/>
      <c r="H67" s="142"/>
      <c r="I67" s="142"/>
      <c r="J67" s="143">
        <f>J106</f>
        <v>0</v>
      </c>
      <c r="K67" s="140"/>
      <c r="L67" s="144"/>
    </row>
    <row r="68" spans="1:31" s="10" customFormat="1" ht="19.899999999999999" customHeight="1">
      <c r="B68" s="145"/>
      <c r="C68" s="96"/>
      <c r="D68" s="146" t="s">
        <v>140</v>
      </c>
      <c r="E68" s="147"/>
      <c r="F68" s="147"/>
      <c r="G68" s="147"/>
      <c r="H68" s="147"/>
      <c r="I68" s="147"/>
      <c r="J68" s="148">
        <f>J107</f>
        <v>0</v>
      </c>
      <c r="K68" s="96"/>
      <c r="L68" s="149"/>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141</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G</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128</v>
      </c>
      <c r="D79" s="21"/>
      <c r="E79" s="21"/>
      <c r="F79" s="21"/>
      <c r="G79" s="21"/>
      <c r="H79" s="21"/>
      <c r="I79" s="21"/>
      <c r="J79" s="21"/>
      <c r="K79" s="21"/>
      <c r="L79" s="19"/>
    </row>
    <row r="80" spans="1:31" s="2" customFormat="1" ht="16.5" customHeight="1">
      <c r="A80" s="33"/>
      <c r="B80" s="34"/>
      <c r="C80" s="35"/>
      <c r="D80" s="35"/>
      <c r="E80" s="356" t="s">
        <v>129</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130</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0" t="str">
        <f>E11</f>
        <v>2 - Malby</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142</v>
      </c>
      <c r="D89" s="153" t="s">
        <v>54</v>
      </c>
      <c r="E89" s="153" t="s">
        <v>50</v>
      </c>
      <c r="F89" s="153" t="s">
        <v>51</v>
      </c>
      <c r="G89" s="153" t="s">
        <v>143</v>
      </c>
      <c r="H89" s="153" t="s">
        <v>144</v>
      </c>
      <c r="I89" s="153" t="s">
        <v>145</v>
      </c>
      <c r="J89" s="153" t="s">
        <v>134</v>
      </c>
      <c r="K89" s="154" t="s">
        <v>146</v>
      </c>
      <c r="L89" s="155"/>
      <c r="M89" s="67" t="s">
        <v>19</v>
      </c>
      <c r="N89" s="68" t="s">
        <v>39</v>
      </c>
      <c r="O89" s="68" t="s">
        <v>147</v>
      </c>
      <c r="P89" s="68" t="s">
        <v>148</v>
      </c>
      <c r="Q89" s="68" t="s">
        <v>149</v>
      </c>
      <c r="R89" s="68" t="s">
        <v>150</v>
      </c>
      <c r="S89" s="68" t="s">
        <v>151</v>
      </c>
      <c r="T89" s="69" t="s">
        <v>152</v>
      </c>
      <c r="U89" s="150"/>
      <c r="V89" s="150"/>
      <c r="W89" s="150"/>
      <c r="X89" s="150"/>
      <c r="Y89" s="150"/>
      <c r="Z89" s="150"/>
      <c r="AA89" s="150"/>
      <c r="AB89" s="150"/>
      <c r="AC89" s="150"/>
      <c r="AD89" s="150"/>
      <c r="AE89" s="150"/>
    </row>
    <row r="90" spans="1:65" s="2" customFormat="1" ht="22.9" customHeight="1">
      <c r="A90" s="33"/>
      <c r="B90" s="34"/>
      <c r="C90" s="74" t="s">
        <v>153</v>
      </c>
      <c r="D90" s="35"/>
      <c r="E90" s="35"/>
      <c r="F90" s="35"/>
      <c r="G90" s="35"/>
      <c r="H90" s="35"/>
      <c r="I90" s="35"/>
      <c r="J90" s="156">
        <f>BK90</f>
        <v>0</v>
      </c>
      <c r="K90" s="35"/>
      <c r="L90" s="38"/>
      <c r="M90" s="70"/>
      <c r="N90" s="157"/>
      <c r="O90" s="71"/>
      <c r="P90" s="158">
        <f>P91+P106</f>
        <v>0</v>
      </c>
      <c r="Q90" s="71"/>
      <c r="R90" s="158">
        <f>R91+R106</f>
        <v>9.8178320000000028</v>
      </c>
      <c r="S90" s="71"/>
      <c r="T90" s="159">
        <f>T91+T106</f>
        <v>2.1520047999999998</v>
      </c>
      <c r="U90" s="33"/>
      <c r="V90" s="33"/>
      <c r="W90" s="33"/>
      <c r="X90" s="33"/>
      <c r="Y90" s="33"/>
      <c r="Z90" s="33"/>
      <c r="AA90" s="33"/>
      <c r="AB90" s="33"/>
      <c r="AC90" s="33"/>
      <c r="AD90" s="33"/>
      <c r="AE90" s="33"/>
      <c r="AT90" s="16" t="s">
        <v>68</v>
      </c>
      <c r="AU90" s="16" t="s">
        <v>135</v>
      </c>
      <c r="BK90" s="160">
        <f>BK91+BK106</f>
        <v>0</v>
      </c>
    </row>
    <row r="91" spans="1:65" s="12" customFormat="1" ht="25.9" customHeight="1">
      <c r="B91" s="161"/>
      <c r="C91" s="162"/>
      <c r="D91" s="163" t="s">
        <v>68</v>
      </c>
      <c r="E91" s="164" t="s">
        <v>154</v>
      </c>
      <c r="F91" s="164" t="s">
        <v>155</v>
      </c>
      <c r="G91" s="162"/>
      <c r="H91" s="162"/>
      <c r="I91" s="165"/>
      <c r="J91" s="166">
        <f>BK91</f>
        <v>0</v>
      </c>
      <c r="K91" s="162"/>
      <c r="L91" s="167"/>
      <c r="M91" s="168"/>
      <c r="N91" s="169"/>
      <c r="O91" s="169"/>
      <c r="P91" s="170">
        <f>P92+P97</f>
        <v>0</v>
      </c>
      <c r="Q91" s="169"/>
      <c r="R91" s="170">
        <f>R92+R97</f>
        <v>9.8012000000000016E-2</v>
      </c>
      <c r="S91" s="169"/>
      <c r="T91" s="171">
        <f>T92+T97</f>
        <v>0.14324200000000001</v>
      </c>
      <c r="AR91" s="172" t="s">
        <v>76</v>
      </c>
      <c r="AT91" s="173" t="s">
        <v>68</v>
      </c>
      <c r="AU91" s="173" t="s">
        <v>69</v>
      </c>
      <c r="AY91" s="172" t="s">
        <v>156</v>
      </c>
      <c r="BK91" s="174">
        <f>BK92+BK97</f>
        <v>0</v>
      </c>
    </row>
    <row r="92" spans="1:65" s="12" customFormat="1" ht="22.9" customHeight="1">
      <c r="B92" s="161"/>
      <c r="C92" s="162"/>
      <c r="D92" s="163" t="s">
        <v>68</v>
      </c>
      <c r="E92" s="175" t="s">
        <v>86</v>
      </c>
      <c r="F92" s="175" t="s">
        <v>157</v>
      </c>
      <c r="G92" s="162"/>
      <c r="H92" s="162"/>
      <c r="I92" s="165"/>
      <c r="J92" s="176">
        <f>BK92</f>
        <v>0</v>
      </c>
      <c r="K92" s="162"/>
      <c r="L92" s="167"/>
      <c r="M92" s="168"/>
      <c r="N92" s="169"/>
      <c r="O92" s="169"/>
      <c r="P92" s="170">
        <f>SUM(P93:P96)</f>
        <v>0</v>
      </c>
      <c r="Q92" s="169"/>
      <c r="R92" s="170">
        <f>SUM(R93:R96)</f>
        <v>9.8012000000000016E-2</v>
      </c>
      <c r="S92" s="169"/>
      <c r="T92" s="171">
        <f>SUM(T93:T96)</f>
        <v>0.14324200000000001</v>
      </c>
      <c r="AR92" s="172" t="s">
        <v>76</v>
      </c>
      <c r="AT92" s="173" t="s">
        <v>68</v>
      </c>
      <c r="AU92" s="173" t="s">
        <v>76</v>
      </c>
      <c r="AY92" s="172" t="s">
        <v>156</v>
      </c>
      <c r="BK92" s="174">
        <f>SUM(BK93:BK96)</f>
        <v>0</v>
      </c>
    </row>
    <row r="93" spans="1:65" s="2" customFormat="1" ht="24.2" customHeight="1">
      <c r="A93" s="33"/>
      <c r="B93" s="34"/>
      <c r="C93" s="177" t="s">
        <v>76</v>
      </c>
      <c r="D93" s="177" t="s">
        <v>158</v>
      </c>
      <c r="E93" s="178" t="s">
        <v>159</v>
      </c>
      <c r="F93" s="179" t="s">
        <v>160</v>
      </c>
      <c r="G93" s="180" t="s">
        <v>161</v>
      </c>
      <c r="H93" s="181">
        <v>2355.9</v>
      </c>
      <c r="I93" s="182"/>
      <c r="J93" s="183">
        <f>ROUND(I93*H93,2)</f>
        <v>0</v>
      </c>
      <c r="K93" s="179" t="s">
        <v>162</v>
      </c>
      <c r="L93" s="38"/>
      <c r="M93" s="184" t="s">
        <v>19</v>
      </c>
      <c r="N93" s="185" t="s">
        <v>40</v>
      </c>
      <c r="O93" s="63"/>
      <c r="P93" s="186">
        <f>O93*H93</f>
        <v>0</v>
      </c>
      <c r="Q93" s="186">
        <v>4.0000000000000003E-5</v>
      </c>
      <c r="R93" s="186">
        <f>Q93*H93</f>
        <v>9.4236000000000014E-2</v>
      </c>
      <c r="S93" s="186">
        <v>6.0000000000000002E-5</v>
      </c>
      <c r="T93" s="187">
        <f>S93*H93</f>
        <v>0.14135400000000001</v>
      </c>
      <c r="U93" s="33"/>
      <c r="V93" s="33"/>
      <c r="W93" s="33"/>
      <c r="X93" s="33"/>
      <c r="Y93" s="33"/>
      <c r="Z93" s="33"/>
      <c r="AA93" s="33"/>
      <c r="AB93" s="33"/>
      <c r="AC93" s="33"/>
      <c r="AD93" s="33"/>
      <c r="AE93" s="33"/>
      <c r="AR93" s="188" t="s">
        <v>101</v>
      </c>
      <c r="AT93" s="188" t="s">
        <v>158</v>
      </c>
      <c r="AU93" s="188" t="s">
        <v>78</v>
      </c>
      <c r="AY93" s="16" t="s">
        <v>156</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101</v>
      </c>
      <c r="BM93" s="188" t="s">
        <v>78</v>
      </c>
    </row>
    <row r="94" spans="1:65" s="2" customFormat="1" ht="11.25">
      <c r="A94" s="33"/>
      <c r="B94" s="34"/>
      <c r="C94" s="35"/>
      <c r="D94" s="190" t="s">
        <v>163</v>
      </c>
      <c r="E94" s="35"/>
      <c r="F94" s="191" t="s">
        <v>164</v>
      </c>
      <c r="G94" s="35"/>
      <c r="H94" s="35"/>
      <c r="I94" s="192"/>
      <c r="J94" s="35"/>
      <c r="K94" s="35"/>
      <c r="L94" s="38"/>
      <c r="M94" s="193"/>
      <c r="N94" s="194"/>
      <c r="O94" s="63"/>
      <c r="P94" s="63"/>
      <c r="Q94" s="63"/>
      <c r="R94" s="63"/>
      <c r="S94" s="63"/>
      <c r="T94" s="64"/>
      <c r="U94" s="33"/>
      <c r="V94" s="33"/>
      <c r="W94" s="33"/>
      <c r="X94" s="33"/>
      <c r="Y94" s="33"/>
      <c r="Z94" s="33"/>
      <c r="AA94" s="33"/>
      <c r="AB94" s="33"/>
      <c r="AC94" s="33"/>
      <c r="AD94" s="33"/>
      <c r="AE94" s="33"/>
      <c r="AT94" s="16" t="s">
        <v>163</v>
      </c>
      <c r="AU94" s="16" t="s">
        <v>78</v>
      </c>
    </row>
    <row r="95" spans="1:65" s="2" customFormat="1" ht="37.9" customHeight="1">
      <c r="A95" s="33"/>
      <c r="B95" s="34"/>
      <c r="C95" s="177" t="s">
        <v>83</v>
      </c>
      <c r="D95" s="177" t="s">
        <v>158</v>
      </c>
      <c r="E95" s="178" t="s">
        <v>165</v>
      </c>
      <c r="F95" s="179" t="s">
        <v>166</v>
      </c>
      <c r="G95" s="180" t="s">
        <v>161</v>
      </c>
      <c r="H95" s="181">
        <v>188.8</v>
      </c>
      <c r="I95" s="182"/>
      <c r="J95" s="183">
        <f>ROUND(I95*H95,2)</f>
        <v>0</v>
      </c>
      <c r="K95" s="179" t="s">
        <v>162</v>
      </c>
      <c r="L95" s="38"/>
      <c r="M95" s="184" t="s">
        <v>19</v>
      </c>
      <c r="N95" s="185" t="s">
        <v>40</v>
      </c>
      <c r="O95" s="63"/>
      <c r="P95" s="186">
        <f>O95*H95</f>
        <v>0</v>
      </c>
      <c r="Q95" s="186">
        <v>2.0000000000000002E-5</v>
      </c>
      <c r="R95" s="186">
        <f>Q95*H95</f>
        <v>3.7760000000000007E-3</v>
      </c>
      <c r="S95" s="186">
        <v>1.0000000000000001E-5</v>
      </c>
      <c r="T95" s="187">
        <f>S95*H95</f>
        <v>1.8880000000000004E-3</v>
      </c>
      <c r="U95" s="33"/>
      <c r="V95" s="33"/>
      <c r="W95" s="33"/>
      <c r="X95" s="33"/>
      <c r="Y95" s="33"/>
      <c r="Z95" s="33"/>
      <c r="AA95" s="33"/>
      <c r="AB95" s="33"/>
      <c r="AC95" s="33"/>
      <c r="AD95" s="33"/>
      <c r="AE95" s="33"/>
      <c r="AR95" s="188" t="s">
        <v>101</v>
      </c>
      <c r="AT95" s="188" t="s">
        <v>158</v>
      </c>
      <c r="AU95" s="188" t="s">
        <v>78</v>
      </c>
      <c r="AY95" s="16" t="s">
        <v>156</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101</v>
      </c>
      <c r="BM95" s="188" t="s">
        <v>101</v>
      </c>
    </row>
    <row r="96" spans="1:65" s="2" customFormat="1" ht="11.25">
      <c r="A96" s="33"/>
      <c r="B96" s="34"/>
      <c r="C96" s="35"/>
      <c r="D96" s="190" t="s">
        <v>163</v>
      </c>
      <c r="E96" s="35"/>
      <c r="F96" s="191" t="s">
        <v>167</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163</v>
      </c>
      <c r="AU96" s="16" t="s">
        <v>78</v>
      </c>
    </row>
    <row r="97" spans="1:65" s="12" customFormat="1" ht="22.9" customHeight="1">
      <c r="B97" s="161"/>
      <c r="C97" s="162"/>
      <c r="D97" s="163" t="s">
        <v>68</v>
      </c>
      <c r="E97" s="175" t="s">
        <v>168</v>
      </c>
      <c r="F97" s="175" t="s">
        <v>169</v>
      </c>
      <c r="G97" s="162"/>
      <c r="H97" s="162"/>
      <c r="I97" s="165"/>
      <c r="J97" s="176">
        <f>BK97</f>
        <v>0</v>
      </c>
      <c r="K97" s="162"/>
      <c r="L97" s="167"/>
      <c r="M97" s="168"/>
      <c r="N97" s="169"/>
      <c r="O97" s="169"/>
      <c r="P97" s="170">
        <f>SUM(P98:P105)</f>
        <v>0</v>
      </c>
      <c r="Q97" s="169"/>
      <c r="R97" s="170">
        <f>SUM(R98:R105)</f>
        <v>0</v>
      </c>
      <c r="S97" s="169"/>
      <c r="T97" s="171">
        <f>SUM(T98:T105)</f>
        <v>0</v>
      </c>
      <c r="AR97" s="172" t="s">
        <v>76</v>
      </c>
      <c r="AT97" s="173" t="s">
        <v>68</v>
      </c>
      <c r="AU97" s="173" t="s">
        <v>76</v>
      </c>
      <c r="AY97" s="172" t="s">
        <v>156</v>
      </c>
      <c r="BK97" s="174">
        <f>SUM(BK98:BK105)</f>
        <v>0</v>
      </c>
    </row>
    <row r="98" spans="1:65" s="2" customFormat="1" ht="37.9" customHeight="1">
      <c r="A98" s="33"/>
      <c r="B98" s="34"/>
      <c r="C98" s="177" t="s">
        <v>101</v>
      </c>
      <c r="D98" s="177" t="s">
        <v>158</v>
      </c>
      <c r="E98" s="178" t="s">
        <v>170</v>
      </c>
      <c r="F98" s="179" t="s">
        <v>171</v>
      </c>
      <c r="G98" s="180" t="s">
        <v>172</v>
      </c>
      <c r="H98" s="181">
        <v>0.38300000000000001</v>
      </c>
      <c r="I98" s="182"/>
      <c r="J98" s="183">
        <f>ROUND(I98*H98,2)</f>
        <v>0</v>
      </c>
      <c r="K98" s="179" t="s">
        <v>162</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101</v>
      </c>
      <c r="AT98" s="188" t="s">
        <v>158</v>
      </c>
      <c r="AU98" s="188" t="s">
        <v>78</v>
      </c>
      <c r="AY98" s="16" t="s">
        <v>156</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101</v>
      </c>
      <c r="BM98" s="188" t="s">
        <v>86</v>
      </c>
    </row>
    <row r="99" spans="1:65" s="2" customFormat="1" ht="11.25">
      <c r="A99" s="33"/>
      <c r="B99" s="34"/>
      <c r="C99" s="35"/>
      <c r="D99" s="190" t="s">
        <v>163</v>
      </c>
      <c r="E99" s="35"/>
      <c r="F99" s="191" t="s">
        <v>173</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163</v>
      </c>
      <c r="AU99" s="16" t="s">
        <v>78</v>
      </c>
    </row>
    <row r="100" spans="1:65" s="2" customFormat="1" ht="33" customHeight="1">
      <c r="A100" s="33"/>
      <c r="B100" s="34"/>
      <c r="C100" s="177" t="s">
        <v>107</v>
      </c>
      <c r="D100" s="177" t="s">
        <v>158</v>
      </c>
      <c r="E100" s="178" t="s">
        <v>174</v>
      </c>
      <c r="F100" s="179" t="s">
        <v>175</v>
      </c>
      <c r="G100" s="180" t="s">
        <v>172</v>
      </c>
      <c r="H100" s="181">
        <v>0.38300000000000001</v>
      </c>
      <c r="I100" s="182"/>
      <c r="J100" s="183">
        <f>ROUND(I100*H100,2)</f>
        <v>0</v>
      </c>
      <c r="K100" s="179" t="s">
        <v>162</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101</v>
      </c>
      <c r="AT100" s="188" t="s">
        <v>158</v>
      </c>
      <c r="AU100" s="188" t="s">
        <v>78</v>
      </c>
      <c r="AY100" s="16" t="s">
        <v>156</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101</v>
      </c>
      <c r="BM100" s="188" t="s">
        <v>94</v>
      </c>
    </row>
    <row r="101" spans="1:65" s="2" customFormat="1" ht="11.25">
      <c r="A101" s="33"/>
      <c r="B101" s="34"/>
      <c r="C101" s="35"/>
      <c r="D101" s="190" t="s">
        <v>163</v>
      </c>
      <c r="E101" s="35"/>
      <c r="F101" s="191" t="s">
        <v>176</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163</v>
      </c>
      <c r="AU101" s="16" t="s">
        <v>78</v>
      </c>
    </row>
    <row r="102" spans="1:65" s="2" customFormat="1" ht="44.25" customHeight="1">
      <c r="A102" s="33"/>
      <c r="B102" s="34"/>
      <c r="C102" s="177" t="s">
        <v>86</v>
      </c>
      <c r="D102" s="177" t="s">
        <v>158</v>
      </c>
      <c r="E102" s="178" t="s">
        <v>177</v>
      </c>
      <c r="F102" s="179" t="s">
        <v>178</v>
      </c>
      <c r="G102" s="180" t="s">
        <v>172</v>
      </c>
      <c r="H102" s="181">
        <v>5.7450000000000001</v>
      </c>
      <c r="I102" s="182"/>
      <c r="J102" s="183">
        <f>ROUND(I102*H102,2)</f>
        <v>0</v>
      </c>
      <c r="K102" s="179" t="s">
        <v>162</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101</v>
      </c>
      <c r="AT102" s="188" t="s">
        <v>158</v>
      </c>
      <c r="AU102" s="188" t="s">
        <v>78</v>
      </c>
      <c r="AY102" s="16" t="s">
        <v>156</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101</v>
      </c>
      <c r="BM102" s="188" t="s">
        <v>121</v>
      </c>
    </row>
    <row r="103" spans="1:65" s="2" customFormat="1" ht="11.25">
      <c r="A103" s="33"/>
      <c r="B103" s="34"/>
      <c r="C103" s="35"/>
      <c r="D103" s="190" t="s">
        <v>163</v>
      </c>
      <c r="E103" s="35"/>
      <c r="F103" s="191" t="s">
        <v>179</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163</v>
      </c>
      <c r="AU103" s="16" t="s">
        <v>78</v>
      </c>
    </row>
    <row r="104" spans="1:65" s="2" customFormat="1" ht="44.25" customHeight="1">
      <c r="A104" s="33"/>
      <c r="B104" s="34"/>
      <c r="C104" s="177" t="s">
        <v>115</v>
      </c>
      <c r="D104" s="177" t="s">
        <v>158</v>
      </c>
      <c r="E104" s="178" t="s">
        <v>180</v>
      </c>
      <c r="F104" s="179" t="s">
        <v>181</v>
      </c>
      <c r="G104" s="180" t="s">
        <v>172</v>
      </c>
      <c r="H104" s="181">
        <v>0.38300000000000001</v>
      </c>
      <c r="I104" s="182"/>
      <c r="J104" s="183">
        <f>ROUND(I104*H104,2)</f>
        <v>0</v>
      </c>
      <c r="K104" s="179" t="s">
        <v>162</v>
      </c>
      <c r="L104" s="38"/>
      <c r="M104" s="184" t="s">
        <v>19</v>
      </c>
      <c r="N104" s="185" t="s">
        <v>40</v>
      </c>
      <c r="O104" s="63"/>
      <c r="P104" s="186">
        <f>O104*H104</f>
        <v>0</v>
      </c>
      <c r="Q104" s="186">
        <v>0</v>
      </c>
      <c r="R104" s="186">
        <f>Q104*H104</f>
        <v>0</v>
      </c>
      <c r="S104" s="186">
        <v>0</v>
      </c>
      <c r="T104" s="187">
        <f>S104*H104</f>
        <v>0</v>
      </c>
      <c r="U104" s="33"/>
      <c r="V104" s="33"/>
      <c r="W104" s="33"/>
      <c r="X104" s="33"/>
      <c r="Y104" s="33"/>
      <c r="Z104" s="33"/>
      <c r="AA104" s="33"/>
      <c r="AB104" s="33"/>
      <c r="AC104" s="33"/>
      <c r="AD104" s="33"/>
      <c r="AE104" s="33"/>
      <c r="AR104" s="188" t="s">
        <v>101</v>
      </c>
      <c r="AT104" s="188" t="s">
        <v>158</v>
      </c>
      <c r="AU104" s="188" t="s">
        <v>78</v>
      </c>
      <c r="AY104" s="16" t="s">
        <v>156</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101</v>
      </c>
      <c r="BM104" s="188" t="s">
        <v>8</v>
      </c>
    </row>
    <row r="105" spans="1:65" s="2" customFormat="1" ht="11.25">
      <c r="A105" s="33"/>
      <c r="B105" s="34"/>
      <c r="C105" s="35"/>
      <c r="D105" s="190" t="s">
        <v>163</v>
      </c>
      <c r="E105" s="35"/>
      <c r="F105" s="191" t="s">
        <v>182</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163</v>
      </c>
      <c r="AU105" s="16" t="s">
        <v>78</v>
      </c>
    </row>
    <row r="106" spans="1:65" s="12" customFormat="1" ht="25.9" customHeight="1">
      <c r="B106" s="161"/>
      <c r="C106" s="162"/>
      <c r="D106" s="163" t="s">
        <v>68</v>
      </c>
      <c r="E106" s="164" t="s">
        <v>183</v>
      </c>
      <c r="F106" s="164" t="s">
        <v>184</v>
      </c>
      <c r="G106" s="162"/>
      <c r="H106" s="162"/>
      <c r="I106" s="165"/>
      <c r="J106" s="166">
        <f>BK106</f>
        <v>0</v>
      </c>
      <c r="K106" s="162"/>
      <c r="L106" s="167"/>
      <c r="M106" s="168"/>
      <c r="N106" s="169"/>
      <c r="O106" s="169"/>
      <c r="P106" s="170">
        <f>P107</f>
        <v>0</v>
      </c>
      <c r="Q106" s="169"/>
      <c r="R106" s="170">
        <f>R107</f>
        <v>9.7198200000000021</v>
      </c>
      <c r="S106" s="169"/>
      <c r="T106" s="171">
        <f>T107</f>
        <v>2.0087628</v>
      </c>
      <c r="AR106" s="172" t="s">
        <v>78</v>
      </c>
      <c r="AT106" s="173" t="s">
        <v>68</v>
      </c>
      <c r="AU106" s="173" t="s">
        <v>69</v>
      </c>
      <c r="AY106" s="172" t="s">
        <v>156</v>
      </c>
      <c r="BK106" s="174">
        <f>BK107</f>
        <v>0</v>
      </c>
    </row>
    <row r="107" spans="1:65" s="12" customFormat="1" ht="22.9" customHeight="1">
      <c r="B107" s="161"/>
      <c r="C107" s="162"/>
      <c r="D107" s="163" t="s">
        <v>68</v>
      </c>
      <c r="E107" s="175" t="s">
        <v>185</v>
      </c>
      <c r="F107" s="175" t="s">
        <v>186</v>
      </c>
      <c r="G107" s="162"/>
      <c r="H107" s="162"/>
      <c r="I107" s="165"/>
      <c r="J107" s="176">
        <f>BK107</f>
        <v>0</v>
      </c>
      <c r="K107" s="162"/>
      <c r="L107" s="167"/>
      <c r="M107" s="168"/>
      <c r="N107" s="169"/>
      <c r="O107" s="169"/>
      <c r="P107" s="170">
        <f>SUM(P108:P113)</f>
        <v>0</v>
      </c>
      <c r="Q107" s="169"/>
      <c r="R107" s="170">
        <f>SUM(R108:R113)</f>
        <v>9.7198200000000021</v>
      </c>
      <c r="S107" s="169"/>
      <c r="T107" s="171">
        <f>SUM(T108:T113)</f>
        <v>2.0087628</v>
      </c>
      <c r="AR107" s="172" t="s">
        <v>78</v>
      </c>
      <c r="AT107" s="173" t="s">
        <v>68</v>
      </c>
      <c r="AU107" s="173" t="s">
        <v>76</v>
      </c>
      <c r="AY107" s="172" t="s">
        <v>156</v>
      </c>
      <c r="BK107" s="174">
        <f>SUM(BK108:BK113)</f>
        <v>0</v>
      </c>
    </row>
    <row r="108" spans="1:65" s="2" customFormat="1" ht="16.5" customHeight="1">
      <c r="A108" s="33"/>
      <c r="B108" s="34"/>
      <c r="C108" s="177" t="s">
        <v>94</v>
      </c>
      <c r="D108" s="177" t="s">
        <v>158</v>
      </c>
      <c r="E108" s="178" t="s">
        <v>187</v>
      </c>
      <c r="F108" s="179" t="s">
        <v>188</v>
      </c>
      <c r="G108" s="180" t="s">
        <v>161</v>
      </c>
      <c r="H108" s="181">
        <v>6479.88</v>
      </c>
      <c r="I108" s="182"/>
      <c r="J108" s="183">
        <f>ROUND(I108*H108,2)</f>
        <v>0</v>
      </c>
      <c r="K108" s="179" t="s">
        <v>162</v>
      </c>
      <c r="L108" s="38"/>
      <c r="M108" s="184" t="s">
        <v>19</v>
      </c>
      <c r="N108" s="185" t="s">
        <v>40</v>
      </c>
      <c r="O108" s="63"/>
      <c r="P108" s="186">
        <f>O108*H108</f>
        <v>0</v>
      </c>
      <c r="Q108" s="186">
        <v>1E-3</v>
      </c>
      <c r="R108" s="186">
        <f>Q108*H108</f>
        <v>6.4798800000000005</v>
      </c>
      <c r="S108" s="186">
        <v>3.1E-4</v>
      </c>
      <c r="T108" s="187">
        <f>S108*H108</f>
        <v>2.0087628</v>
      </c>
      <c r="U108" s="33"/>
      <c r="V108" s="33"/>
      <c r="W108" s="33"/>
      <c r="X108" s="33"/>
      <c r="Y108" s="33"/>
      <c r="Z108" s="33"/>
      <c r="AA108" s="33"/>
      <c r="AB108" s="33"/>
      <c r="AC108" s="33"/>
      <c r="AD108" s="33"/>
      <c r="AE108" s="33"/>
      <c r="AR108" s="188" t="s">
        <v>189</v>
      </c>
      <c r="AT108" s="188" t="s">
        <v>158</v>
      </c>
      <c r="AU108" s="188" t="s">
        <v>78</v>
      </c>
      <c r="AY108" s="16" t="s">
        <v>156</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189</v>
      </c>
      <c r="BM108" s="188" t="s">
        <v>190</v>
      </c>
    </row>
    <row r="109" spans="1:65" s="2" customFormat="1" ht="11.25">
      <c r="A109" s="33"/>
      <c r="B109" s="34"/>
      <c r="C109" s="35"/>
      <c r="D109" s="190" t="s">
        <v>163</v>
      </c>
      <c r="E109" s="35"/>
      <c r="F109" s="191" t="s">
        <v>191</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163</v>
      </c>
      <c r="AU109" s="16" t="s">
        <v>78</v>
      </c>
    </row>
    <row r="110" spans="1:65" s="2" customFormat="1" ht="33" customHeight="1">
      <c r="A110" s="33"/>
      <c r="B110" s="34"/>
      <c r="C110" s="177" t="s">
        <v>118</v>
      </c>
      <c r="D110" s="177" t="s">
        <v>158</v>
      </c>
      <c r="E110" s="178" t="s">
        <v>192</v>
      </c>
      <c r="F110" s="179" t="s">
        <v>193</v>
      </c>
      <c r="G110" s="180" t="s">
        <v>161</v>
      </c>
      <c r="H110" s="181">
        <v>6479.88</v>
      </c>
      <c r="I110" s="182"/>
      <c r="J110" s="183">
        <f>ROUND(I110*H110,2)</f>
        <v>0</v>
      </c>
      <c r="K110" s="179" t="s">
        <v>162</v>
      </c>
      <c r="L110" s="38"/>
      <c r="M110" s="184" t="s">
        <v>19</v>
      </c>
      <c r="N110" s="185" t="s">
        <v>40</v>
      </c>
      <c r="O110" s="63"/>
      <c r="P110" s="186">
        <f>O110*H110</f>
        <v>0</v>
      </c>
      <c r="Q110" s="186">
        <v>2.1000000000000001E-4</v>
      </c>
      <c r="R110" s="186">
        <f>Q110*H110</f>
        <v>1.3607748000000002</v>
      </c>
      <c r="S110" s="186">
        <v>0</v>
      </c>
      <c r="T110" s="187">
        <f>S110*H110</f>
        <v>0</v>
      </c>
      <c r="U110" s="33"/>
      <c r="V110" s="33"/>
      <c r="W110" s="33"/>
      <c r="X110" s="33"/>
      <c r="Y110" s="33"/>
      <c r="Z110" s="33"/>
      <c r="AA110" s="33"/>
      <c r="AB110" s="33"/>
      <c r="AC110" s="33"/>
      <c r="AD110" s="33"/>
      <c r="AE110" s="33"/>
      <c r="AR110" s="188" t="s">
        <v>189</v>
      </c>
      <c r="AT110" s="188" t="s">
        <v>158</v>
      </c>
      <c r="AU110" s="188" t="s">
        <v>78</v>
      </c>
      <c r="AY110" s="16" t="s">
        <v>156</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189</v>
      </c>
      <c r="BM110" s="188" t="s">
        <v>189</v>
      </c>
    </row>
    <row r="111" spans="1:65" s="2" customFormat="1" ht="11.25">
      <c r="A111" s="33"/>
      <c r="B111" s="34"/>
      <c r="C111" s="35"/>
      <c r="D111" s="190" t="s">
        <v>163</v>
      </c>
      <c r="E111" s="35"/>
      <c r="F111" s="191" t="s">
        <v>194</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163</v>
      </c>
      <c r="AU111" s="16" t="s">
        <v>78</v>
      </c>
    </row>
    <row r="112" spans="1:65" s="2" customFormat="1" ht="37.9" customHeight="1">
      <c r="A112" s="33"/>
      <c r="B112" s="34"/>
      <c r="C112" s="177" t="s">
        <v>121</v>
      </c>
      <c r="D112" s="177" t="s">
        <v>158</v>
      </c>
      <c r="E112" s="178" t="s">
        <v>195</v>
      </c>
      <c r="F112" s="179" t="s">
        <v>196</v>
      </c>
      <c r="G112" s="180" t="s">
        <v>161</v>
      </c>
      <c r="H112" s="181">
        <v>6479.88</v>
      </c>
      <c r="I112" s="182"/>
      <c r="J112" s="183">
        <f>ROUND(I112*H112,2)</f>
        <v>0</v>
      </c>
      <c r="K112" s="179" t="s">
        <v>162</v>
      </c>
      <c r="L112" s="38"/>
      <c r="M112" s="184" t="s">
        <v>19</v>
      </c>
      <c r="N112" s="185" t="s">
        <v>40</v>
      </c>
      <c r="O112" s="63"/>
      <c r="P112" s="186">
        <f>O112*H112</f>
        <v>0</v>
      </c>
      <c r="Q112" s="186">
        <v>2.9E-4</v>
      </c>
      <c r="R112" s="186">
        <f>Q112*H112</f>
        <v>1.8791652000000001</v>
      </c>
      <c r="S112" s="186">
        <v>0</v>
      </c>
      <c r="T112" s="187">
        <f>S112*H112</f>
        <v>0</v>
      </c>
      <c r="U112" s="33"/>
      <c r="V112" s="33"/>
      <c r="W112" s="33"/>
      <c r="X112" s="33"/>
      <c r="Y112" s="33"/>
      <c r="Z112" s="33"/>
      <c r="AA112" s="33"/>
      <c r="AB112" s="33"/>
      <c r="AC112" s="33"/>
      <c r="AD112" s="33"/>
      <c r="AE112" s="33"/>
      <c r="AR112" s="188" t="s">
        <v>189</v>
      </c>
      <c r="AT112" s="188" t="s">
        <v>158</v>
      </c>
      <c r="AU112" s="188" t="s">
        <v>78</v>
      </c>
      <c r="AY112" s="16" t="s">
        <v>156</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189</v>
      </c>
      <c r="BM112" s="188" t="s">
        <v>197</v>
      </c>
    </row>
    <row r="113" spans="1:47" s="2" customFormat="1" ht="11.25">
      <c r="A113" s="33"/>
      <c r="B113" s="34"/>
      <c r="C113" s="35"/>
      <c r="D113" s="190" t="s">
        <v>163</v>
      </c>
      <c r="E113" s="35"/>
      <c r="F113" s="191" t="s">
        <v>198</v>
      </c>
      <c r="G113" s="35"/>
      <c r="H113" s="35"/>
      <c r="I113" s="192"/>
      <c r="J113" s="35"/>
      <c r="K113" s="35"/>
      <c r="L113" s="38"/>
      <c r="M113" s="195"/>
      <c r="N113" s="196"/>
      <c r="O113" s="197"/>
      <c r="P113" s="197"/>
      <c r="Q113" s="197"/>
      <c r="R113" s="197"/>
      <c r="S113" s="197"/>
      <c r="T113" s="198"/>
      <c r="U113" s="33"/>
      <c r="V113" s="33"/>
      <c r="W113" s="33"/>
      <c r="X113" s="33"/>
      <c r="Y113" s="33"/>
      <c r="Z113" s="33"/>
      <c r="AA113" s="33"/>
      <c r="AB113" s="33"/>
      <c r="AC113" s="33"/>
      <c r="AD113" s="33"/>
      <c r="AE113" s="33"/>
      <c r="AT113" s="16" t="s">
        <v>163</v>
      </c>
      <c r="AU113" s="16" t="s">
        <v>78</v>
      </c>
    </row>
    <row r="114" spans="1:47" s="2" customFormat="1" ht="6.95" customHeight="1">
      <c r="A114" s="33"/>
      <c r="B114" s="46"/>
      <c r="C114" s="47"/>
      <c r="D114" s="47"/>
      <c r="E114" s="47"/>
      <c r="F114" s="47"/>
      <c r="G114" s="47"/>
      <c r="H114" s="47"/>
      <c r="I114" s="47"/>
      <c r="J114" s="47"/>
      <c r="K114" s="47"/>
      <c r="L114" s="38"/>
      <c r="M114" s="33"/>
      <c r="O114" s="33"/>
      <c r="P114" s="33"/>
      <c r="Q114" s="33"/>
      <c r="R114" s="33"/>
      <c r="S114" s="33"/>
      <c r="T114" s="33"/>
      <c r="U114" s="33"/>
      <c r="V114" s="33"/>
      <c r="W114" s="33"/>
      <c r="X114" s="33"/>
      <c r="Y114" s="33"/>
      <c r="Z114" s="33"/>
      <c r="AA114" s="33"/>
      <c r="AB114" s="33"/>
      <c r="AC114" s="33"/>
      <c r="AD114" s="33"/>
      <c r="AE114" s="33"/>
    </row>
  </sheetData>
  <sheetProtection algorithmName="SHA-512" hashValue="6zWS24TANUR6lrawXKIGv4/Fxr4uvUDw66exotPjXOm/eXS4m3V7eUZ7n1SaDF0HPuL+tZY8oHcQGUIOSAIQ/Q==" saltValue="WogaeDw0X7N7pQLT3zxTpx28rf7jWlIPkm8SPglNhrKTPhm3xV/n4r6V+7RQx9N/8dsetl6vDaGmJC3w+q5yCg==" spinCount="100000" sheet="1" objects="1" scenarios="1" formatColumns="0" formatRows="0" autoFilter="0"/>
  <autoFilter ref="C89:K113" xr:uid="{00000000-0009-0000-0000-000001000000}"/>
  <mergeCells count="12">
    <mergeCell ref="E82:H82"/>
    <mergeCell ref="L2:V2"/>
    <mergeCell ref="E50:H50"/>
    <mergeCell ref="E52:H52"/>
    <mergeCell ref="E54:H54"/>
    <mergeCell ref="E78:H78"/>
    <mergeCell ref="E80:H80"/>
    <mergeCell ref="E7:H7"/>
    <mergeCell ref="E9:H9"/>
    <mergeCell ref="E11:H11"/>
    <mergeCell ref="E20:H20"/>
    <mergeCell ref="E29:H29"/>
  </mergeCells>
  <hyperlinks>
    <hyperlink ref="F94" r:id="rId1" xr:uid="{00000000-0004-0000-0100-000000000000}"/>
    <hyperlink ref="F96" r:id="rId2" xr:uid="{00000000-0004-0000-0100-000001000000}"/>
    <hyperlink ref="F99" r:id="rId3" xr:uid="{00000000-0004-0000-0100-000002000000}"/>
    <hyperlink ref="F101" r:id="rId4" xr:uid="{00000000-0004-0000-0100-000003000000}"/>
    <hyperlink ref="F103" r:id="rId5" xr:uid="{00000000-0004-0000-0100-000004000000}"/>
    <hyperlink ref="F105" r:id="rId6" xr:uid="{00000000-0004-0000-0100-000005000000}"/>
    <hyperlink ref="F109" r:id="rId7" xr:uid="{00000000-0004-0000-0100-000006000000}"/>
    <hyperlink ref="F111" r:id="rId8" xr:uid="{00000000-0004-0000-0100-000007000000}"/>
    <hyperlink ref="F113" r:id="rId9" xr:uid="{00000000-0004-0000-0100-000008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14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85</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129</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199</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ROUND((SUM(BE91:BE147)),  2)</f>
        <v>0</v>
      </c>
      <c r="G35" s="33"/>
      <c r="H35" s="33"/>
      <c r="I35" s="123">
        <v>0.21</v>
      </c>
      <c r="J35" s="122">
        <f>ROUND(((SUM(BE91:BE147))*I35),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ROUND((SUM(BF91:BF147)),  2)</f>
        <v>0</v>
      </c>
      <c r="G36" s="33"/>
      <c r="H36" s="33"/>
      <c r="I36" s="123">
        <v>0.12</v>
      </c>
      <c r="J36" s="122">
        <f>ROUND(((SUM(BF91:BF147))*I36),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ROUND((SUM(BG91:BG147)),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ROUND((SUM(BH91:BH147)),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ROUND((SUM(BI91:BI147)),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129</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3 - Podlahy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J92</f>
        <v>0</v>
      </c>
      <c r="K64" s="140"/>
      <c r="L64" s="144"/>
    </row>
    <row r="65" spans="1:31" s="10" customFormat="1" ht="19.899999999999999" customHeight="1">
      <c r="B65" s="145"/>
      <c r="C65" s="96"/>
      <c r="D65" s="146" t="s">
        <v>137</v>
      </c>
      <c r="E65" s="147"/>
      <c r="F65" s="147"/>
      <c r="G65" s="147"/>
      <c r="H65" s="147"/>
      <c r="I65" s="147"/>
      <c r="J65" s="148">
        <f>J93</f>
        <v>0</v>
      </c>
      <c r="K65" s="96"/>
      <c r="L65" s="149"/>
    </row>
    <row r="66" spans="1:31" s="10" customFormat="1" ht="19.899999999999999" customHeight="1">
      <c r="B66" s="145"/>
      <c r="C66" s="96"/>
      <c r="D66" s="146" t="s">
        <v>138</v>
      </c>
      <c r="E66" s="147"/>
      <c r="F66" s="147"/>
      <c r="G66" s="147"/>
      <c r="H66" s="147"/>
      <c r="I66" s="147"/>
      <c r="J66" s="148">
        <f>J96</f>
        <v>0</v>
      </c>
      <c r="K66" s="96"/>
      <c r="L66" s="149"/>
    </row>
    <row r="67" spans="1:31" s="10" customFormat="1" ht="19.899999999999999" customHeight="1">
      <c r="B67" s="145"/>
      <c r="C67" s="96"/>
      <c r="D67" s="146" t="s">
        <v>200</v>
      </c>
      <c r="E67" s="147"/>
      <c r="F67" s="147"/>
      <c r="G67" s="147"/>
      <c r="H67" s="147"/>
      <c r="I67" s="147"/>
      <c r="J67" s="148">
        <f>J105</f>
        <v>0</v>
      </c>
      <c r="K67" s="96"/>
      <c r="L67" s="149"/>
    </row>
    <row r="68" spans="1:31" s="9" customFormat="1" ht="24.95" customHeight="1">
      <c r="B68" s="139"/>
      <c r="C68" s="140"/>
      <c r="D68" s="141" t="s">
        <v>139</v>
      </c>
      <c r="E68" s="142"/>
      <c r="F68" s="142"/>
      <c r="G68" s="142"/>
      <c r="H68" s="142"/>
      <c r="I68" s="142"/>
      <c r="J68" s="143">
        <f>J108</f>
        <v>0</v>
      </c>
      <c r="K68" s="140"/>
      <c r="L68" s="144"/>
    </row>
    <row r="69" spans="1:31" s="10" customFormat="1" ht="19.899999999999999" customHeight="1">
      <c r="B69" s="145"/>
      <c r="C69" s="96"/>
      <c r="D69" s="146" t="s">
        <v>201</v>
      </c>
      <c r="E69" s="147"/>
      <c r="F69" s="147"/>
      <c r="G69" s="147"/>
      <c r="H69" s="147"/>
      <c r="I69" s="147"/>
      <c r="J69" s="148">
        <f>J109</f>
        <v>0</v>
      </c>
      <c r="K69" s="96"/>
      <c r="L69" s="149"/>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141</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G</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128</v>
      </c>
      <c r="D80" s="21"/>
      <c r="E80" s="21"/>
      <c r="F80" s="21"/>
      <c r="G80" s="21"/>
      <c r="H80" s="21"/>
      <c r="I80" s="21"/>
      <c r="J80" s="21"/>
      <c r="K80" s="21"/>
      <c r="L80" s="19"/>
    </row>
    <row r="81" spans="1:65" s="2" customFormat="1" ht="16.5" customHeight="1">
      <c r="A81" s="33"/>
      <c r="B81" s="34"/>
      <c r="C81" s="35"/>
      <c r="D81" s="35"/>
      <c r="E81" s="356" t="s">
        <v>129</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130</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0" t="str">
        <f>E11</f>
        <v>3 - Podlahy</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142</v>
      </c>
      <c r="D90" s="153" t="s">
        <v>54</v>
      </c>
      <c r="E90" s="153" t="s">
        <v>50</v>
      </c>
      <c r="F90" s="153" t="s">
        <v>51</v>
      </c>
      <c r="G90" s="153" t="s">
        <v>143</v>
      </c>
      <c r="H90" s="153" t="s">
        <v>144</v>
      </c>
      <c r="I90" s="153" t="s">
        <v>145</v>
      </c>
      <c r="J90" s="153" t="s">
        <v>134</v>
      </c>
      <c r="K90" s="154" t="s">
        <v>146</v>
      </c>
      <c r="L90" s="155"/>
      <c r="M90" s="67" t="s">
        <v>19</v>
      </c>
      <c r="N90" s="68" t="s">
        <v>39</v>
      </c>
      <c r="O90" s="68" t="s">
        <v>147</v>
      </c>
      <c r="P90" s="68" t="s">
        <v>148</v>
      </c>
      <c r="Q90" s="68" t="s">
        <v>149</v>
      </c>
      <c r="R90" s="68" t="s">
        <v>150</v>
      </c>
      <c r="S90" s="68" t="s">
        <v>151</v>
      </c>
      <c r="T90" s="69" t="s">
        <v>152</v>
      </c>
      <c r="U90" s="150"/>
      <c r="V90" s="150"/>
      <c r="W90" s="150"/>
      <c r="X90" s="150"/>
      <c r="Y90" s="150"/>
      <c r="Z90" s="150"/>
      <c r="AA90" s="150"/>
      <c r="AB90" s="150"/>
      <c r="AC90" s="150"/>
      <c r="AD90" s="150"/>
      <c r="AE90" s="150"/>
    </row>
    <row r="91" spans="1:65" s="2" customFormat="1" ht="22.9" customHeight="1">
      <c r="A91" s="33"/>
      <c r="B91" s="34"/>
      <c r="C91" s="74" t="s">
        <v>153</v>
      </c>
      <c r="D91" s="35"/>
      <c r="E91" s="35"/>
      <c r="F91" s="35"/>
      <c r="G91" s="35"/>
      <c r="H91" s="35"/>
      <c r="I91" s="35"/>
      <c r="J91" s="156">
        <f>BK91</f>
        <v>0</v>
      </c>
      <c r="K91" s="35"/>
      <c r="L91" s="38"/>
      <c r="M91" s="70"/>
      <c r="N91" s="157"/>
      <c r="O91" s="71"/>
      <c r="P91" s="158">
        <f>P92+P108</f>
        <v>0</v>
      </c>
      <c r="Q91" s="71"/>
      <c r="R91" s="158">
        <f>R92+R108</f>
        <v>32.678954999999995</v>
      </c>
      <c r="S91" s="71"/>
      <c r="T91" s="159">
        <f>T92+T108</f>
        <v>7.6568399999999999</v>
      </c>
      <c r="U91" s="33"/>
      <c r="V91" s="33"/>
      <c r="W91" s="33"/>
      <c r="X91" s="33"/>
      <c r="Y91" s="33"/>
      <c r="Z91" s="33"/>
      <c r="AA91" s="33"/>
      <c r="AB91" s="33"/>
      <c r="AC91" s="33"/>
      <c r="AD91" s="33"/>
      <c r="AE91" s="33"/>
      <c r="AT91" s="16" t="s">
        <v>68</v>
      </c>
      <c r="AU91" s="16" t="s">
        <v>135</v>
      </c>
      <c r="BK91" s="160">
        <f>BK92+BK108</f>
        <v>0</v>
      </c>
    </row>
    <row r="92" spans="1:65" s="12" customFormat="1" ht="25.9" customHeight="1">
      <c r="B92" s="161"/>
      <c r="C92" s="162"/>
      <c r="D92" s="163" t="s">
        <v>68</v>
      </c>
      <c r="E92" s="164" t="s">
        <v>154</v>
      </c>
      <c r="F92" s="164" t="s">
        <v>155</v>
      </c>
      <c r="G92" s="162"/>
      <c r="H92" s="162"/>
      <c r="I92" s="165"/>
      <c r="J92" s="166">
        <f>BK92</f>
        <v>0</v>
      </c>
      <c r="K92" s="162"/>
      <c r="L92" s="167"/>
      <c r="M92" s="168"/>
      <c r="N92" s="169"/>
      <c r="O92" s="169"/>
      <c r="P92" s="170">
        <f>P93+P96+P105</f>
        <v>0</v>
      </c>
      <c r="Q92" s="169"/>
      <c r="R92" s="170">
        <f>R93+R96+R105</f>
        <v>0.63915</v>
      </c>
      <c r="S92" s="169"/>
      <c r="T92" s="171">
        <f>T93+T96+T105</f>
        <v>0</v>
      </c>
      <c r="AR92" s="172" t="s">
        <v>76</v>
      </c>
      <c r="AT92" s="173" t="s">
        <v>68</v>
      </c>
      <c r="AU92" s="173" t="s">
        <v>69</v>
      </c>
      <c r="AY92" s="172" t="s">
        <v>156</v>
      </c>
      <c r="BK92" s="174">
        <f>BK93+BK96+BK105</f>
        <v>0</v>
      </c>
    </row>
    <row r="93" spans="1:65" s="12" customFormat="1" ht="22.9" customHeight="1">
      <c r="B93" s="161"/>
      <c r="C93" s="162"/>
      <c r="D93" s="163" t="s">
        <v>68</v>
      </c>
      <c r="E93" s="175" t="s">
        <v>86</v>
      </c>
      <c r="F93" s="175" t="s">
        <v>157</v>
      </c>
      <c r="G93" s="162"/>
      <c r="H93" s="162"/>
      <c r="I93" s="165"/>
      <c r="J93" s="176">
        <f>BK93</f>
        <v>0</v>
      </c>
      <c r="K93" s="162"/>
      <c r="L93" s="167"/>
      <c r="M93" s="168"/>
      <c r="N93" s="169"/>
      <c r="O93" s="169"/>
      <c r="P93" s="170">
        <f>SUM(P94:P95)</f>
        <v>0</v>
      </c>
      <c r="Q93" s="169"/>
      <c r="R93" s="170">
        <f>SUM(R94:R95)</f>
        <v>0.63915</v>
      </c>
      <c r="S93" s="169"/>
      <c r="T93" s="171">
        <f>SUM(T94:T95)</f>
        <v>0</v>
      </c>
      <c r="AR93" s="172" t="s">
        <v>76</v>
      </c>
      <c r="AT93" s="173" t="s">
        <v>68</v>
      </c>
      <c r="AU93" s="173" t="s">
        <v>76</v>
      </c>
      <c r="AY93" s="172" t="s">
        <v>156</v>
      </c>
      <c r="BK93" s="174">
        <f>SUM(BK94:BK95)</f>
        <v>0</v>
      </c>
    </row>
    <row r="94" spans="1:65" s="2" customFormat="1" ht="24.2" customHeight="1">
      <c r="A94" s="33"/>
      <c r="B94" s="34"/>
      <c r="C94" s="177" t="s">
        <v>76</v>
      </c>
      <c r="D94" s="177" t="s">
        <v>158</v>
      </c>
      <c r="E94" s="178" t="s">
        <v>202</v>
      </c>
      <c r="F94" s="179" t="s">
        <v>203</v>
      </c>
      <c r="G94" s="180" t="s">
        <v>204</v>
      </c>
      <c r="H94" s="181">
        <v>426.1</v>
      </c>
      <c r="I94" s="182"/>
      <c r="J94" s="183">
        <f>ROUND(I94*H94,2)</f>
        <v>0</v>
      </c>
      <c r="K94" s="179" t="s">
        <v>162</v>
      </c>
      <c r="L94" s="38"/>
      <c r="M94" s="184" t="s">
        <v>19</v>
      </c>
      <c r="N94" s="185" t="s">
        <v>40</v>
      </c>
      <c r="O94" s="63"/>
      <c r="P94" s="186">
        <f>O94*H94</f>
        <v>0</v>
      </c>
      <c r="Q94" s="186">
        <v>1.5E-3</v>
      </c>
      <c r="R94" s="186">
        <f>Q94*H94</f>
        <v>0.63915</v>
      </c>
      <c r="S94" s="186">
        <v>0</v>
      </c>
      <c r="T94" s="187">
        <f>S94*H94</f>
        <v>0</v>
      </c>
      <c r="U94" s="33"/>
      <c r="V94" s="33"/>
      <c r="W94" s="33"/>
      <c r="X94" s="33"/>
      <c r="Y94" s="33"/>
      <c r="Z94" s="33"/>
      <c r="AA94" s="33"/>
      <c r="AB94" s="33"/>
      <c r="AC94" s="33"/>
      <c r="AD94" s="33"/>
      <c r="AE94" s="33"/>
      <c r="AR94" s="188" t="s">
        <v>101</v>
      </c>
      <c r="AT94" s="188" t="s">
        <v>158</v>
      </c>
      <c r="AU94" s="188" t="s">
        <v>78</v>
      </c>
      <c r="AY94" s="16" t="s">
        <v>156</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101</v>
      </c>
      <c r="BM94" s="188" t="s">
        <v>78</v>
      </c>
    </row>
    <row r="95" spans="1:65" s="2" customFormat="1" ht="11.25">
      <c r="A95" s="33"/>
      <c r="B95" s="34"/>
      <c r="C95" s="35"/>
      <c r="D95" s="190" t="s">
        <v>163</v>
      </c>
      <c r="E95" s="35"/>
      <c r="F95" s="191" t="s">
        <v>205</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163</v>
      </c>
      <c r="AU95" s="16" t="s">
        <v>78</v>
      </c>
    </row>
    <row r="96" spans="1:65" s="12" customFormat="1" ht="22.9" customHeight="1">
      <c r="B96" s="161"/>
      <c r="C96" s="162"/>
      <c r="D96" s="163" t="s">
        <v>68</v>
      </c>
      <c r="E96" s="175" t="s">
        <v>168</v>
      </c>
      <c r="F96" s="175" t="s">
        <v>169</v>
      </c>
      <c r="G96" s="162"/>
      <c r="H96" s="162"/>
      <c r="I96" s="165"/>
      <c r="J96" s="176">
        <f>BK96</f>
        <v>0</v>
      </c>
      <c r="K96" s="162"/>
      <c r="L96" s="167"/>
      <c r="M96" s="168"/>
      <c r="N96" s="169"/>
      <c r="O96" s="169"/>
      <c r="P96" s="170">
        <f>SUM(P97:P104)</f>
        <v>0</v>
      </c>
      <c r="Q96" s="169"/>
      <c r="R96" s="170">
        <f>SUM(R97:R104)</f>
        <v>0</v>
      </c>
      <c r="S96" s="169"/>
      <c r="T96" s="171">
        <f>SUM(T97:T104)</f>
        <v>0</v>
      </c>
      <c r="AR96" s="172" t="s">
        <v>76</v>
      </c>
      <c r="AT96" s="173" t="s">
        <v>68</v>
      </c>
      <c r="AU96" s="173" t="s">
        <v>76</v>
      </c>
      <c r="AY96" s="172" t="s">
        <v>156</v>
      </c>
      <c r="BK96" s="174">
        <f>SUM(BK97:BK104)</f>
        <v>0</v>
      </c>
    </row>
    <row r="97" spans="1:65" s="2" customFormat="1" ht="37.9" customHeight="1">
      <c r="A97" s="33"/>
      <c r="B97" s="34"/>
      <c r="C97" s="177" t="s">
        <v>78</v>
      </c>
      <c r="D97" s="177" t="s">
        <v>158</v>
      </c>
      <c r="E97" s="178" t="s">
        <v>170</v>
      </c>
      <c r="F97" s="179" t="s">
        <v>171</v>
      </c>
      <c r="G97" s="180" t="s">
        <v>172</v>
      </c>
      <c r="H97" s="181">
        <v>49.273000000000003</v>
      </c>
      <c r="I97" s="182"/>
      <c r="J97" s="183">
        <f>ROUND(I97*H97,2)</f>
        <v>0</v>
      </c>
      <c r="K97" s="179" t="s">
        <v>162</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101</v>
      </c>
      <c r="AT97" s="188" t="s">
        <v>158</v>
      </c>
      <c r="AU97" s="188" t="s">
        <v>78</v>
      </c>
      <c r="AY97" s="16" t="s">
        <v>156</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101</v>
      </c>
      <c r="BM97" s="188" t="s">
        <v>101</v>
      </c>
    </row>
    <row r="98" spans="1:65" s="2" customFormat="1" ht="11.25">
      <c r="A98" s="33"/>
      <c r="B98" s="34"/>
      <c r="C98" s="35"/>
      <c r="D98" s="190" t="s">
        <v>163</v>
      </c>
      <c r="E98" s="35"/>
      <c r="F98" s="191" t="s">
        <v>173</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163</v>
      </c>
      <c r="AU98" s="16" t="s">
        <v>78</v>
      </c>
    </row>
    <row r="99" spans="1:65" s="2" customFormat="1" ht="33" customHeight="1">
      <c r="A99" s="33"/>
      <c r="B99" s="34"/>
      <c r="C99" s="177" t="s">
        <v>83</v>
      </c>
      <c r="D99" s="177" t="s">
        <v>158</v>
      </c>
      <c r="E99" s="178" t="s">
        <v>174</v>
      </c>
      <c r="F99" s="179" t="s">
        <v>175</v>
      </c>
      <c r="G99" s="180" t="s">
        <v>172</v>
      </c>
      <c r="H99" s="181">
        <v>49.273000000000003</v>
      </c>
      <c r="I99" s="182"/>
      <c r="J99" s="183">
        <f>ROUND(I99*H99,2)</f>
        <v>0</v>
      </c>
      <c r="K99" s="179" t="s">
        <v>162</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101</v>
      </c>
      <c r="AT99" s="188" t="s">
        <v>158</v>
      </c>
      <c r="AU99" s="188" t="s">
        <v>78</v>
      </c>
      <c r="AY99" s="16" t="s">
        <v>156</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101</v>
      </c>
      <c r="BM99" s="188" t="s">
        <v>86</v>
      </c>
    </row>
    <row r="100" spans="1:65" s="2" customFormat="1" ht="11.25">
      <c r="A100" s="33"/>
      <c r="B100" s="34"/>
      <c r="C100" s="35"/>
      <c r="D100" s="190" t="s">
        <v>163</v>
      </c>
      <c r="E100" s="35"/>
      <c r="F100" s="191" t="s">
        <v>176</v>
      </c>
      <c r="G100" s="35"/>
      <c r="H100" s="35"/>
      <c r="I100" s="192"/>
      <c r="J100" s="35"/>
      <c r="K100" s="35"/>
      <c r="L100" s="38"/>
      <c r="M100" s="193"/>
      <c r="N100" s="194"/>
      <c r="O100" s="63"/>
      <c r="P100" s="63"/>
      <c r="Q100" s="63"/>
      <c r="R100" s="63"/>
      <c r="S100" s="63"/>
      <c r="T100" s="64"/>
      <c r="U100" s="33"/>
      <c r="V100" s="33"/>
      <c r="W100" s="33"/>
      <c r="X100" s="33"/>
      <c r="Y100" s="33"/>
      <c r="Z100" s="33"/>
      <c r="AA100" s="33"/>
      <c r="AB100" s="33"/>
      <c r="AC100" s="33"/>
      <c r="AD100" s="33"/>
      <c r="AE100" s="33"/>
      <c r="AT100" s="16" t="s">
        <v>163</v>
      </c>
      <c r="AU100" s="16" t="s">
        <v>78</v>
      </c>
    </row>
    <row r="101" spans="1:65" s="2" customFormat="1" ht="44.25" customHeight="1">
      <c r="A101" s="33"/>
      <c r="B101" s="34"/>
      <c r="C101" s="177" t="s">
        <v>101</v>
      </c>
      <c r="D101" s="177" t="s">
        <v>158</v>
      </c>
      <c r="E101" s="178" t="s">
        <v>177</v>
      </c>
      <c r="F101" s="179" t="s">
        <v>178</v>
      </c>
      <c r="G101" s="180" t="s">
        <v>172</v>
      </c>
      <c r="H101" s="181">
        <v>739.09500000000003</v>
      </c>
      <c r="I101" s="182"/>
      <c r="J101" s="183">
        <f>ROUND(I101*H101,2)</f>
        <v>0</v>
      </c>
      <c r="K101" s="179" t="s">
        <v>162</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101</v>
      </c>
      <c r="AT101" s="188" t="s">
        <v>158</v>
      </c>
      <c r="AU101" s="188" t="s">
        <v>78</v>
      </c>
      <c r="AY101" s="16" t="s">
        <v>156</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101</v>
      </c>
      <c r="BM101" s="188" t="s">
        <v>94</v>
      </c>
    </row>
    <row r="102" spans="1:65" s="2" customFormat="1" ht="11.25">
      <c r="A102" s="33"/>
      <c r="B102" s="34"/>
      <c r="C102" s="35"/>
      <c r="D102" s="190" t="s">
        <v>163</v>
      </c>
      <c r="E102" s="35"/>
      <c r="F102" s="191" t="s">
        <v>179</v>
      </c>
      <c r="G102" s="35"/>
      <c r="H102" s="35"/>
      <c r="I102" s="192"/>
      <c r="J102" s="35"/>
      <c r="K102" s="35"/>
      <c r="L102" s="38"/>
      <c r="M102" s="193"/>
      <c r="N102" s="194"/>
      <c r="O102" s="63"/>
      <c r="P102" s="63"/>
      <c r="Q102" s="63"/>
      <c r="R102" s="63"/>
      <c r="S102" s="63"/>
      <c r="T102" s="64"/>
      <c r="U102" s="33"/>
      <c r="V102" s="33"/>
      <c r="W102" s="33"/>
      <c r="X102" s="33"/>
      <c r="Y102" s="33"/>
      <c r="Z102" s="33"/>
      <c r="AA102" s="33"/>
      <c r="AB102" s="33"/>
      <c r="AC102" s="33"/>
      <c r="AD102" s="33"/>
      <c r="AE102" s="33"/>
      <c r="AT102" s="16" t="s">
        <v>163</v>
      </c>
      <c r="AU102" s="16" t="s">
        <v>78</v>
      </c>
    </row>
    <row r="103" spans="1:65" s="2" customFormat="1" ht="44.25" customHeight="1">
      <c r="A103" s="33"/>
      <c r="B103" s="34"/>
      <c r="C103" s="177" t="s">
        <v>107</v>
      </c>
      <c r="D103" s="177" t="s">
        <v>158</v>
      </c>
      <c r="E103" s="178" t="s">
        <v>206</v>
      </c>
      <c r="F103" s="179" t="s">
        <v>207</v>
      </c>
      <c r="G103" s="180" t="s">
        <v>172</v>
      </c>
      <c r="H103" s="181">
        <v>49.273000000000003</v>
      </c>
      <c r="I103" s="182"/>
      <c r="J103" s="183">
        <f>ROUND(I103*H103,2)</f>
        <v>0</v>
      </c>
      <c r="K103" s="179" t="s">
        <v>162</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101</v>
      </c>
      <c r="AT103" s="188" t="s">
        <v>158</v>
      </c>
      <c r="AU103" s="188" t="s">
        <v>78</v>
      </c>
      <c r="AY103" s="16" t="s">
        <v>156</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101</v>
      </c>
      <c r="BM103" s="188" t="s">
        <v>121</v>
      </c>
    </row>
    <row r="104" spans="1:65" s="2" customFormat="1" ht="11.25">
      <c r="A104" s="33"/>
      <c r="B104" s="34"/>
      <c r="C104" s="35"/>
      <c r="D104" s="190" t="s">
        <v>163</v>
      </c>
      <c r="E104" s="35"/>
      <c r="F104" s="191" t="s">
        <v>208</v>
      </c>
      <c r="G104" s="35"/>
      <c r="H104" s="35"/>
      <c r="I104" s="192"/>
      <c r="J104" s="35"/>
      <c r="K104" s="35"/>
      <c r="L104" s="38"/>
      <c r="M104" s="193"/>
      <c r="N104" s="194"/>
      <c r="O104" s="63"/>
      <c r="P104" s="63"/>
      <c r="Q104" s="63"/>
      <c r="R104" s="63"/>
      <c r="S104" s="63"/>
      <c r="T104" s="64"/>
      <c r="U104" s="33"/>
      <c r="V104" s="33"/>
      <c r="W104" s="33"/>
      <c r="X104" s="33"/>
      <c r="Y104" s="33"/>
      <c r="Z104" s="33"/>
      <c r="AA104" s="33"/>
      <c r="AB104" s="33"/>
      <c r="AC104" s="33"/>
      <c r="AD104" s="33"/>
      <c r="AE104" s="33"/>
      <c r="AT104" s="16" t="s">
        <v>163</v>
      </c>
      <c r="AU104" s="16" t="s">
        <v>78</v>
      </c>
    </row>
    <row r="105" spans="1:65" s="12" customFormat="1" ht="22.9" customHeight="1">
      <c r="B105" s="161"/>
      <c r="C105" s="162"/>
      <c r="D105" s="163" t="s">
        <v>68</v>
      </c>
      <c r="E105" s="175" t="s">
        <v>209</v>
      </c>
      <c r="F105" s="175" t="s">
        <v>210</v>
      </c>
      <c r="G105" s="162"/>
      <c r="H105" s="162"/>
      <c r="I105" s="165"/>
      <c r="J105" s="176">
        <f>BK105</f>
        <v>0</v>
      </c>
      <c r="K105" s="162"/>
      <c r="L105" s="167"/>
      <c r="M105" s="168"/>
      <c r="N105" s="169"/>
      <c r="O105" s="169"/>
      <c r="P105" s="170">
        <f>SUM(P106:P107)</f>
        <v>0</v>
      </c>
      <c r="Q105" s="169"/>
      <c r="R105" s="170">
        <f>SUM(R106:R107)</f>
        <v>0</v>
      </c>
      <c r="S105" s="169"/>
      <c r="T105" s="171">
        <f>SUM(T106:T107)</f>
        <v>0</v>
      </c>
      <c r="AR105" s="172" t="s">
        <v>76</v>
      </c>
      <c r="AT105" s="173" t="s">
        <v>68</v>
      </c>
      <c r="AU105" s="173" t="s">
        <v>76</v>
      </c>
      <c r="AY105" s="172" t="s">
        <v>156</v>
      </c>
      <c r="BK105" s="174">
        <f>SUM(BK106:BK107)</f>
        <v>0</v>
      </c>
    </row>
    <row r="106" spans="1:65" s="2" customFormat="1" ht="55.5" customHeight="1">
      <c r="A106" s="33"/>
      <c r="B106" s="34"/>
      <c r="C106" s="177" t="s">
        <v>86</v>
      </c>
      <c r="D106" s="177" t="s">
        <v>158</v>
      </c>
      <c r="E106" s="178" t="s">
        <v>211</v>
      </c>
      <c r="F106" s="179" t="s">
        <v>212</v>
      </c>
      <c r="G106" s="180" t="s">
        <v>172</v>
      </c>
      <c r="H106" s="181">
        <v>0.71399999999999997</v>
      </c>
      <c r="I106" s="182"/>
      <c r="J106" s="183">
        <f>ROUND(I106*H106,2)</f>
        <v>0</v>
      </c>
      <c r="K106" s="179" t="s">
        <v>162</v>
      </c>
      <c r="L106" s="38"/>
      <c r="M106" s="184" t="s">
        <v>19</v>
      </c>
      <c r="N106" s="185" t="s">
        <v>40</v>
      </c>
      <c r="O106" s="63"/>
      <c r="P106" s="186">
        <f>O106*H106</f>
        <v>0</v>
      </c>
      <c r="Q106" s="186">
        <v>0</v>
      </c>
      <c r="R106" s="186">
        <f>Q106*H106</f>
        <v>0</v>
      </c>
      <c r="S106" s="186">
        <v>0</v>
      </c>
      <c r="T106" s="187">
        <f>S106*H106</f>
        <v>0</v>
      </c>
      <c r="U106" s="33"/>
      <c r="V106" s="33"/>
      <c r="W106" s="33"/>
      <c r="X106" s="33"/>
      <c r="Y106" s="33"/>
      <c r="Z106" s="33"/>
      <c r="AA106" s="33"/>
      <c r="AB106" s="33"/>
      <c r="AC106" s="33"/>
      <c r="AD106" s="33"/>
      <c r="AE106" s="33"/>
      <c r="AR106" s="188" t="s">
        <v>101</v>
      </c>
      <c r="AT106" s="188" t="s">
        <v>158</v>
      </c>
      <c r="AU106" s="188" t="s">
        <v>78</v>
      </c>
      <c r="AY106" s="16" t="s">
        <v>156</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101</v>
      </c>
      <c r="BM106" s="188" t="s">
        <v>8</v>
      </c>
    </row>
    <row r="107" spans="1:65" s="2" customFormat="1" ht="11.25">
      <c r="A107" s="33"/>
      <c r="B107" s="34"/>
      <c r="C107" s="35"/>
      <c r="D107" s="190" t="s">
        <v>163</v>
      </c>
      <c r="E107" s="35"/>
      <c r="F107" s="191" t="s">
        <v>213</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163</v>
      </c>
      <c r="AU107" s="16" t="s">
        <v>78</v>
      </c>
    </row>
    <row r="108" spans="1:65" s="12" customFormat="1" ht="25.9" customHeight="1">
      <c r="B108" s="161"/>
      <c r="C108" s="162"/>
      <c r="D108" s="163" t="s">
        <v>68</v>
      </c>
      <c r="E108" s="164" t="s">
        <v>183</v>
      </c>
      <c r="F108" s="164" t="s">
        <v>184</v>
      </c>
      <c r="G108" s="162"/>
      <c r="H108" s="162"/>
      <c r="I108" s="165"/>
      <c r="J108" s="166">
        <f>BK108</f>
        <v>0</v>
      </c>
      <c r="K108" s="162"/>
      <c r="L108" s="167"/>
      <c r="M108" s="168"/>
      <c r="N108" s="169"/>
      <c r="O108" s="169"/>
      <c r="P108" s="170">
        <f>P109</f>
        <v>0</v>
      </c>
      <c r="Q108" s="169"/>
      <c r="R108" s="170">
        <f>R109</f>
        <v>32.039804999999994</v>
      </c>
      <c r="S108" s="169"/>
      <c r="T108" s="171">
        <f>T109</f>
        <v>7.6568399999999999</v>
      </c>
      <c r="AR108" s="172" t="s">
        <v>78</v>
      </c>
      <c r="AT108" s="173" t="s">
        <v>68</v>
      </c>
      <c r="AU108" s="173" t="s">
        <v>69</v>
      </c>
      <c r="AY108" s="172" t="s">
        <v>156</v>
      </c>
      <c r="BK108" s="174">
        <f>BK109</f>
        <v>0</v>
      </c>
    </row>
    <row r="109" spans="1:65" s="12" customFormat="1" ht="22.9" customHeight="1">
      <c r="B109" s="161"/>
      <c r="C109" s="162"/>
      <c r="D109" s="163" t="s">
        <v>68</v>
      </c>
      <c r="E109" s="175" t="s">
        <v>214</v>
      </c>
      <c r="F109" s="175" t="s">
        <v>84</v>
      </c>
      <c r="G109" s="162"/>
      <c r="H109" s="162"/>
      <c r="I109" s="165"/>
      <c r="J109" s="176">
        <f>BK109</f>
        <v>0</v>
      </c>
      <c r="K109" s="162"/>
      <c r="L109" s="167"/>
      <c r="M109" s="168"/>
      <c r="N109" s="169"/>
      <c r="O109" s="169"/>
      <c r="P109" s="170">
        <f>SUM(P110:P147)</f>
        <v>0</v>
      </c>
      <c r="Q109" s="169"/>
      <c r="R109" s="170">
        <f>SUM(R110:R147)</f>
        <v>32.039804999999994</v>
      </c>
      <c r="S109" s="169"/>
      <c r="T109" s="171">
        <f>SUM(T110:T147)</f>
        <v>7.6568399999999999</v>
      </c>
      <c r="AR109" s="172" t="s">
        <v>78</v>
      </c>
      <c r="AT109" s="173" t="s">
        <v>68</v>
      </c>
      <c r="AU109" s="173" t="s">
        <v>76</v>
      </c>
      <c r="AY109" s="172" t="s">
        <v>156</v>
      </c>
      <c r="BK109" s="174">
        <f>SUM(BK110:BK147)</f>
        <v>0</v>
      </c>
    </row>
    <row r="110" spans="1:65" s="2" customFormat="1" ht="21.75" customHeight="1">
      <c r="A110" s="33"/>
      <c r="B110" s="34"/>
      <c r="C110" s="177" t="s">
        <v>115</v>
      </c>
      <c r="D110" s="177" t="s">
        <v>158</v>
      </c>
      <c r="E110" s="178" t="s">
        <v>215</v>
      </c>
      <c r="F110" s="179" t="s">
        <v>216</v>
      </c>
      <c r="G110" s="180" t="s">
        <v>204</v>
      </c>
      <c r="H110" s="181">
        <v>1963.8</v>
      </c>
      <c r="I110" s="182"/>
      <c r="J110" s="183">
        <f>ROUND(I110*H110,2)</f>
        <v>0</v>
      </c>
      <c r="K110" s="179" t="s">
        <v>162</v>
      </c>
      <c r="L110" s="38"/>
      <c r="M110" s="184" t="s">
        <v>19</v>
      </c>
      <c r="N110" s="185" t="s">
        <v>40</v>
      </c>
      <c r="O110" s="63"/>
      <c r="P110" s="186">
        <f>O110*H110</f>
        <v>0</v>
      </c>
      <c r="Q110" s="186">
        <v>0</v>
      </c>
      <c r="R110" s="186">
        <f>Q110*H110</f>
        <v>0</v>
      </c>
      <c r="S110" s="186">
        <v>2.9999999999999997E-4</v>
      </c>
      <c r="T110" s="187">
        <f>S110*H110</f>
        <v>0.58913999999999989</v>
      </c>
      <c r="U110" s="33"/>
      <c r="V110" s="33"/>
      <c r="W110" s="33"/>
      <c r="X110" s="33"/>
      <c r="Y110" s="33"/>
      <c r="Z110" s="33"/>
      <c r="AA110" s="33"/>
      <c r="AB110" s="33"/>
      <c r="AC110" s="33"/>
      <c r="AD110" s="33"/>
      <c r="AE110" s="33"/>
      <c r="AR110" s="188" t="s">
        <v>189</v>
      </c>
      <c r="AT110" s="188" t="s">
        <v>158</v>
      </c>
      <c r="AU110" s="188" t="s">
        <v>78</v>
      </c>
      <c r="AY110" s="16" t="s">
        <v>156</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189</v>
      </c>
      <c r="BM110" s="188" t="s">
        <v>190</v>
      </c>
    </row>
    <row r="111" spans="1:65" s="2" customFormat="1" ht="11.25">
      <c r="A111" s="33"/>
      <c r="B111" s="34"/>
      <c r="C111" s="35"/>
      <c r="D111" s="190" t="s">
        <v>163</v>
      </c>
      <c r="E111" s="35"/>
      <c r="F111" s="191" t="s">
        <v>217</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163</v>
      </c>
      <c r="AU111" s="16" t="s">
        <v>78</v>
      </c>
    </row>
    <row r="112" spans="1:65" s="2" customFormat="1" ht="24.2" customHeight="1">
      <c r="A112" s="33"/>
      <c r="B112" s="34"/>
      <c r="C112" s="177" t="s">
        <v>94</v>
      </c>
      <c r="D112" s="177" t="s">
        <v>158</v>
      </c>
      <c r="E112" s="178" t="s">
        <v>218</v>
      </c>
      <c r="F112" s="179" t="s">
        <v>219</v>
      </c>
      <c r="G112" s="180" t="s">
        <v>161</v>
      </c>
      <c r="H112" s="181">
        <v>2355.9</v>
      </c>
      <c r="I112" s="182"/>
      <c r="J112" s="183">
        <f>ROUND(I112*H112,2)</f>
        <v>0</v>
      </c>
      <c r="K112" s="179" t="s">
        <v>162</v>
      </c>
      <c r="L112" s="38"/>
      <c r="M112" s="184" t="s">
        <v>19</v>
      </c>
      <c r="N112" s="185" t="s">
        <v>40</v>
      </c>
      <c r="O112" s="63"/>
      <c r="P112" s="186">
        <f>O112*H112</f>
        <v>0</v>
      </c>
      <c r="Q112" s="186">
        <v>0</v>
      </c>
      <c r="R112" s="186">
        <f>Q112*H112</f>
        <v>0</v>
      </c>
      <c r="S112" s="186">
        <v>3.0000000000000001E-3</v>
      </c>
      <c r="T112" s="187">
        <f>S112*H112</f>
        <v>7.0677000000000003</v>
      </c>
      <c r="U112" s="33"/>
      <c r="V112" s="33"/>
      <c r="W112" s="33"/>
      <c r="X112" s="33"/>
      <c r="Y112" s="33"/>
      <c r="Z112" s="33"/>
      <c r="AA112" s="33"/>
      <c r="AB112" s="33"/>
      <c r="AC112" s="33"/>
      <c r="AD112" s="33"/>
      <c r="AE112" s="33"/>
      <c r="AR112" s="188" t="s">
        <v>189</v>
      </c>
      <c r="AT112" s="188" t="s">
        <v>158</v>
      </c>
      <c r="AU112" s="188" t="s">
        <v>78</v>
      </c>
      <c r="AY112" s="16" t="s">
        <v>156</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189</v>
      </c>
      <c r="BM112" s="188" t="s">
        <v>189</v>
      </c>
    </row>
    <row r="113" spans="1:65" s="2" customFormat="1" ht="11.25">
      <c r="A113" s="33"/>
      <c r="B113" s="34"/>
      <c r="C113" s="35"/>
      <c r="D113" s="190" t="s">
        <v>163</v>
      </c>
      <c r="E113" s="35"/>
      <c r="F113" s="191" t="s">
        <v>220</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163</v>
      </c>
      <c r="AU113" s="16" t="s">
        <v>78</v>
      </c>
    </row>
    <row r="114" spans="1:65" s="2" customFormat="1" ht="33" customHeight="1">
      <c r="A114" s="33"/>
      <c r="B114" s="34"/>
      <c r="C114" s="177" t="s">
        <v>118</v>
      </c>
      <c r="D114" s="177" t="s">
        <v>158</v>
      </c>
      <c r="E114" s="178" t="s">
        <v>221</v>
      </c>
      <c r="F114" s="179" t="s">
        <v>222</v>
      </c>
      <c r="G114" s="180" t="s">
        <v>161</v>
      </c>
      <c r="H114" s="181">
        <v>2355.9</v>
      </c>
      <c r="I114" s="182"/>
      <c r="J114" s="183">
        <f>ROUND(I114*H114,2)</f>
        <v>0</v>
      </c>
      <c r="K114" s="179" t="s">
        <v>162</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189</v>
      </c>
      <c r="AT114" s="188" t="s">
        <v>158</v>
      </c>
      <c r="AU114" s="188" t="s">
        <v>78</v>
      </c>
      <c r="AY114" s="16" t="s">
        <v>156</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189</v>
      </c>
      <c r="BM114" s="188" t="s">
        <v>197</v>
      </c>
    </row>
    <row r="115" spans="1:65" s="2" customFormat="1" ht="11.25">
      <c r="A115" s="33"/>
      <c r="B115" s="34"/>
      <c r="C115" s="35"/>
      <c r="D115" s="190" t="s">
        <v>163</v>
      </c>
      <c r="E115" s="35"/>
      <c r="F115" s="191" t="s">
        <v>223</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163</v>
      </c>
      <c r="AU115" s="16" t="s">
        <v>78</v>
      </c>
    </row>
    <row r="116" spans="1:65" s="2" customFormat="1" ht="37.9" customHeight="1">
      <c r="A116" s="33"/>
      <c r="B116" s="34"/>
      <c r="C116" s="177" t="s">
        <v>121</v>
      </c>
      <c r="D116" s="177" t="s">
        <v>158</v>
      </c>
      <c r="E116" s="178" t="s">
        <v>224</v>
      </c>
      <c r="F116" s="179" t="s">
        <v>225</v>
      </c>
      <c r="G116" s="180" t="s">
        <v>161</v>
      </c>
      <c r="H116" s="181">
        <v>2355.9</v>
      </c>
      <c r="I116" s="182"/>
      <c r="J116" s="183">
        <f>ROUND(I116*H116,2)</f>
        <v>0</v>
      </c>
      <c r="K116" s="179" t="s">
        <v>162</v>
      </c>
      <c r="L116" s="38"/>
      <c r="M116" s="184" t="s">
        <v>19</v>
      </c>
      <c r="N116" s="185" t="s">
        <v>40</v>
      </c>
      <c r="O116" s="63"/>
      <c r="P116" s="186">
        <f>O116*H116</f>
        <v>0</v>
      </c>
      <c r="Q116" s="186">
        <v>0</v>
      </c>
      <c r="R116" s="186">
        <f>Q116*H116</f>
        <v>0</v>
      </c>
      <c r="S116" s="186">
        <v>0</v>
      </c>
      <c r="T116" s="187">
        <f>S116*H116</f>
        <v>0</v>
      </c>
      <c r="U116" s="33"/>
      <c r="V116" s="33"/>
      <c r="W116" s="33"/>
      <c r="X116" s="33"/>
      <c r="Y116" s="33"/>
      <c r="Z116" s="33"/>
      <c r="AA116" s="33"/>
      <c r="AB116" s="33"/>
      <c r="AC116" s="33"/>
      <c r="AD116" s="33"/>
      <c r="AE116" s="33"/>
      <c r="AR116" s="188" t="s">
        <v>189</v>
      </c>
      <c r="AT116" s="188" t="s">
        <v>158</v>
      </c>
      <c r="AU116" s="188" t="s">
        <v>78</v>
      </c>
      <c r="AY116" s="16" t="s">
        <v>156</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189</v>
      </c>
      <c r="BM116" s="188" t="s">
        <v>226</v>
      </c>
    </row>
    <row r="117" spans="1:65" s="2" customFormat="1" ht="11.25">
      <c r="A117" s="33"/>
      <c r="B117" s="34"/>
      <c r="C117" s="35"/>
      <c r="D117" s="190" t="s">
        <v>163</v>
      </c>
      <c r="E117" s="35"/>
      <c r="F117" s="191" t="s">
        <v>227</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163</v>
      </c>
      <c r="AU117" s="16" t="s">
        <v>78</v>
      </c>
    </row>
    <row r="118" spans="1:65" s="2" customFormat="1" ht="24.2" customHeight="1">
      <c r="A118" s="33"/>
      <c r="B118" s="34"/>
      <c r="C118" s="177" t="s">
        <v>228</v>
      </c>
      <c r="D118" s="177" t="s">
        <v>158</v>
      </c>
      <c r="E118" s="178" t="s">
        <v>229</v>
      </c>
      <c r="F118" s="179" t="s">
        <v>230</v>
      </c>
      <c r="G118" s="180" t="s">
        <v>161</v>
      </c>
      <c r="H118" s="181">
        <v>2129.6999999999998</v>
      </c>
      <c r="I118" s="182"/>
      <c r="J118" s="183">
        <f>ROUND(I118*H118,2)</f>
        <v>0</v>
      </c>
      <c r="K118" s="179" t="s">
        <v>162</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189</v>
      </c>
      <c r="AT118" s="188" t="s">
        <v>158</v>
      </c>
      <c r="AU118" s="188" t="s">
        <v>78</v>
      </c>
      <c r="AY118" s="16" t="s">
        <v>156</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189</v>
      </c>
      <c r="BM118" s="188" t="s">
        <v>231</v>
      </c>
    </row>
    <row r="119" spans="1:65" s="2" customFormat="1" ht="11.25">
      <c r="A119" s="33"/>
      <c r="B119" s="34"/>
      <c r="C119" s="35"/>
      <c r="D119" s="190" t="s">
        <v>163</v>
      </c>
      <c r="E119" s="35"/>
      <c r="F119" s="191" t="s">
        <v>232</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163</v>
      </c>
      <c r="AU119" s="16" t="s">
        <v>78</v>
      </c>
    </row>
    <row r="120" spans="1:65" s="2" customFormat="1" ht="24.2" customHeight="1">
      <c r="A120" s="33"/>
      <c r="B120" s="34"/>
      <c r="C120" s="177" t="s">
        <v>8</v>
      </c>
      <c r="D120" s="177" t="s">
        <v>158</v>
      </c>
      <c r="E120" s="178" t="s">
        <v>233</v>
      </c>
      <c r="F120" s="179" t="s">
        <v>234</v>
      </c>
      <c r="G120" s="180" t="s">
        <v>204</v>
      </c>
      <c r="H120" s="181">
        <v>226.2</v>
      </c>
      <c r="I120" s="182"/>
      <c r="J120" s="183">
        <f>ROUND(I120*H120,2)</f>
        <v>0</v>
      </c>
      <c r="K120" s="179" t="s">
        <v>235</v>
      </c>
      <c r="L120" s="38"/>
      <c r="M120" s="184" t="s">
        <v>19</v>
      </c>
      <c r="N120" s="185" t="s">
        <v>40</v>
      </c>
      <c r="O120" s="63"/>
      <c r="P120" s="186">
        <f>O120*H120</f>
        <v>0</v>
      </c>
      <c r="Q120" s="186">
        <v>0</v>
      </c>
      <c r="R120" s="186">
        <f>Q120*H120</f>
        <v>0</v>
      </c>
      <c r="S120" s="186">
        <v>0</v>
      </c>
      <c r="T120" s="187">
        <f>S120*H120</f>
        <v>0</v>
      </c>
      <c r="U120" s="33"/>
      <c r="V120" s="33"/>
      <c r="W120" s="33"/>
      <c r="X120" s="33"/>
      <c r="Y120" s="33"/>
      <c r="Z120" s="33"/>
      <c r="AA120" s="33"/>
      <c r="AB120" s="33"/>
      <c r="AC120" s="33"/>
      <c r="AD120" s="33"/>
      <c r="AE120" s="33"/>
      <c r="AR120" s="188" t="s">
        <v>189</v>
      </c>
      <c r="AT120" s="188" t="s">
        <v>158</v>
      </c>
      <c r="AU120" s="188" t="s">
        <v>78</v>
      </c>
      <c r="AY120" s="16" t="s">
        <v>156</v>
      </c>
      <c r="BE120" s="189">
        <f>IF(N120="základní",J120,0)</f>
        <v>0</v>
      </c>
      <c r="BF120" s="189">
        <f>IF(N120="snížená",J120,0)</f>
        <v>0</v>
      </c>
      <c r="BG120" s="189">
        <f>IF(N120="zákl. přenesená",J120,0)</f>
        <v>0</v>
      </c>
      <c r="BH120" s="189">
        <f>IF(N120="sníž. přenesená",J120,0)</f>
        <v>0</v>
      </c>
      <c r="BI120" s="189">
        <f>IF(N120="nulová",J120,0)</f>
        <v>0</v>
      </c>
      <c r="BJ120" s="16" t="s">
        <v>76</v>
      </c>
      <c r="BK120" s="189">
        <f>ROUND(I120*H120,2)</f>
        <v>0</v>
      </c>
      <c r="BL120" s="16" t="s">
        <v>189</v>
      </c>
      <c r="BM120" s="188" t="s">
        <v>236</v>
      </c>
    </row>
    <row r="121" spans="1:65" s="2" customFormat="1" ht="11.25">
      <c r="A121" s="33"/>
      <c r="B121" s="34"/>
      <c r="C121" s="35"/>
      <c r="D121" s="190" t="s">
        <v>163</v>
      </c>
      <c r="E121" s="35"/>
      <c r="F121" s="191" t="s">
        <v>237</v>
      </c>
      <c r="G121" s="35"/>
      <c r="H121" s="35"/>
      <c r="I121" s="192"/>
      <c r="J121" s="35"/>
      <c r="K121" s="35"/>
      <c r="L121" s="38"/>
      <c r="M121" s="193"/>
      <c r="N121" s="194"/>
      <c r="O121" s="63"/>
      <c r="P121" s="63"/>
      <c r="Q121" s="63"/>
      <c r="R121" s="63"/>
      <c r="S121" s="63"/>
      <c r="T121" s="64"/>
      <c r="U121" s="33"/>
      <c r="V121" s="33"/>
      <c r="W121" s="33"/>
      <c r="X121" s="33"/>
      <c r="Y121" s="33"/>
      <c r="Z121" s="33"/>
      <c r="AA121" s="33"/>
      <c r="AB121" s="33"/>
      <c r="AC121" s="33"/>
      <c r="AD121" s="33"/>
      <c r="AE121" s="33"/>
      <c r="AT121" s="16" t="s">
        <v>163</v>
      </c>
      <c r="AU121" s="16" t="s">
        <v>78</v>
      </c>
    </row>
    <row r="122" spans="1:65" s="2" customFormat="1" ht="24.2" customHeight="1">
      <c r="A122" s="33"/>
      <c r="B122" s="34"/>
      <c r="C122" s="177" t="s">
        <v>238</v>
      </c>
      <c r="D122" s="177" t="s">
        <v>158</v>
      </c>
      <c r="E122" s="178" t="s">
        <v>239</v>
      </c>
      <c r="F122" s="179" t="s">
        <v>240</v>
      </c>
      <c r="G122" s="180" t="s">
        <v>161</v>
      </c>
      <c r="H122" s="181">
        <v>2355.9</v>
      </c>
      <c r="I122" s="182"/>
      <c r="J122" s="183">
        <f>ROUND(I122*H122,2)</f>
        <v>0</v>
      </c>
      <c r="K122" s="179" t="s">
        <v>162</v>
      </c>
      <c r="L122" s="38"/>
      <c r="M122" s="184" t="s">
        <v>19</v>
      </c>
      <c r="N122" s="185" t="s">
        <v>40</v>
      </c>
      <c r="O122" s="63"/>
      <c r="P122" s="186">
        <f>O122*H122</f>
        <v>0</v>
      </c>
      <c r="Q122" s="186">
        <v>2.9999999999999997E-4</v>
      </c>
      <c r="R122" s="186">
        <f>Q122*H122</f>
        <v>0.70677000000000001</v>
      </c>
      <c r="S122" s="186">
        <v>0</v>
      </c>
      <c r="T122" s="187">
        <f>S122*H122</f>
        <v>0</v>
      </c>
      <c r="U122" s="33"/>
      <c r="V122" s="33"/>
      <c r="W122" s="33"/>
      <c r="X122" s="33"/>
      <c r="Y122" s="33"/>
      <c r="Z122" s="33"/>
      <c r="AA122" s="33"/>
      <c r="AB122" s="33"/>
      <c r="AC122" s="33"/>
      <c r="AD122" s="33"/>
      <c r="AE122" s="33"/>
      <c r="AR122" s="188" t="s">
        <v>189</v>
      </c>
      <c r="AT122" s="188" t="s">
        <v>158</v>
      </c>
      <c r="AU122" s="188" t="s">
        <v>78</v>
      </c>
      <c r="AY122" s="16" t="s">
        <v>156</v>
      </c>
      <c r="BE122" s="189">
        <f>IF(N122="základní",J122,0)</f>
        <v>0</v>
      </c>
      <c r="BF122" s="189">
        <f>IF(N122="snížená",J122,0)</f>
        <v>0</v>
      </c>
      <c r="BG122" s="189">
        <f>IF(N122="zákl. přenesená",J122,0)</f>
        <v>0</v>
      </c>
      <c r="BH122" s="189">
        <f>IF(N122="sníž. přenesená",J122,0)</f>
        <v>0</v>
      </c>
      <c r="BI122" s="189">
        <f>IF(N122="nulová",J122,0)</f>
        <v>0</v>
      </c>
      <c r="BJ122" s="16" t="s">
        <v>76</v>
      </c>
      <c r="BK122" s="189">
        <f>ROUND(I122*H122,2)</f>
        <v>0</v>
      </c>
      <c r="BL122" s="16" t="s">
        <v>189</v>
      </c>
      <c r="BM122" s="188" t="s">
        <v>241</v>
      </c>
    </row>
    <row r="123" spans="1:65" s="2" customFormat="1" ht="11.25">
      <c r="A123" s="33"/>
      <c r="B123" s="34"/>
      <c r="C123" s="35"/>
      <c r="D123" s="190" t="s">
        <v>163</v>
      </c>
      <c r="E123" s="35"/>
      <c r="F123" s="191" t="s">
        <v>242</v>
      </c>
      <c r="G123" s="35"/>
      <c r="H123" s="35"/>
      <c r="I123" s="192"/>
      <c r="J123" s="35"/>
      <c r="K123" s="35"/>
      <c r="L123" s="38"/>
      <c r="M123" s="193"/>
      <c r="N123" s="194"/>
      <c r="O123" s="63"/>
      <c r="P123" s="63"/>
      <c r="Q123" s="63"/>
      <c r="R123" s="63"/>
      <c r="S123" s="63"/>
      <c r="T123" s="64"/>
      <c r="U123" s="33"/>
      <c r="V123" s="33"/>
      <c r="W123" s="33"/>
      <c r="X123" s="33"/>
      <c r="Y123" s="33"/>
      <c r="Z123" s="33"/>
      <c r="AA123" s="33"/>
      <c r="AB123" s="33"/>
      <c r="AC123" s="33"/>
      <c r="AD123" s="33"/>
      <c r="AE123" s="33"/>
      <c r="AT123" s="16" t="s">
        <v>163</v>
      </c>
      <c r="AU123" s="16" t="s">
        <v>78</v>
      </c>
    </row>
    <row r="124" spans="1:65" s="2" customFormat="1" ht="37.9" customHeight="1">
      <c r="A124" s="33"/>
      <c r="B124" s="34"/>
      <c r="C124" s="177" t="s">
        <v>190</v>
      </c>
      <c r="D124" s="177" t="s">
        <v>158</v>
      </c>
      <c r="E124" s="178" t="s">
        <v>243</v>
      </c>
      <c r="F124" s="179" t="s">
        <v>244</v>
      </c>
      <c r="G124" s="180" t="s">
        <v>161</v>
      </c>
      <c r="H124" s="181">
        <v>2129.6999999999998</v>
      </c>
      <c r="I124" s="182"/>
      <c r="J124" s="183">
        <f>ROUND(I124*H124,2)</f>
        <v>0</v>
      </c>
      <c r="K124" s="179" t="s">
        <v>162</v>
      </c>
      <c r="L124" s="38"/>
      <c r="M124" s="184" t="s">
        <v>19</v>
      </c>
      <c r="N124" s="185" t="s">
        <v>40</v>
      </c>
      <c r="O124" s="63"/>
      <c r="P124" s="186">
        <f>O124*H124</f>
        <v>0</v>
      </c>
      <c r="Q124" s="186">
        <v>7.4999999999999997E-3</v>
      </c>
      <c r="R124" s="186">
        <f>Q124*H124</f>
        <v>15.972749999999998</v>
      </c>
      <c r="S124" s="186">
        <v>0</v>
      </c>
      <c r="T124" s="187">
        <f>S124*H124</f>
        <v>0</v>
      </c>
      <c r="U124" s="33"/>
      <c r="V124" s="33"/>
      <c r="W124" s="33"/>
      <c r="X124" s="33"/>
      <c r="Y124" s="33"/>
      <c r="Z124" s="33"/>
      <c r="AA124" s="33"/>
      <c r="AB124" s="33"/>
      <c r="AC124" s="33"/>
      <c r="AD124" s="33"/>
      <c r="AE124" s="33"/>
      <c r="AR124" s="188" t="s">
        <v>189</v>
      </c>
      <c r="AT124" s="188" t="s">
        <v>158</v>
      </c>
      <c r="AU124" s="188" t="s">
        <v>78</v>
      </c>
      <c r="AY124" s="16" t="s">
        <v>156</v>
      </c>
      <c r="BE124" s="189">
        <f>IF(N124="základní",J124,0)</f>
        <v>0</v>
      </c>
      <c r="BF124" s="189">
        <f>IF(N124="snížená",J124,0)</f>
        <v>0</v>
      </c>
      <c r="BG124" s="189">
        <f>IF(N124="zákl. přenesená",J124,0)</f>
        <v>0</v>
      </c>
      <c r="BH124" s="189">
        <f>IF(N124="sníž. přenesená",J124,0)</f>
        <v>0</v>
      </c>
      <c r="BI124" s="189">
        <f>IF(N124="nulová",J124,0)</f>
        <v>0</v>
      </c>
      <c r="BJ124" s="16" t="s">
        <v>76</v>
      </c>
      <c r="BK124" s="189">
        <f>ROUND(I124*H124,2)</f>
        <v>0</v>
      </c>
      <c r="BL124" s="16" t="s">
        <v>189</v>
      </c>
      <c r="BM124" s="188" t="s">
        <v>245</v>
      </c>
    </row>
    <row r="125" spans="1:65" s="2" customFormat="1" ht="11.25">
      <c r="A125" s="33"/>
      <c r="B125" s="34"/>
      <c r="C125" s="35"/>
      <c r="D125" s="190" t="s">
        <v>163</v>
      </c>
      <c r="E125" s="35"/>
      <c r="F125" s="191" t="s">
        <v>246</v>
      </c>
      <c r="G125" s="35"/>
      <c r="H125" s="35"/>
      <c r="I125" s="192"/>
      <c r="J125" s="35"/>
      <c r="K125" s="35"/>
      <c r="L125" s="38"/>
      <c r="M125" s="193"/>
      <c r="N125" s="194"/>
      <c r="O125" s="63"/>
      <c r="P125" s="63"/>
      <c r="Q125" s="63"/>
      <c r="R125" s="63"/>
      <c r="S125" s="63"/>
      <c r="T125" s="64"/>
      <c r="U125" s="33"/>
      <c r="V125" s="33"/>
      <c r="W125" s="33"/>
      <c r="X125" s="33"/>
      <c r="Y125" s="33"/>
      <c r="Z125" s="33"/>
      <c r="AA125" s="33"/>
      <c r="AB125" s="33"/>
      <c r="AC125" s="33"/>
      <c r="AD125" s="33"/>
      <c r="AE125" s="33"/>
      <c r="AT125" s="16" t="s">
        <v>163</v>
      </c>
      <c r="AU125" s="16" t="s">
        <v>78</v>
      </c>
    </row>
    <row r="126" spans="1:65" s="2" customFormat="1" ht="37.9" customHeight="1">
      <c r="A126" s="33"/>
      <c r="B126" s="34"/>
      <c r="C126" s="177" t="s">
        <v>247</v>
      </c>
      <c r="D126" s="177" t="s">
        <v>158</v>
      </c>
      <c r="E126" s="178" t="s">
        <v>248</v>
      </c>
      <c r="F126" s="179" t="s">
        <v>249</v>
      </c>
      <c r="G126" s="180" t="s">
        <v>204</v>
      </c>
      <c r="H126" s="181">
        <v>1963.8</v>
      </c>
      <c r="I126" s="182"/>
      <c r="J126" s="183">
        <f>ROUND(I126*H126,2)</f>
        <v>0</v>
      </c>
      <c r="K126" s="179" t="s">
        <v>162</v>
      </c>
      <c r="L126" s="38"/>
      <c r="M126" s="184" t="s">
        <v>19</v>
      </c>
      <c r="N126" s="185" t="s">
        <v>40</v>
      </c>
      <c r="O126" s="63"/>
      <c r="P126" s="186">
        <f>O126*H126</f>
        <v>0</v>
      </c>
      <c r="Q126" s="186">
        <v>4.2999999999999999E-4</v>
      </c>
      <c r="R126" s="186">
        <f>Q126*H126</f>
        <v>0.84443399999999991</v>
      </c>
      <c r="S126" s="186">
        <v>0</v>
      </c>
      <c r="T126" s="187">
        <f>S126*H126</f>
        <v>0</v>
      </c>
      <c r="U126" s="33"/>
      <c r="V126" s="33"/>
      <c r="W126" s="33"/>
      <c r="X126" s="33"/>
      <c r="Y126" s="33"/>
      <c r="Z126" s="33"/>
      <c r="AA126" s="33"/>
      <c r="AB126" s="33"/>
      <c r="AC126" s="33"/>
      <c r="AD126" s="33"/>
      <c r="AE126" s="33"/>
      <c r="AR126" s="188" t="s">
        <v>189</v>
      </c>
      <c r="AT126" s="188" t="s">
        <v>158</v>
      </c>
      <c r="AU126" s="188" t="s">
        <v>78</v>
      </c>
      <c r="AY126" s="16" t="s">
        <v>156</v>
      </c>
      <c r="BE126" s="189">
        <f>IF(N126="základní",J126,0)</f>
        <v>0</v>
      </c>
      <c r="BF126" s="189">
        <f>IF(N126="snížená",J126,0)</f>
        <v>0</v>
      </c>
      <c r="BG126" s="189">
        <f>IF(N126="zákl. přenesená",J126,0)</f>
        <v>0</v>
      </c>
      <c r="BH126" s="189">
        <f>IF(N126="sníž. přenesená",J126,0)</f>
        <v>0</v>
      </c>
      <c r="BI126" s="189">
        <f>IF(N126="nulová",J126,0)</f>
        <v>0</v>
      </c>
      <c r="BJ126" s="16" t="s">
        <v>76</v>
      </c>
      <c r="BK126" s="189">
        <f>ROUND(I126*H126,2)</f>
        <v>0</v>
      </c>
      <c r="BL126" s="16" t="s">
        <v>189</v>
      </c>
      <c r="BM126" s="188" t="s">
        <v>250</v>
      </c>
    </row>
    <row r="127" spans="1:65" s="2" customFormat="1" ht="11.25">
      <c r="A127" s="33"/>
      <c r="B127" s="34"/>
      <c r="C127" s="35"/>
      <c r="D127" s="190" t="s">
        <v>163</v>
      </c>
      <c r="E127" s="35"/>
      <c r="F127" s="191" t="s">
        <v>251</v>
      </c>
      <c r="G127" s="35"/>
      <c r="H127" s="35"/>
      <c r="I127" s="192"/>
      <c r="J127" s="35"/>
      <c r="K127" s="35"/>
      <c r="L127" s="38"/>
      <c r="M127" s="193"/>
      <c r="N127" s="194"/>
      <c r="O127" s="63"/>
      <c r="P127" s="63"/>
      <c r="Q127" s="63"/>
      <c r="R127" s="63"/>
      <c r="S127" s="63"/>
      <c r="T127" s="64"/>
      <c r="U127" s="33"/>
      <c r="V127" s="33"/>
      <c r="W127" s="33"/>
      <c r="X127" s="33"/>
      <c r="Y127" s="33"/>
      <c r="Z127" s="33"/>
      <c r="AA127" s="33"/>
      <c r="AB127" s="33"/>
      <c r="AC127" s="33"/>
      <c r="AD127" s="33"/>
      <c r="AE127" s="33"/>
      <c r="AT127" s="16" t="s">
        <v>163</v>
      </c>
      <c r="AU127" s="16" t="s">
        <v>78</v>
      </c>
    </row>
    <row r="128" spans="1:65" s="2" customFormat="1" ht="16.5" customHeight="1">
      <c r="A128" s="33"/>
      <c r="B128" s="34"/>
      <c r="C128" s="199" t="s">
        <v>189</v>
      </c>
      <c r="D128" s="199" t="s">
        <v>252</v>
      </c>
      <c r="E128" s="200" t="s">
        <v>253</v>
      </c>
      <c r="F128" s="201" t="s">
        <v>254</v>
      </c>
      <c r="G128" s="202" t="s">
        <v>204</v>
      </c>
      <c r="H128" s="203">
        <v>2160.1799999999998</v>
      </c>
      <c r="I128" s="204"/>
      <c r="J128" s="205">
        <f>ROUND(I128*H128,2)</f>
        <v>0</v>
      </c>
      <c r="K128" s="201" t="s">
        <v>19</v>
      </c>
      <c r="L128" s="206"/>
      <c r="M128" s="207" t="s">
        <v>19</v>
      </c>
      <c r="N128" s="208" t="s">
        <v>40</v>
      </c>
      <c r="O128" s="63"/>
      <c r="P128" s="186">
        <f>O128*H128</f>
        <v>0</v>
      </c>
      <c r="Q128" s="186">
        <v>0</v>
      </c>
      <c r="R128" s="186">
        <f>Q128*H128</f>
        <v>0</v>
      </c>
      <c r="S128" s="186">
        <v>0</v>
      </c>
      <c r="T128" s="187">
        <f>S128*H128</f>
        <v>0</v>
      </c>
      <c r="U128" s="33"/>
      <c r="V128" s="33"/>
      <c r="W128" s="33"/>
      <c r="X128" s="33"/>
      <c r="Y128" s="33"/>
      <c r="Z128" s="33"/>
      <c r="AA128" s="33"/>
      <c r="AB128" s="33"/>
      <c r="AC128" s="33"/>
      <c r="AD128" s="33"/>
      <c r="AE128" s="33"/>
      <c r="AR128" s="188" t="s">
        <v>255</v>
      </c>
      <c r="AT128" s="188" t="s">
        <v>252</v>
      </c>
      <c r="AU128" s="188" t="s">
        <v>78</v>
      </c>
      <c r="AY128" s="16" t="s">
        <v>156</v>
      </c>
      <c r="BE128" s="189">
        <f>IF(N128="základní",J128,0)</f>
        <v>0</v>
      </c>
      <c r="BF128" s="189">
        <f>IF(N128="snížená",J128,0)</f>
        <v>0</v>
      </c>
      <c r="BG128" s="189">
        <f>IF(N128="zákl. přenesená",J128,0)</f>
        <v>0</v>
      </c>
      <c r="BH128" s="189">
        <f>IF(N128="sníž. přenesená",J128,0)</f>
        <v>0</v>
      </c>
      <c r="BI128" s="189">
        <f>IF(N128="nulová",J128,0)</f>
        <v>0</v>
      </c>
      <c r="BJ128" s="16" t="s">
        <v>76</v>
      </c>
      <c r="BK128" s="189">
        <f>ROUND(I128*H128,2)</f>
        <v>0</v>
      </c>
      <c r="BL128" s="16" t="s">
        <v>189</v>
      </c>
      <c r="BM128" s="188" t="s">
        <v>255</v>
      </c>
    </row>
    <row r="129" spans="1:65" s="2" customFormat="1" ht="37.9" customHeight="1">
      <c r="A129" s="33"/>
      <c r="B129" s="34"/>
      <c r="C129" s="177" t="s">
        <v>256</v>
      </c>
      <c r="D129" s="177" t="s">
        <v>158</v>
      </c>
      <c r="E129" s="178" t="s">
        <v>257</v>
      </c>
      <c r="F129" s="179" t="s">
        <v>258</v>
      </c>
      <c r="G129" s="180" t="s">
        <v>204</v>
      </c>
      <c r="H129" s="181">
        <v>1963.8</v>
      </c>
      <c r="I129" s="182"/>
      <c r="J129" s="183">
        <f>ROUND(I129*H129,2)</f>
        <v>0</v>
      </c>
      <c r="K129" s="179" t="s">
        <v>162</v>
      </c>
      <c r="L129" s="38"/>
      <c r="M129" s="184" t="s">
        <v>19</v>
      </c>
      <c r="N129" s="185" t="s">
        <v>40</v>
      </c>
      <c r="O129" s="63"/>
      <c r="P129" s="186">
        <f>O129*H129</f>
        <v>0</v>
      </c>
      <c r="Q129" s="186">
        <v>0</v>
      </c>
      <c r="R129" s="186">
        <f>Q129*H129</f>
        <v>0</v>
      </c>
      <c r="S129" s="186">
        <v>0</v>
      </c>
      <c r="T129" s="187">
        <f>S129*H129</f>
        <v>0</v>
      </c>
      <c r="U129" s="33"/>
      <c r="V129" s="33"/>
      <c r="W129" s="33"/>
      <c r="X129" s="33"/>
      <c r="Y129" s="33"/>
      <c r="Z129" s="33"/>
      <c r="AA129" s="33"/>
      <c r="AB129" s="33"/>
      <c r="AC129" s="33"/>
      <c r="AD129" s="33"/>
      <c r="AE129" s="33"/>
      <c r="AR129" s="188" t="s">
        <v>189</v>
      </c>
      <c r="AT129" s="188" t="s">
        <v>158</v>
      </c>
      <c r="AU129" s="188" t="s">
        <v>78</v>
      </c>
      <c r="AY129" s="16" t="s">
        <v>156</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189</v>
      </c>
      <c r="BM129" s="188" t="s">
        <v>259</v>
      </c>
    </row>
    <row r="130" spans="1:65" s="2" customFormat="1" ht="11.25">
      <c r="A130" s="33"/>
      <c r="B130" s="34"/>
      <c r="C130" s="35"/>
      <c r="D130" s="190" t="s">
        <v>163</v>
      </c>
      <c r="E130" s="35"/>
      <c r="F130" s="191" t="s">
        <v>260</v>
      </c>
      <c r="G130" s="35"/>
      <c r="H130" s="35"/>
      <c r="I130" s="192"/>
      <c r="J130" s="35"/>
      <c r="K130" s="35"/>
      <c r="L130" s="38"/>
      <c r="M130" s="193"/>
      <c r="N130" s="194"/>
      <c r="O130" s="63"/>
      <c r="P130" s="63"/>
      <c r="Q130" s="63"/>
      <c r="R130" s="63"/>
      <c r="S130" s="63"/>
      <c r="T130" s="64"/>
      <c r="U130" s="33"/>
      <c r="V130" s="33"/>
      <c r="W130" s="33"/>
      <c r="X130" s="33"/>
      <c r="Y130" s="33"/>
      <c r="Z130" s="33"/>
      <c r="AA130" s="33"/>
      <c r="AB130" s="33"/>
      <c r="AC130" s="33"/>
      <c r="AD130" s="33"/>
      <c r="AE130" s="33"/>
      <c r="AT130" s="16" t="s">
        <v>163</v>
      </c>
      <c r="AU130" s="16" t="s">
        <v>78</v>
      </c>
    </row>
    <row r="131" spans="1:65" s="2" customFormat="1" ht="24.2" customHeight="1">
      <c r="A131" s="33"/>
      <c r="B131" s="34"/>
      <c r="C131" s="199" t="s">
        <v>197</v>
      </c>
      <c r="D131" s="199" t="s">
        <v>252</v>
      </c>
      <c r="E131" s="200" t="s">
        <v>261</v>
      </c>
      <c r="F131" s="201" t="s">
        <v>262</v>
      </c>
      <c r="G131" s="202" t="s">
        <v>204</v>
      </c>
      <c r="H131" s="203">
        <v>2160.1799999999998</v>
      </c>
      <c r="I131" s="204"/>
      <c r="J131" s="205">
        <f>ROUND(I131*H131,2)</f>
        <v>0</v>
      </c>
      <c r="K131" s="201" t="s">
        <v>19</v>
      </c>
      <c r="L131" s="206"/>
      <c r="M131" s="207" t="s">
        <v>19</v>
      </c>
      <c r="N131" s="208" t="s">
        <v>40</v>
      </c>
      <c r="O131" s="63"/>
      <c r="P131" s="186">
        <f>O131*H131</f>
        <v>0</v>
      </c>
      <c r="Q131" s="186">
        <v>0</v>
      </c>
      <c r="R131" s="186">
        <f>Q131*H131</f>
        <v>0</v>
      </c>
      <c r="S131" s="186">
        <v>0</v>
      </c>
      <c r="T131" s="187">
        <f>S131*H131</f>
        <v>0</v>
      </c>
      <c r="U131" s="33"/>
      <c r="V131" s="33"/>
      <c r="W131" s="33"/>
      <c r="X131" s="33"/>
      <c r="Y131" s="33"/>
      <c r="Z131" s="33"/>
      <c r="AA131" s="33"/>
      <c r="AB131" s="33"/>
      <c r="AC131" s="33"/>
      <c r="AD131" s="33"/>
      <c r="AE131" s="33"/>
      <c r="AR131" s="188" t="s">
        <v>255</v>
      </c>
      <c r="AT131" s="188" t="s">
        <v>252</v>
      </c>
      <c r="AU131" s="188" t="s">
        <v>78</v>
      </c>
      <c r="AY131" s="16" t="s">
        <v>156</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189</v>
      </c>
      <c r="BM131" s="188" t="s">
        <v>263</v>
      </c>
    </row>
    <row r="132" spans="1:65" s="2" customFormat="1" ht="16.5" customHeight="1">
      <c r="A132" s="33"/>
      <c r="B132" s="34"/>
      <c r="C132" s="177" t="s">
        <v>264</v>
      </c>
      <c r="D132" s="177" t="s">
        <v>158</v>
      </c>
      <c r="E132" s="178" t="s">
        <v>265</v>
      </c>
      <c r="F132" s="179" t="s">
        <v>266</v>
      </c>
      <c r="G132" s="180" t="s">
        <v>204</v>
      </c>
      <c r="H132" s="181">
        <v>0</v>
      </c>
      <c r="I132" s="182"/>
      <c r="J132" s="183">
        <f>ROUND(I132*H132,2)</f>
        <v>0</v>
      </c>
      <c r="K132" s="179" t="s">
        <v>162</v>
      </c>
      <c r="L132" s="38"/>
      <c r="M132" s="184" t="s">
        <v>19</v>
      </c>
      <c r="N132" s="185" t="s">
        <v>40</v>
      </c>
      <c r="O132" s="63"/>
      <c r="P132" s="186">
        <f>O132*H132</f>
        <v>0</v>
      </c>
      <c r="Q132" s="186">
        <v>9.0000000000000006E-5</v>
      </c>
      <c r="R132" s="186">
        <f>Q132*H132</f>
        <v>0</v>
      </c>
      <c r="S132" s="186">
        <v>0</v>
      </c>
      <c r="T132" s="187">
        <f>S132*H132</f>
        <v>0</v>
      </c>
      <c r="U132" s="33"/>
      <c r="V132" s="33"/>
      <c r="W132" s="33"/>
      <c r="X132" s="33"/>
      <c r="Y132" s="33"/>
      <c r="Z132" s="33"/>
      <c r="AA132" s="33"/>
      <c r="AB132" s="33"/>
      <c r="AC132" s="33"/>
      <c r="AD132" s="33"/>
      <c r="AE132" s="33"/>
      <c r="AR132" s="188" t="s">
        <v>189</v>
      </c>
      <c r="AT132" s="188" t="s">
        <v>158</v>
      </c>
      <c r="AU132" s="188" t="s">
        <v>78</v>
      </c>
      <c r="AY132" s="16" t="s">
        <v>156</v>
      </c>
      <c r="BE132" s="189">
        <f>IF(N132="základní",J132,0)</f>
        <v>0</v>
      </c>
      <c r="BF132" s="189">
        <f>IF(N132="snížená",J132,0)</f>
        <v>0</v>
      </c>
      <c r="BG132" s="189">
        <f>IF(N132="zákl. přenesená",J132,0)</f>
        <v>0</v>
      </c>
      <c r="BH132" s="189">
        <f>IF(N132="sníž. přenesená",J132,0)</f>
        <v>0</v>
      </c>
      <c r="BI132" s="189">
        <f>IF(N132="nulová",J132,0)</f>
        <v>0</v>
      </c>
      <c r="BJ132" s="16" t="s">
        <v>76</v>
      </c>
      <c r="BK132" s="189">
        <f>ROUND(I132*H132,2)</f>
        <v>0</v>
      </c>
      <c r="BL132" s="16" t="s">
        <v>189</v>
      </c>
      <c r="BM132" s="188" t="s">
        <v>267</v>
      </c>
    </row>
    <row r="133" spans="1:65" s="2" customFormat="1" ht="11.25">
      <c r="A133" s="33"/>
      <c r="B133" s="34"/>
      <c r="C133" s="35"/>
      <c r="D133" s="190" t="s">
        <v>163</v>
      </c>
      <c r="E133" s="35"/>
      <c r="F133" s="191" t="s">
        <v>268</v>
      </c>
      <c r="G133" s="35"/>
      <c r="H133" s="35"/>
      <c r="I133" s="192"/>
      <c r="J133" s="35"/>
      <c r="K133" s="35"/>
      <c r="L133" s="38"/>
      <c r="M133" s="193"/>
      <c r="N133" s="194"/>
      <c r="O133" s="63"/>
      <c r="P133" s="63"/>
      <c r="Q133" s="63"/>
      <c r="R133" s="63"/>
      <c r="S133" s="63"/>
      <c r="T133" s="64"/>
      <c r="U133" s="33"/>
      <c r="V133" s="33"/>
      <c r="W133" s="33"/>
      <c r="X133" s="33"/>
      <c r="Y133" s="33"/>
      <c r="Z133" s="33"/>
      <c r="AA133" s="33"/>
      <c r="AB133" s="33"/>
      <c r="AC133" s="33"/>
      <c r="AD133" s="33"/>
      <c r="AE133" s="33"/>
      <c r="AT133" s="16" t="s">
        <v>163</v>
      </c>
      <c r="AU133" s="16" t="s">
        <v>78</v>
      </c>
    </row>
    <row r="134" spans="1:65" s="2" customFormat="1" ht="37.9" customHeight="1">
      <c r="A134" s="33"/>
      <c r="B134" s="34"/>
      <c r="C134" s="177" t="s">
        <v>226</v>
      </c>
      <c r="D134" s="177" t="s">
        <v>158</v>
      </c>
      <c r="E134" s="178" t="s">
        <v>269</v>
      </c>
      <c r="F134" s="179" t="s">
        <v>270</v>
      </c>
      <c r="G134" s="180" t="s">
        <v>161</v>
      </c>
      <c r="H134" s="181">
        <v>2355.9</v>
      </c>
      <c r="I134" s="182"/>
      <c r="J134" s="183">
        <f>ROUND(I134*H134,2)</f>
        <v>0</v>
      </c>
      <c r="K134" s="179" t="s">
        <v>162</v>
      </c>
      <c r="L134" s="38"/>
      <c r="M134" s="184" t="s">
        <v>19</v>
      </c>
      <c r="N134" s="185" t="s">
        <v>40</v>
      </c>
      <c r="O134" s="63"/>
      <c r="P134" s="186">
        <f>O134*H134</f>
        <v>0</v>
      </c>
      <c r="Q134" s="186">
        <v>6.0000000000000001E-3</v>
      </c>
      <c r="R134" s="186">
        <f>Q134*H134</f>
        <v>14.135400000000001</v>
      </c>
      <c r="S134" s="186">
        <v>0</v>
      </c>
      <c r="T134" s="187">
        <f>S134*H134</f>
        <v>0</v>
      </c>
      <c r="U134" s="33"/>
      <c r="V134" s="33"/>
      <c r="W134" s="33"/>
      <c r="X134" s="33"/>
      <c r="Y134" s="33"/>
      <c r="Z134" s="33"/>
      <c r="AA134" s="33"/>
      <c r="AB134" s="33"/>
      <c r="AC134" s="33"/>
      <c r="AD134" s="33"/>
      <c r="AE134" s="33"/>
      <c r="AR134" s="188" t="s">
        <v>189</v>
      </c>
      <c r="AT134" s="188" t="s">
        <v>158</v>
      </c>
      <c r="AU134" s="188" t="s">
        <v>78</v>
      </c>
      <c r="AY134" s="16" t="s">
        <v>156</v>
      </c>
      <c r="BE134" s="189">
        <f>IF(N134="základní",J134,0)</f>
        <v>0</v>
      </c>
      <c r="BF134" s="189">
        <f>IF(N134="snížená",J134,0)</f>
        <v>0</v>
      </c>
      <c r="BG134" s="189">
        <f>IF(N134="zákl. přenesená",J134,0)</f>
        <v>0</v>
      </c>
      <c r="BH134" s="189">
        <f>IF(N134="sníž. přenesená",J134,0)</f>
        <v>0</v>
      </c>
      <c r="BI134" s="189">
        <f>IF(N134="nulová",J134,0)</f>
        <v>0</v>
      </c>
      <c r="BJ134" s="16" t="s">
        <v>76</v>
      </c>
      <c r="BK134" s="189">
        <f>ROUND(I134*H134,2)</f>
        <v>0</v>
      </c>
      <c r="BL134" s="16" t="s">
        <v>189</v>
      </c>
      <c r="BM134" s="188" t="s">
        <v>271</v>
      </c>
    </row>
    <row r="135" spans="1:65" s="2" customFormat="1" ht="11.25">
      <c r="A135" s="33"/>
      <c r="B135" s="34"/>
      <c r="C135" s="35"/>
      <c r="D135" s="190" t="s">
        <v>163</v>
      </c>
      <c r="E135" s="35"/>
      <c r="F135" s="191" t="s">
        <v>272</v>
      </c>
      <c r="G135" s="35"/>
      <c r="H135" s="35"/>
      <c r="I135" s="192"/>
      <c r="J135" s="35"/>
      <c r="K135" s="35"/>
      <c r="L135" s="38"/>
      <c r="M135" s="193"/>
      <c r="N135" s="194"/>
      <c r="O135" s="63"/>
      <c r="P135" s="63"/>
      <c r="Q135" s="63"/>
      <c r="R135" s="63"/>
      <c r="S135" s="63"/>
      <c r="T135" s="64"/>
      <c r="U135" s="33"/>
      <c r="V135" s="33"/>
      <c r="W135" s="33"/>
      <c r="X135" s="33"/>
      <c r="Y135" s="33"/>
      <c r="Z135" s="33"/>
      <c r="AA135" s="33"/>
      <c r="AB135" s="33"/>
      <c r="AC135" s="33"/>
      <c r="AD135" s="33"/>
      <c r="AE135" s="33"/>
      <c r="AT135" s="16" t="s">
        <v>163</v>
      </c>
      <c r="AU135" s="16" t="s">
        <v>78</v>
      </c>
    </row>
    <row r="136" spans="1:65" s="2" customFormat="1" ht="37.9" customHeight="1">
      <c r="A136" s="33"/>
      <c r="B136" s="34"/>
      <c r="C136" s="177" t="s">
        <v>7</v>
      </c>
      <c r="D136" s="177" t="s">
        <v>158</v>
      </c>
      <c r="E136" s="178" t="s">
        <v>273</v>
      </c>
      <c r="F136" s="179" t="s">
        <v>274</v>
      </c>
      <c r="G136" s="180" t="s">
        <v>161</v>
      </c>
      <c r="H136" s="181">
        <v>147.03</v>
      </c>
      <c r="I136" s="182"/>
      <c r="J136" s="183">
        <f>ROUND(I136*H136,2)</f>
        <v>0</v>
      </c>
      <c r="K136" s="179" t="s">
        <v>235</v>
      </c>
      <c r="L136" s="38"/>
      <c r="M136" s="184" t="s">
        <v>19</v>
      </c>
      <c r="N136" s="185" t="s">
        <v>40</v>
      </c>
      <c r="O136" s="63"/>
      <c r="P136" s="186">
        <f>O136*H136</f>
        <v>0</v>
      </c>
      <c r="Q136" s="186">
        <v>0</v>
      </c>
      <c r="R136" s="186">
        <f>Q136*H136</f>
        <v>0</v>
      </c>
      <c r="S136" s="186">
        <v>0</v>
      </c>
      <c r="T136" s="187">
        <f>S136*H136</f>
        <v>0</v>
      </c>
      <c r="U136" s="33"/>
      <c r="V136" s="33"/>
      <c r="W136" s="33"/>
      <c r="X136" s="33"/>
      <c r="Y136" s="33"/>
      <c r="Z136" s="33"/>
      <c r="AA136" s="33"/>
      <c r="AB136" s="33"/>
      <c r="AC136" s="33"/>
      <c r="AD136" s="33"/>
      <c r="AE136" s="33"/>
      <c r="AR136" s="188" t="s">
        <v>189</v>
      </c>
      <c r="AT136" s="188" t="s">
        <v>158</v>
      </c>
      <c r="AU136" s="188" t="s">
        <v>78</v>
      </c>
      <c r="AY136" s="16" t="s">
        <v>156</v>
      </c>
      <c r="BE136" s="189">
        <f>IF(N136="základní",J136,0)</f>
        <v>0</v>
      </c>
      <c r="BF136" s="189">
        <f>IF(N136="snížená",J136,0)</f>
        <v>0</v>
      </c>
      <c r="BG136" s="189">
        <f>IF(N136="zákl. přenesená",J136,0)</f>
        <v>0</v>
      </c>
      <c r="BH136" s="189">
        <f>IF(N136="sníž. přenesená",J136,0)</f>
        <v>0</v>
      </c>
      <c r="BI136" s="189">
        <f>IF(N136="nulová",J136,0)</f>
        <v>0</v>
      </c>
      <c r="BJ136" s="16" t="s">
        <v>76</v>
      </c>
      <c r="BK136" s="189">
        <f>ROUND(I136*H136,2)</f>
        <v>0</v>
      </c>
      <c r="BL136" s="16" t="s">
        <v>189</v>
      </c>
      <c r="BM136" s="188" t="s">
        <v>275</v>
      </c>
    </row>
    <row r="137" spans="1:65" s="2" customFormat="1" ht="11.25">
      <c r="A137" s="33"/>
      <c r="B137" s="34"/>
      <c r="C137" s="35"/>
      <c r="D137" s="190" t="s">
        <v>163</v>
      </c>
      <c r="E137" s="35"/>
      <c r="F137" s="191" t="s">
        <v>276</v>
      </c>
      <c r="G137" s="35"/>
      <c r="H137" s="35"/>
      <c r="I137" s="192"/>
      <c r="J137" s="35"/>
      <c r="K137" s="35"/>
      <c r="L137" s="38"/>
      <c r="M137" s="193"/>
      <c r="N137" s="194"/>
      <c r="O137" s="63"/>
      <c r="P137" s="63"/>
      <c r="Q137" s="63"/>
      <c r="R137" s="63"/>
      <c r="S137" s="63"/>
      <c r="T137" s="64"/>
      <c r="U137" s="33"/>
      <c r="V137" s="33"/>
      <c r="W137" s="33"/>
      <c r="X137" s="33"/>
      <c r="Y137" s="33"/>
      <c r="Z137" s="33"/>
      <c r="AA137" s="33"/>
      <c r="AB137" s="33"/>
      <c r="AC137" s="33"/>
      <c r="AD137" s="33"/>
      <c r="AE137" s="33"/>
      <c r="AT137" s="16" t="s">
        <v>163</v>
      </c>
      <c r="AU137" s="16" t="s">
        <v>78</v>
      </c>
    </row>
    <row r="138" spans="1:65" s="2" customFormat="1" ht="37.9" customHeight="1">
      <c r="A138" s="33"/>
      <c r="B138" s="34"/>
      <c r="C138" s="177" t="s">
        <v>231</v>
      </c>
      <c r="D138" s="177" t="s">
        <v>158</v>
      </c>
      <c r="E138" s="178" t="s">
        <v>277</v>
      </c>
      <c r="F138" s="179" t="s">
        <v>278</v>
      </c>
      <c r="G138" s="180" t="s">
        <v>161</v>
      </c>
      <c r="H138" s="181">
        <v>79.17</v>
      </c>
      <c r="I138" s="182"/>
      <c r="J138" s="183">
        <f>ROUND(I138*H138,2)</f>
        <v>0</v>
      </c>
      <c r="K138" s="179" t="s">
        <v>235</v>
      </c>
      <c r="L138" s="38"/>
      <c r="M138" s="184" t="s">
        <v>19</v>
      </c>
      <c r="N138" s="185" t="s">
        <v>40</v>
      </c>
      <c r="O138" s="63"/>
      <c r="P138" s="186">
        <f>O138*H138</f>
        <v>0</v>
      </c>
      <c r="Q138" s="186">
        <v>0</v>
      </c>
      <c r="R138" s="186">
        <f>Q138*H138</f>
        <v>0</v>
      </c>
      <c r="S138" s="186">
        <v>0</v>
      </c>
      <c r="T138" s="187">
        <f>S138*H138</f>
        <v>0</v>
      </c>
      <c r="U138" s="33"/>
      <c r="V138" s="33"/>
      <c r="W138" s="33"/>
      <c r="X138" s="33"/>
      <c r="Y138" s="33"/>
      <c r="Z138" s="33"/>
      <c r="AA138" s="33"/>
      <c r="AB138" s="33"/>
      <c r="AC138" s="33"/>
      <c r="AD138" s="33"/>
      <c r="AE138" s="33"/>
      <c r="AR138" s="188" t="s">
        <v>189</v>
      </c>
      <c r="AT138" s="188" t="s">
        <v>158</v>
      </c>
      <c r="AU138" s="188" t="s">
        <v>78</v>
      </c>
      <c r="AY138" s="16" t="s">
        <v>156</v>
      </c>
      <c r="BE138" s="189">
        <f>IF(N138="základní",J138,0)</f>
        <v>0</v>
      </c>
      <c r="BF138" s="189">
        <f>IF(N138="snížená",J138,0)</f>
        <v>0</v>
      </c>
      <c r="BG138" s="189">
        <f>IF(N138="zákl. přenesená",J138,0)</f>
        <v>0</v>
      </c>
      <c r="BH138" s="189">
        <f>IF(N138="sníž. přenesená",J138,0)</f>
        <v>0</v>
      </c>
      <c r="BI138" s="189">
        <f>IF(N138="nulová",J138,0)</f>
        <v>0</v>
      </c>
      <c r="BJ138" s="16" t="s">
        <v>76</v>
      </c>
      <c r="BK138" s="189">
        <f>ROUND(I138*H138,2)</f>
        <v>0</v>
      </c>
      <c r="BL138" s="16" t="s">
        <v>189</v>
      </c>
      <c r="BM138" s="188" t="s">
        <v>279</v>
      </c>
    </row>
    <row r="139" spans="1:65" s="2" customFormat="1" ht="11.25">
      <c r="A139" s="33"/>
      <c r="B139" s="34"/>
      <c r="C139" s="35"/>
      <c r="D139" s="190" t="s">
        <v>163</v>
      </c>
      <c r="E139" s="35"/>
      <c r="F139" s="191" t="s">
        <v>280</v>
      </c>
      <c r="G139" s="35"/>
      <c r="H139" s="35"/>
      <c r="I139" s="192"/>
      <c r="J139" s="35"/>
      <c r="K139" s="35"/>
      <c r="L139" s="38"/>
      <c r="M139" s="193"/>
      <c r="N139" s="194"/>
      <c r="O139" s="63"/>
      <c r="P139" s="63"/>
      <c r="Q139" s="63"/>
      <c r="R139" s="63"/>
      <c r="S139" s="63"/>
      <c r="T139" s="64"/>
      <c r="U139" s="33"/>
      <c r="V139" s="33"/>
      <c r="W139" s="33"/>
      <c r="X139" s="33"/>
      <c r="Y139" s="33"/>
      <c r="Z139" s="33"/>
      <c r="AA139" s="33"/>
      <c r="AB139" s="33"/>
      <c r="AC139" s="33"/>
      <c r="AD139" s="33"/>
      <c r="AE139" s="33"/>
      <c r="AT139" s="16" t="s">
        <v>163</v>
      </c>
      <c r="AU139" s="16" t="s">
        <v>78</v>
      </c>
    </row>
    <row r="140" spans="1:65" s="2" customFormat="1" ht="21.75" customHeight="1">
      <c r="A140" s="33"/>
      <c r="B140" s="34"/>
      <c r="C140" s="199" t="s">
        <v>281</v>
      </c>
      <c r="D140" s="199" t="s">
        <v>252</v>
      </c>
      <c r="E140" s="200" t="s">
        <v>282</v>
      </c>
      <c r="F140" s="201" t="s">
        <v>283</v>
      </c>
      <c r="G140" s="202" t="s">
        <v>161</v>
      </c>
      <c r="H140" s="203">
        <v>2342.67</v>
      </c>
      <c r="I140" s="204"/>
      <c r="J140" s="205">
        <f>ROUND(I140*H140,2)</f>
        <v>0</v>
      </c>
      <c r="K140" s="201" t="s">
        <v>19</v>
      </c>
      <c r="L140" s="206"/>
      <c r="M140" s="207" t="s">
        <v>19</v>
      </c>
      <c r="N140" s="208" t="s">
        <v>40</v>
      </c>
      <c r="O140" s="63"/>
      <c r="P140" s="186">
        <f>O140*H140</f>
        <v>0</v>
      </c>
      <c r="Q140" s="186">
        <v>0</v>
      </c>
      <c r="R140" s="186">
        <f>Q140*H140</f>
        <v>0</v>
      </c>
      <c r="S140" s="186">
        <v>0</v>
      </c>
      <c r="T140" s="187">
        <f>S140*H140</f>
        <v>0</v>
      </c>
      <c r="U140" s="33"/>
      <c r="V140" s="33"/>
      <c r="W140" s="33"/>
      <c r="X140" s="33"/>
      <c r="Y140" s="33"/>
      <c r="Z140" s="33"/>
      <c r="AA140" s="33"/>
      <c r="AB140" s="33"/>
      <c r="AC140" s="33"/>
      <c r="AD140" s="33"/>
      <c r="AE140" s="33"/>
      <c r="AR140" s="188" t="s">
        <v>255</v>
      </c>
      <c r="AT140" s="188" t="s">
        <v>252</v>
      </c>
      <c r="AU140" s="188" t="s">
        <v>78</v>
      </c>
      <c r="AY140" s="16" t="s">
        <v>156</v>
      </c>
      <c r="BE140" s="189">
        <f>IF(N140="základní",J140,0)</f>
        <v>0</v>
      </c>
      <c r="BF140" s="189">
        <f>IF(N140="snížená",J140,0)</f>
        <v>0</v>
      </c>
      <c r="BG140" s="189">
        <f>IF(N140="zákl. přenesená",J140,0)</f>
        <v>0</v>
      </c>
      <c r="BH140" s="189">
        <f>IF(N140="sníž. přenesená",J140,0)</f>
        <v>0</v>
      </c>
      <c r="BI140" s="189">
        <f>IF(N140="nulová",J140,0)</f>
        <v>0</v>
      </c>
      <c r="BJ140" s="16" t="s">
        <v>76</v>
      </c>
      <c r="BK140" s="189">
        <f>ROUND(I140*H140,2)</f>
        <v>0</v>
      </c>
      <c r="BL140" s="16" t="s">
        <v>189</v>
      </c>
      <c r="BM140" s="188" t="s">
        <v>284</v>
      </c>
    </row>
    <row r="141" spans="1:65" s="2" customFormat="1" ht="37.9" customHeight="1">
      <c r="A141" s="33"/>
      <c r="B141" s="34"/>
      <c r="C141" s="177" t="s">
        <v>241</v>
      </c>
      <c r="D141" s="177" t="s">
        <v>158</v>
      </c>
      <c r="E141" s="178" t="s">
        <v>285</v>
      </c>
      <c r="F141" s="179" t="s">
        <v>286</v>
      </c>
      <c r="G141" s="180" t="s">
        <v>204</v>
      </c>
      <c r="H141" s="181">
        <v>86.4</v>
      </c>
      <c r="I141" s="182"/>
      <c r="J141" s="183">
        <f>ROUND(I141*H141,2)</f>
        <v>0</v>
      </c>
      <c r="K141" s="179" t="s">
        <v>162</v>
      </c>
      <c r="L141" s="38"/>
      <c r="M141" s="184" t="s">
        <v>19</v>
      </c>
      <c r="N141" s="185" t="s">
        <v>40</v>
      </c>
      <c r="O141" s="63"/>
      <c r="P141" s="186">
        <f>O141*H141</f>
        <v>0</v>
      </c>
      <c r="Q141" s="186">
        <v>3.4000000000000002E-4</v>
      </c>
      <c r="R141" s="186">
        <f>Q141*H141</f>
        <v>2.9376000000000003E-2</v>
      </c>
      <c r="S141" s="186">
        <v>0</v>
      </c>
      <c r="T141" s="187">
        <f>S141*H141</f>
        <v>0</v>
      </c>
      <c r="U141" s="33"/>
      <c r="V141" s="33"/>
      <c r="W141" s="33"/>
      <c r="X141" s="33"/>
      <c r="Y141" s="33"/>
      <c r="Z141" s="33"/>
      <c r="AA141" s="33"/>
      <c r="AB141" s="33"/>
      <c r="AC141" s="33"/>
      <c r="AD141" s="33"/>
      <c r="AE141" s="33"/>
      <c r="AR141" s="188" t="s">
        <v>189</v>
      </c>
      <c r="AT141" s="188" t="s">
        <v>158</v>
      </c>
      <c r="AU141" s="188" t="s">
        <v>78</v>
      </c>
      <c r="AY141" s="16" t="s">
        <v>156</v>
      </c>
      <c r="BE141" s="189">
        <f>IF(N141="základní",J141,0)</f>
        <v>0</v>
      </c>
      <c r="BF141" s="189">
        <f>IF(N141="snížená",J141,0)</f>
        <v>0</v>
      </c>
      <c r="BG141" s="189">
        <f>IF(N141="zákl. přenesená",J141,0)</f>
        <v>0</v>
      </c>
      <c r="BH141" s="189">
        <f>IF(N141="sníž. přenesená",J141,0)</f>
        <v>0</v>
      </c>
      <c r="BI141" s="189">
        <f>IF(N141="nulová",J141,0)</f>
        <v>0</v>
      </c>
      <c r="BJ141" s="16" t="s">
        <v>76</v>
      </c>
      <c r="BK141" s="189">
        <f>ROUND(I141*H141,2)</f>
        <v>0</v>
      </c>
      <c r="BL141" s="16" t="s">
        <v>189</v>
      </c>
      <c r="BM141" s="188" t="s">
        <v>287</v>
      </c>
    </row>
    <row r="142" spans="1:65" s="2" customFormat="1" ht="11.25">
      <c r="A142" s="33"/>
      <c r="B142" s="34"/>
      <c r="C142" s="35"/>
      <c r="D142" s="190" t="s">
        <v>163</v>
      </c>
      <c r="E142" s="35"/>
      <c r="F142" s="191" t="s">
        <v>288</v>
      </c>
      <c r="G142" s="35"/>
      <c r="H142" s="35"/>
      <c r="I142" s="192"/>
      <c r="J142" s="35"/>
      <c r="K142" s="35"/>
      <c r="L142" s="38"/>
      <c r="M142" s="193"/>
      <c r="N142" s="194"/>
      <c r="O142" s="63"/>
      <c r="P142" s="63"/>
      <c r="Q142" s="63"/>
      <c r="R142" s="63"/>
      <c r="S142" s="63"/>
      <c r="T142" s="64"/>
      <c r="U142" s="33"/>
      <c r="V142" s="33"/>
      <c r="W142" s="33"/>
      <c r="X142" s="33"/>
      <c r="Y142" s="33"/>
      <c r="Z142" s="33"/>
      <c r="AA142" s="33"/>
      <c r="AB142" s="33"/>
      <c r="AC142" s="33"/>
      <c r="AD142" s="33"/>
      <c r="AE142" s="33"/>
      <c r="AT142" s="16" t="s">
        <v>163</v>
      </c>
      <c r="AU142" s="16" t="s">
        <v>78</v>
      </c>
    </row>
    <row r="143" spans="1:65" s="2" customFormat="1" ht="24.2" customHeight="1">
      <c r="A143" s="33"/>
      <c r="B143" s="34"/>
      <c r="C143" s="199" t="s">
        <v>289</v>
      </c>
      <c r="D143" s="199" t="s">
        <v>252</v>
      </c>
      <c r="E143" s="200" t="s">
        <v>290</v>
      </c>
      <c r="F143" s="201" t="s">
        <v>291</v>
      </c>
      <c r="G143" s="202" t="s">
        <v>204</v>
      </c>
      <c r="H143" s="203">
        <v>648</v>
      </c>
      <c r="I143" s="204"/>
      <c r="J143" s="205">
        <f>ROUND(I143*H143,2)</f>
        <v>0</v>
      </c>
      <c r="K143" s="201" t="s">
        <v>162</v>
      </c>
      <c r="L143" s="206"/>
      <c r="M143" s="207" t="s">
        <v>19</v>
      </c>
      <c r="N143" s="208" t="s">
        <v>40</v>
      </c>
      <c r="O143" s="63"/>
      <c r="P143" s="186">
        <f>O143*H143</f>
        <v>0</v>
      </c>
      <c r="Q143" s="186">
        <v>3.6000000000000002E-4</v>
      </c>
      <c r="R143" s="186">
        <f>Q143*H143</f>
        <v>0.23328000000000002</v>
      </c>
      <c r="S143" s="186">
        <v>0</v>
      </c>
      <c r="T143" s="187">
        <f>S143*H143</f>
        <v>0</v>
      </c>
      <c r="U143" s="33"/>
      <c r="V143" s="33"/>
      <c r="W143" s="33"/>
      <c r="X143" s="33"/>
      <c r="Y143" s="33"/>
      <c r="Z143" s="33"/>
      <c r="AA143" s="33"/>
      <c r="AB143" s="33"/>
      <c r="AC143" s="33"/>
      <c r="AD143" s="33"/>
      <c r="AE143" s="33"/>
      <c r="AR143" s="188" t="s">
        <v>255</v>
      </c>
      <c r="AT143" s="188" t="s">
        <v>252</v>
      </c>
      <c r="AU143" s="188" t="s">
        <v>78</v>
      </c>
      <c r="AY143" s="16" t="s">
        <v>156</v>
      </c>
      <c r="BE143" s="189">
        <f>IF(N143="základní",J143,0)</f>
        <v>0</v>
      </c>
      <c r="BF143" s="189">
        <f>IF(N143="snížená",J143,0)</f>
        <v>0</v>
      </c>
      <c r="BG143" s="189">
        <f>IF(N143="zákl. přenesená",J143,0)</f>
        <v>0</v>
      </c>
      <c r="BH143" s="189">
        <f>IF(N143="sníž. přenesená",J143,0)</f>
        <v>0</v>
      </c>
      <c r="BI143" s="189">
        <f>IF(N143="nulová",J143,0)</f>
        <v>0</v>
      </c>
      <c r="BJ143" s="16" t="s">
        <v>76</v>
      </c>
      <c r="BK143" s="189">
        <f>ROUND(I143*H143,2)</f>
        <v>0</v>
      </c>
      <c r="BL143" s="16" t="s">
        <v>189</v>
      </c>
      <c r="BM143" s="188" t="s">
        <v>292</v>
      </c>
    </row>
    <row r="144" spans="1:65" s="2" customFormat="1" ht="24.2" customHeight="1">
      <c r="A144" s="33"/>
      <c r="B144" s="34"/>
      <c r="C144" s="177" t="s">
        <v>236</v>
      </c>
      <c r="D144" s="177" t="s">
        <v>158</v>
      </c>
      <c r="E144" s="178" t="s">
        <v>293</v>
      </c>
      <c r="F144" s="179" t="s">
        <v>294</v>
      </c>
      <c r="G144" s="180" t="s">
        <v>161</v>
      </c>
      <c r="H144" s="181">
        <v>2355.9</v>
      </c>
      <c r="I144" s="182"/>
      <c r="J144" s="183">
        <f>ROUND(I144*H144,2)</f>
        <v>0</v>
      </c>
      <c r="K144" s="179" t="s">
        <v>162</v>
      </c>
      <c r="L144" s="38"/>
      <c r="M144" s="184" t="s">
        <v>19</v>
      </c>
      <c r="N144" s="185" t="s">
        <v>40</v>
      </c>
      <c r="O144" s="63"/>
      <c r="P144" s="186">
        <f>O144*H144</f>
        <v>0</v>
      </c>
      <c r="Q144" s="186">
        <v>5.0000000000000002E-5</v>
      </c>
      <c r="R144" s="186">
        <f>Q144*H144</f>
        <v>0.11779500000000001</v>
      </c>
      <c r="S144" s="186">
        <v>0</v>
      </c>
      <c r="T144" s="187">
        <f>S144*H144</f>
        <v>0</v>
      </c>
      <c r="U144" s="33"/>
      <c r="V144" s="33"/>
      <c r="W144" s="33"/>
      <c r="X144" s="33"/>
      <c r="Y144" s="33"/>
      <c r="Z144" s="33"/>
      <c r="AA144" s="33"/>
      <c r="AB144" s="33"/>
      <c r="AC144" s="33"/>
      <c r="AD144" s="33"/>
      <c r="AE144" s="33"/>
      <c r="AR144" s="188" t="s">
        <v>189</v>
      </c>
      <c r="AT144" s="188" t="s">
        <v>158</v>
      </c>
      <c r="AU144" s="188" t="s">
        <v>78</v>
      </c>
      <c r="AY144" s="16" t="s">
        <v>156</v>
      </c>
      <c r="BE144" s="189">
        <f>IF(N144="základní",J144,0)</f>
        <v>0</v>
      </c>
      <c r="BF144" s="189">
        <f>IF(N144="snížená",J144,0)</f>
        <v>0</v>
      </c>
      <c r="BG144" s="189">
        <f>IF(N144="zákl. přenesená",J144,0)</f>
        <v>0</v>
      </c>
      <c r="BH144" s="189">
        <f>IF(N144="sníž. přenesená",J144,0)</f>
        <v>0</v>
      </c>
      <c r="BI144" s="189">
        <f>IF(N144="nulová",J144,0)</f>
        <v>0</v>
      </c>
      <c r="BJ144" s="16" t="s">
        <v>76</v>
      </c>
      <c r="BK144" s="189">
        <f>ROUND(I144*H144,2)</f>
        <v>0</v>
      </c>
      <c r="BL144" s="16" t="s">
        <v>189</v>
      </c>
      <c r="BM144" s="188" t="s">
        <v>295</v>
      </c>
    </row>
    <row r="145" spans="1:65" s="2" customFormat="1" ht="11.25">
      <c r="A145" s="33"/>
      <c r="B145" s="34"/>
      <c r="C145" s="35"/>
      <c r="D145" s="190" t="s">
        <v>163</v>
      </c>
      <c r="E145" s="35"/>
      <c r="F145" s="191" t="s">
        <v>296</v>
      </c>
      <c r="G145" s="35"/>
      <c r="H145" s="35"/>
      <c r="I145" s="192"/>
      <c r="J145" s="35"/>
      <c r="K145" s="35"/>
      <c r="L145" s="38"/>
      <c r="M145" s="193"/>
      <c r="N145" s="194"/>
      <c r="O145" s="63"/>
      <c r="P145" s="63"/>
      <c r="Q145" s="63"/>
      <c r="R145" s="63"/>
      <c r="S145" s="63"/>
      <c r="T145" s="64"/>
      <c r="U145" s="33"/>
      <c r="V145" s="33"/>
      <c r="W145" s="33"/>
      <c r="X145" s="33"/>
      <c r="Y145" s="33"/>
      <c r="Z145" s="33"/>
      <c r="AA145" s="33"/>
      <c r="AB145" s="33"/>
      <c r="AC145" s="33"/>
      <c r="AD145" s="33"/>
      <c r="AE145" s="33"/>
      <c r="AT145" s="16" t="s">
        <v>163</v>
      </c>
      <c r="AU145" s="16" t="s">
        <v>78</v>
      </c>
    </row>
    <row r="146" spans="1:65" s="2" customFormat="1" ht="49.15" customHeight="1">
      <c r="A146" s="33"/>
      <c r="B146" s="34"/>
      <c r="C146" s="177" t="s">
        <v>297</v>
      </c>
      <c r="D146" s="177" t="s">
        <v>158</v>
      </c>
      <c r="E146" s="178" t="s">
        <v>298</v>
      </c>
      <c r="F146" s="179" t="s">
        <v>299</v>
      </c>
      <c r="G146" s="180" t="s">
        <v>172</v>
      </c>
      <c r="H146" s="181">
        <v>96.12</v>
      </c>
      <c r="I146" s="182"/>
      <c r="J146" s="183">
        <f>ROUND(I146*H146,2)</f>
        <v>0</v>
      </c>
      <c r="K146" s="179" t="s">
        <v>162</v>
      </c>
      <c r="L146" s="38"/>
      <c r="M146" s="184" t="s">
        <v>19</v>
      </c>
      <c r="N146" s="185" t="s">
        <v>40</v>
      </c>
      <c r="O146" s="63"/>
      <c r="P146" s="186">
        <f>O146*H146</f>
        <v>0</v>
      </c>
      <c r="Q146" s="186">
        <v>0</v>
      </c>
      <c r="R146" s="186">
        <f>Q146*H146</f>
        <v>0</v>
      </c>
      <c r="S146" s="186">
        <v>0</v>
      </c>
      <c r="T146" s="187">
        <f>S146*H146</f>
        <v>0</v>
      </c>
      <c r="U146" s="33"/>
      <c r="V146" s="33"/>
      <c r="W146" s="33"/>
      <c r="X146" s="33"/>
      <c r="Y146" s="33"/>
      <c r="Z146" s="33"/>
      <c r="AA146" s="33"/>
      <c r="AB146" s="33"/>
      <c r="AC146" s="33"/>
      <c r="AD146" s="33"/>
      <c r="AE146" s="33"/>
      <c r="AR146" s="188" t="s">
        <v>189</v>
      </c>
      <c r="AT146" s="188" t="s">
        <v>158</v>
      </c>
      <c r="AU146" s="188" t="s">
        <v>78</v>
      </c>
      <c r="AY146" s="16" t="s">
        <v>156</v>
      </c>
      <c r="BE146" s="189">
        <f>IF(N146="základní",J146,0)</f>
        <v>0</v>
      </c>
      <c r="BF146" s="189">
        <f>IF(N146="snížená",J146,0)</f>
        <v>0</v>
      </c>
      <c r="BG146" s="189">
        <f>IF(N146="zákl. přenesená",J146,0)</f>
        <v>0</v>
      </c>
      <c r="BH146" s="189">
        <f>IF(N146="sníž. přenesená",J146,0)</f>
        <v>0</v>
      </c>
      <c r="BI146" s="189">
        <f>IF(N146="nulová",J146,0)</f>
        <v>0</v>
      </c>
      <c r="BJ146" s="16" t="s">
        <v>76</v>
      </c>
      <c r="BK146" s="189">
        <f>ROUND(I146*H146,2)</f>
        <v>0</v>
      </c>
      <c r="BL146" s="16" t="s">
        <v>189</v>
      </c>
      <c r="BM146" s="188" t="s">
        <v>300</v>
      </c>
    </row>
    <row r="147" spans="1:65" s="2" customFormat="1" ht="11.25">
      <c r="A147" s="33"/>
      <c r="B147" s="34"/>
      <c r="C147" s="35"/>
      <c r="D147" s="190" t="s">
        <v>163</v>
      </c>
      <c r="E147" s="35"/>
      <c r="F147" s="191" t="s">
        <v>301</v>
      </c>
      <c r="G147" s="35"/>
      <c r="H147" s="35"/>
      <c r="I147" s="192"/>
      <c r="J147" s="35"/>
      <c r="K147" s="35"/>
      <c r="L147" s="38"/>
      <c r="M147" s="195"/>
      <c r="N147" s="196"/>
      <c r="O147" s="197"/>
      <c r="P147" s="197"/>
      <c r="Q147" s="197"/>
      <c r="R147" s="197"/>
      <c r="S147" s="197"/>
      <c r="T147" s="198"/>
      <c r="U147" s="33"/>
      <c r="V147" s="33"/>
      <c r="W147" s="33"/>
      <c r="X147" s="33"/>
      <c r="Y147" s="33"/>
      <c r="Z147" s="33"/>
      <c r="AA147" s="33"/>
      <c r="AB147" s="33"/>
      <c r="AC147" s="33"/>
      <c r="AD147" s="33"/>
      <c r="AE147" s="33"/>
      <c r="AT147" s="16" t="s">
        <v>163</v>
      </c>
      <c r="AU147" s="16" t="s">
        <v>78</v>
      </c>
    </row>
    <row r="148" spans="1:65" s="2" customFormat="1" ht="6.95" customHeight="1">
      <c r="A148" s="33"/>
      <c r="B148" s="46"/>
      <c r="C148" s="47"/>
      <c r="D148" s="47"/>
      <c r="E148" s="47"/>
      <c r="F148" s="47"/>
      <c r="G148" s="47"/>
      <c r="H148" s="47"/>
      <c r="I148" s="47"/>
      <c r="J148" s="47"/>
      <c r="K148" s="47"/>
      <c r="L148" s="38"/>
      <c r="M148" s="33"/>
      <c r="O148" s="33"/>
      <c r="P148" s="33"/>
      <c r="Q148" s="33"/>
      <c r="R148" s="33"/>
      <c r="S148" s="33"/>
      <c r="T148" s="33"/>
      <c r="U148" s="33"/>
      <c r="V148" s="33"/>
      <c r="W148" s="33"/>
      <c r="X148" s="33"/>
      <c r="Y148" s="33"/>
      <c r="Z148" s="33"/>
      <c r="AA148" s="33"/>
      <c r="AB148" s="33"/>
      <c r="AC148" s="33"/>
      <c r="AD148" s="33"/>
      <c r="AE148" s="33"/>
    </row>
  </sheetData>
  <sheetProtection algorithmName="SHA-512" hashValue="ZSUNZofxrDqguEGbciZtVNuxyDkkkfJTused3zuBIBjQb9l+7JdZl6g8hhkLuspg2pFcUoTcNN/FJFFGD34cJQ==" saltValue="UC5UgeCSOOdoElY+JBlNL6/m+olbAnFxkA6queBgM4nUbiEo1EHGuNzd4KBLfs7T2bUBwFqgVpccxp+4OVredg==" spinCount="100000" sheet="1" objects="1" scenarios="1" formatColumns="0" formatRows="0" autoFilter="0"/>
  <autoFilter ref="C90:K147" xr:uid="{00000000-0009-0000-0000-000002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5" r:id="rId1" xr:uid="{00000000-0004-0000-0200-000000000000}"/>
    <hyperlink ref="F98" r:id="rId2" xr:uid="{00000000-0004-0000-0200-000001000000}"/>
    <hyperlink ref="F100" r:id="rId3" xr:uid="{00000000-0004-0000-0200-000002000000}"/>
    <hyperlink ref="F102" r:id="rId4" xr:uid="{00000000-0004-0000-0200-000003000000}"/>
    <hyperlink ref="F104" r:id="rId5" xr:uid="{00000000-0004-0000-0200-000004000000}"/>
    <hyperlink ref="F107" r:id="rId6" xr:uid="{00000000-0004-0000-0200-000005000000}"/>
    <hyperlink ref="F111" r:id="rId7" xr:uid="{00000000-0004-0000-0200-000006000000}"/>
    <hyperlink ref="F113" r:id="rId8" xr:uid="{00000000-0004-0000-0200-000007000000}"/>
    <hyperlink ref="F115" r:id="rId9" xr:uid="{00000000-0004-0000-0200-000008000000}"/>
    <hyperlink ref="F117" r:id="rId10" xr:uid="{00000000-0004-0000-0200-000009000000}"/>
    <hyperlink ref="F119" r:id="rId11" xr:uid="{00000000-0004-0000-0200-00000A000000}"/>
    <hyperlink ref="F121" r:id="rId12" xr:uid="{00000000-0004-0000-0200-00000B000000}"/>
    <hyperlink ref="F123" r:id="rId13" xr:uid="{00000000-0004-0000-0200-00000C000000}"/>
    <hyperlink ref="F125" r:id="rId14" xr:uid="{00000000-0004-0000-0200-00000D000000}"/>
    <hyperlink ref="F127" r:id="rId15" xr:uid="{00000000-0004-0000-0200-00000E000000}"/>
    <hyperlink ref="F130" r:id="rId16" xr:uid="{00000000-0004-0000-0200-00000F000000}"/>
    <hyperlink ref="F133" r:id="rId17" xr:uid="{00000000-0004-0000-0200-000010000000}"/>
    <hyperlink ref="F135" r:id="rId18" xr:uid="{00000000-0004-0000-0200-000011000000}"/>
    <hyperlink ref="F137" r:id="rId19" xr:uid="{00000000-0004-0000-0200-000012000000}"/>
    <hyperlink ref="F139" r:id="rId20" xr:uid="{00000000-0004-0000-0200-000013000000}"/>
    <hyperlink ref="F142" r:id="rId21" xr:uid="{00000000-0004-0000-0200-000014000000}"/>
    <hyperlink ref="F145" r:id="rId22" xr:uid="{00000000-0004-0000-0200-000015000000}"/>
    <hyperlink ref="F147" r:id="rId23" xr:uid="{00000000-0004-0000-0200-000016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9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88</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129</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302</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ROUND((SUM(BE87:BE91)),  2)</f>
        <v>0</v>
      </c>
      <c r="G35" s="33"/>
      <c r="H35" s="33"/>
      <c r="I35" s="123">
        <v>0.21</v>
      </c>
      <c r="J35" s="122">
        <f>ROUND(((SUM(BE87:BE91))*I35),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ROUND((SUM(BF87:BF91)),  2)</f>
        <v>0</v>
      </c>
      <c r="G36" s="33"/>
      <c r="H36" s="33"/>
      <c r="I36" s="123">
        <v>0.12</v>
      </c>
      <c r="J36" s="122">
        <f>ROUND(((SUM(BF87:BF91))*I36),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ROUND((SUM(BG87:BG91)),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ROUND((SUM(BH87:BH91)),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ROUND((SUM(BI87:BI91)),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129</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6 - Vyčištění budov</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J88</f>
        <v>0</v>
      </c>
      <c r="K64" s="140"/>
      <c r="L64" s="144"/>
    </row>
    <row r="65" spans="1:31" s="10" customFormat="1" ht="19.899999999999999" customHeight="1">
      <c r="B65" s="145"/>
      <c r="C65" s="96"/>
      <c r="D65" s="146" t="s">
        <v>303</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141</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G</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128</v>
      </c>
      <c r="D76" s="21"/>
      <c r="E76" s="21"/>
      <c r="F76" s="21"/>
      <c r="G76" s="21"/>
      <c r="H76" s="21"/>
      <c r="I76" s="21"/>
      <c r="J76" s="21"/>
      <c r="K76" s="21"/>
      <c r="L76" s="19"/>
    </row>
    <row r="77" spans="1:31" s="2" customFormat="1" ht="16.5" customHeight="1">
      <c r="A77" s="33"/>
      <c r="B77" s="34"/>
      <c r="C77" s="35"/>
      <c r="D77" s="35"/>
      <c r="E77" s="356" t="s">
        <v>129</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130</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0" t="str">
        <f>E11</f>
        <v>6 - Vyčištění budov</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142</v>
      </c>
      <c r="D86" s="153" t="s">
        <v>54</v>
      </c>
      <c r="E86" s="153" t="s">
        <v>50</v>
      </c>
      <c r="F86" s="153" t="s">
        <v>51</v>
      </c>
      <c r="G86" s="153" t="s">
        <v>143</v>
      </c>
      <c r="H86" s="153" t="s">
        <v>144</v>
      </c>
      <c r="I86" s="153" t="s">
        <v>145</v>
      </c>
      <c r="J86" s="153" t="s">
        <v>134</v>
      </c>
      <c r="K86" s="154" t="s">
        <v>146</v>
      </c>
      <c r="L86" s="155"/>
      <c r="M86" s="67" t="s">
        <v>19</v>
      </c>
      <c r="N86" s="68" t="s">
        <v>39</v>
      </c>
      <c r="O86" s="68" t="s">
        <v>147</v>
      </c>
      <c r="P86" s="68" t="s">
        <v>148</v>
      </c>
      <c r="Q86" s="68" t="s">
        <v>149</v>
      </c>
      <c r="R86" s="68" t="s">
        <v>150</v>
      </c>
      <c r="S86" s="68" t="s">
        <v>151</v>
      </c>
      <c r="T86" s="69" t="s">
        <v>152</v>
      </c>
      <c r="U86" s="150"/>
      <c r="V86" s="150"/>
      <c r="W86" s="150"/>
      <c r="X86" s="150"/>
      <c r="Y86" s="150"/>
      <c r="Z86" s="150"/>
      <c r="AA86" s="150"/>
      <c r="AB86" s="150"/>
      <c r="AC86" s="150"/>
      <c r="AD86" s="150"/>
      <c r="AE86" s="150"/>
    </row>
    <row r="87" spans="1:65" s="2" customFormat="1" ht="22.9" customHeight="1">
      <c r="A87" s="33"/>
      <c r="B87" s="34"/>
      <c r="C87" s="74" t="s">
        <v>153</v>
      </c>
      <c r="D87" s="35"/>
      <c r="E87" s="35"/>
      <c r="F87" s="35"/>
      <c r="G87" s="35"/>
      <c r="H87" s="35"/>
      <c r="I87" s="35"/>
      <c r="J87" s="156">
        <f>BK87</f>
        <v>0</v>
      </c>
      <c r="K87" s="35"/>
      <c r="L87" s="38"/>
      <c r="M87" s="70"/>
      <c r="N87" s="157"/>
      <c r="O87" s="71"/>
      <c r="P87" s="158">
        <f>P88</f>
        <v>0</v>
      </c>
      <c r="Q87" s="71"/>
      <c r="R87" s="158">
        <f>R88</f>
        <v>9.4200000000000006E-2</v>
      </c>
      <c r="S87" s="71"/>
      <c r="T87" s="159">
        <f>T88</f>
        <v>0</v>
      </c>
      <c r="U87" s="33"/>
      <c r="V87" s="33"/>
      <c r="W87" s="33"/>
      <c r="X87" s="33"/>
      <c r="Y87" s="33"/>
      <c r="Z87" s="33"/>
      <c r="AA87" s="33"/>
      <c r="AB87" s="33"/>
      <c r="AC87" s="33"/>
      <c r="AD87" s="33"/>
      <c r="AE87" s="33"/>
      <c r="AT87" s="16" t="s">
        <v>68</v>
      </c>
      <c r="AU87" s="16" t="s">
        <v>135</v>
      </c>
      <c r="BK87" s="160">
        <f>BK88</f>
        <v>0</v>
      </c>
    </row>
    <row r="88" spans="1:65" s="12" customFormat="1" ht="25.9" customHeight="1">
      <c r="B88" s="161"/>
      <c r="C88" s="162"/>
      <c r="D88" s="163" t="s">
        <v>68</v>
      </c>
      <c r="E88" s="164" t="s">
        <v>154</v>
      </c>
      <c r="F88" s="164" t="s">
        <v>155</v>
      </c>
      <c r="G88" s="162"/>
      <c r="H88" s="162"/>
      <c r="I88" s="165"/>
      <c r="J88" s="166">
        <f>BK88</f>
        <v>0</v>
      </c>
      <c r="K88" s="162"/>
      <c r="L88" s="167"/>
      <c r="M88" s="168"/>
      <c r="N88" s="169"/>
      <c r="O88" s="169"/>
      <c r="P88" s="170">
        <f>P89</f>
        <v>0</v>
      </c>
      <c r="Q88" s="169"/>
      <c r="R88" s="170">
        <f>R89</f>
        <v>9.4200000000000006E-2</v>
      </c>
      <c r="S88" s="169"/>
      <c r="T88" s="171">
        <f>T89</f>
        <v>0</v>
      </c>
      <c r="AR88" s="172" t="s">
        <v>76</v>
      </c>
      <c r="AT88" s="173" t="s">
        <v>68</v>
      </c>
      <c r="AU88" s="173" t="s">
        <v>69</v>
      </c>
      <c r="AY88" s="172" t="s">
        <v>156</v>
      </c>
      <c r="BK88" s="174">
        <f>BK89</f>
        <v>0</v>
      </c>
    </row>
    <row r="89" spans="1:65" s="12" customFormat="1" ht="22.9" customHeight="1">
      <c r="B89" s="161"/>
      <c r="C89" s="162"/>
      <c r="D89" s="163" t="s">
        <v>68</v>
      </c>
      <c r="E89" s="175" t="s">
        <v>118</v>
      </c>
      <c r="F89" s="175" t="s">
        <v>304</v>
      </c>
      <c r="G89" s="162"/>
      <c r="H89" s="162"/>
      <c r="I89" s="165"/>
      <c r="J89" s="176">
        <f>BK89</f>
        <v>0</v>
      </c>
      <c r="K89" s="162"/>
      <c r="L89" s="167"/>
      <c r="M89" s="168"/>
      <c r="N89" s="169"/>
      <c r="O89" s="169"/>
      <c r="P89" s="170">
        <f>SUM(P90:P91)</f>
        <v>0</v>
      </c>
      <c r="Q89" s="169"/>
      <c r="R89" s="170">
        <f>SUM(R90:R91)</f>
        <v>9.4200000000000006E-2</v>
      </c>
      <c r="S89" s="169"/>
      <c r="T89" s="171">
        <f>SUM(T90:T91)</f>
        <v>0</v>
      </c>
      <c r="AR89" s="172" t="s">
        <v>76</v>
      </c>
      <c r="AT89" s="173" t="s">
        <v>68</v>
      </c>
      <c r="AU89" s="173" t="s">
        <v>76</v>
      </c>
      <c r="AY89" s="172" t="s">
        <v>156</v>
      </c>
      <c r="BK89" s="174">
        <f>SUM(BK90:BK91)</f>
        <v>0</v>
      </c>
    </row>
    <row r="90" spans="1:65" s="2" customFormat="1" ht="37.9" customHeight="1">
      <c r="A90" s="33"/>
      <c r="B90" s="34"/>
      <c r="C90" s="177" t="s">
        <v>76</v>
      </c>
      <c r="D90" s="177" t="s">
        <v>158</v>
      </c>
      <c r="E90" s="178" t="s">
        <v>305</v>
      </c>
      <c r="F90" s="179" t="s">
        <v>306</v>
      </c>
      <c r="G90" s="180" t="s">
        <v>161</v>
      </c>
      <c r="H90" s="181">
        <v>2355</v>
      </c>
      <c r="I90" s="182"/>
      <c r="J90" s="183">
        <f>ROUND(I90*H90,2)</f>
        <v>0</v>
      </c>
      <c r="K90" s="179" t="s">
        <v>162</v>
      </c>
      <c r="L90" s="38"/>
      <c r="M90" s="184" t="s">
        <v>19</v>
      </c>
      <c r="N90" s="185" t="s">
        <v>40</v>
      </c>
      <c r="O90" s="63"/>
      <c r="P90" s="186">
        <f>O90*H90</f>
        <v>0</v>
      </c>
      <c r="Q90" s="186">
        <v>4.0000000000000003E-5</v>
      </c>
      <c r="R90" s="186">
        <f>Q90*H90</f>
        <v>9.4200000000000006E-2</v>
      </c>
      <c r="S90" s="186">
        <v>0</v>
      </c>
      <c r="T90" s="187">
        <f>S90*H90</f>
        <v>0</v>
      </c>
      <c r="U90" s="33"/>
      <c r="V90" s="33"/>
      <c r="W90" s="33"/>
      <c r="X90" s="33"/>
      <c r="Y90" s="33"/>
      <c r="Z90" s="33"/>
      <c r="AA90" s="33"/>
      <c r="AB90" s="33"/>
      <c r="AC90" s="33"/>
      <c r="AD90" s="33"/>
      <c r="AE90" s="33"/>
      <c r="AR90" s="188" t="s">
        <v>101</v>
      </c>
      <c r="AT90" s="188" t="s">
        <v>158</v>
      </c>
      <c r="AU90" s="188" t="s">
        <v>78</v>
      </c>
      <c r="AY90" s="16" t="s">
        <v>156</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101</v>
      </c>
      <c r="BM90" s="188" t="s">
        <v>78</v>
      </c>
    </row>
    <row r="91" spans="1:65" s="2" customFormat="1" ht="11.25">
      <c r="A91" s="33"/>
      <c r="B91" s="34"/>
      <c r="C91" s="35"/>
      <c r="D91" s="190" t="s">
        <v>163</v>
      </c>
      <c r="E91" s="35"/>
      <c r="F91" s="191" t="s">
        <v>307</v>
      </c>
      <c r="G91" s="35"/>
      <c r="H91" s="35"/>
      <c r="I91" s="192"/>
      <c r="J91" s="35"/>
      <c r="K91" s="35"/>
      <c r="L91" s="38"/>
      <c r="M91" s="195"/>
      <c r="N91" s="196"/>
      <c r="O91" s="197"/>
      <c r="P91" s="197"/>
      <c r="Q91" s="197"/>
      <c r="R91" s="197"/>
      <c r="S91" s="197"/>
      <c r="T91" s="198"/>
      <c r="U91" s="33"/>
      <c r="V91" s="33"/>
      <c r="W91" s="33"/>
      <c r="X91" s="33"/>
      <c r="Y91" s="33"/>
      <c r="Z91" s="33"/>
      <c r="AA91" s="33"/>
      <c r="AB91" s="33"/>
      <c r="AC91" s="33"/>
      <c r="AD91" s="33"/>
      <c r="AE91" s="33"/>
      <c r="AT91" s="16" t="s">
        <v>163</v>
      </c>
      <c r="AU91" s="16" t="s">
        <v>78</v>
      </c>
    </row>
    <row r="92" spans="1:65" s="2" customFormat="1" ht="6.95" customHeight="1">
      <c r="A92" s="33"/>
      <c r="B92" s="46"/>
      <c r="C92" s="47"/>
      <c r="D92" s="47"/>
      <c r="E92" s="47"/>
      <c r="F92" s="47"/>
      <c r="G92" s="47"/>
      <c r="H92" s="47"/>
      <c r="I92" s="47"/>
      <c r="J92" s="47"/>
      <c r="K92" s="47"/>
      <c r="L92" s="38"/>
      <c r="M92" s="33"/>
      <c r="O92" s="33"/>
      <c r="P92" s="33"/>
      <c r="Q92" s="33"/>
      <c r="R92" s="33"/>
      <c r="S92" s="33"/>
      <c r="T92" s="33"/>
      <c r="U92" s="33"/>
      <c r="V92" s="33"/>
      <c r="W92" s="33"/>
      <c r="X92" s="33"/>
      <c r="Y92" s="33"/>
      <c r="Z92" s="33"/>
      <c r="AA92" s="33"/>
      <c r="AB92" s="33"/>
      <c r="AC92" s="33"/>
      <c r="AD92" s="33"/>
      <c r="AE92" s="33"/>
    </row>
  </sheetData>
  <sheetProtection algorithmName="SHA-512" hashValue="jlhTYp/au6rClfrF2FDrYXYc9VmfcRGCKWFlsuLjfdTjfNGFgmDFiOH9rHzTfmXfYXf9iF5nOxtG7CVRGg/Wtw==" saltValue="YSpDNoqA7fHhbYdY7WeJMD8U/tqbxd1EwZVKfVEBSUBJBLfB5zWtzssNZ7nPBspAUvllhbRIrQKdB+OyxpKUdw==" spinCount="100000" sheet="1" objects="1" scenarios="1" formatColumns="0" formatRows="0" autoFilter="0"/>
  <autoFilter ref="C86:K91" xr:uid="{00000000-0009-0000-0000-000003000000}"/>
  <mergeCells count="12">
    <mergeCell ref="E79:H79"/>
    <mergeCell ref="L2:V2"/>
    <mergeCell ref="E50:H50"/>
    <mergeCell ref="E52:H52"/>
    <mergeCell ref="E54:H54"/>
    <mergeCell ref="E75:H75"/>
    <mergeCell ref="E77:H77"/>
    <mergeCell ref="E7:H7"/>
    <mergeCell ref="E9:H9"/>
    <mergeCell ref="E11:H11"/>
    <mergeCell ref="E20:H20"/>
    <mergeCell ref="E29:H29"/>
  </mergeCells>
  <hyperlinks>
    <hyperlink ref="F91" r:id="rId1" xr:uid="{00000000-0004-0000-03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23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93</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309</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ROUND(J102,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ROUND((SUM(BE102:BE233)),  2)</f>
        <v>0</v>
      </c>
      <c r="G35" s="33"/>
      <c r="H35" s="33"/>
      <c r="I35" s="123">
        <v>0.21</v>
      </c>
      <c r="J35" s="122">
        <f>ROUND(((SUM(BE102:BE233))*I35),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ROUND((SUM(BF102:BF233)),  2)</f>
        <v>0</v>
      </c>
      <c r="G36" s="33"/>
      <c r="H36" s="33"/>
      <c r="I36" s="123">
        <v>0.12</v>
      </c>
      <c r="J36" s="122">
        <f>ROUND(((SUM(BF102:BF233))*I36),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ROUND((SUM(BG102:BG233)),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ROUND((SUM(BH102:BH233)),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ROUND((SUM(BI102:BI233)),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1 - AST + koupelna</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J102</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J103</f>
        <v>0</v>
      </c>
      <c r="K64" s="140"/>
      <c r="L64" s="144"/>
    </row>
    <row r="65" spans="2:12" s="10" customFormat="1" ht="19.899999999999999" customHeight="1">
      <c r="B65" s="145"/>
      <c r="C65" s="96"/>
      <c r="D65" s="146" t="s">
        <v>310</v>
      </c>
      <c r="E65" s="147"/>
      <c r="F65" s="147"/>
      <c r="G65" s="147"/>
      <c r="H65" s="147"/>
      <c r="I65" s="147"/>
      <c r="J65" s="148">
        <f>J104</f>
        <v>0</v>
      </c>
      <c r="K65" s="96"/>
      <c r="L65" s="149"/>
    </row>
    <row r="66" spans="2:12" s="10" customFormat="1" ht="19.899999999999999" customHeight="1">
      <c r="B66" s="145"/>
      <c r="C66" s="96"/>
      <c r="D66" s="146" t="s">
        <v>137</v>
      </c>
      <c r="E66" s="147"/>
      <c r="F66" s="147"/>
      <c r="G66" s="147"/>
      <c r="H66" s="147"/>
      <c r="I66" s="147"/>
      <c r="J66" s="148">
        <f>J111</f>
        <v>0</v>
      </c>
      <c r="K66" s="96"/>
      <c r="L66" s="149"/>
    </row>
    <row r="67" spans="2:12" s="10" customFormat="1" ht="19.899999999999999" customHeight="1">
      <c r="B67" s="145"/>
      <c r="C67" s="96"/>
      <c r="D67" s="146" t="s">
        <v>311</v>
      </c>
      <c r="E67" s="147"/>
      <c r="F67" s="147"/>
      <c r="G67" s="147"/>
      <c r="H67" s="147"/>
      <c r="I67" s="147"/>
      <c r="J67" s="148">
        <f>J118</f>
        <v>0</v>
      </c>
      <c r="K67" s="96"/>
      <c r="L67" s="149"/>
    </row>
    <row r="68" spans="2:12" s="10" customFormat="1" ht="19.899999999999999" customHeight="1">
      <c r="B68" s="145"/>
      <c r="C68" s="96"/>
      <c r="D68" s="146" t="s">
        <v>312</v>
      </c>
      <c r="E68" s="147"/>
      <c r="F68" s="147"/>
      <c r="G68" s="147"/>
      <c r="H68" s="147"/>
      <c r="I68" s="147"/>
      <c r="J68" s="148">
        <f>J131</f>
        <v>0</v>
      </c>
      <c r="K68" s="96"/>
      <c r="L68" s="149"/>
    </row>
    <row r="69" spans="2:12" s="10" customFormat="1" ht="19.899999999999999" customHeight="1">
      <c r="B69" s="145"/>
      <c r="C69" s="96"/>
      <c r="D69" s="146" t="s">
        <v>313</v>
      </c>
      <c r="E69" s="147"/>
      <c r="F69" s="147"/>
      <c r="G69" s="147"/>
      <c r="H69" s="147"/>
      <c r="I69" s="147"/>
      <c r="J69" s="148">
        <f>J134</f>
        <v>0</v>
      </c>
      <c r="K69" s="96"/>
      <c r="L69" s="149"/>
    </row>
    <row r="70" spans="2:12" s="10" customFormat="1" ht="19.899999999999999" customHeight="1">
      <c r="B70" s="145"/>
      <c r="C70" s="96"/>
      <c r="D70" s="146" t="s">
        <v>314</v>
      </c>
      <c r="E70" s="147"/>
      <c r="F70" s="147"/>
      <c r="G70" s="147"/>
      <c r="H70" s="147"/>
      <c r="I70" s="147"/>
      <c r="J70" s="148">
        <f>J143</f>
        <v>0</v>
      </c>
      <c r="K70" s="96"/>
      <c r="L70" s="149"/>
    </row>
    <row r="71" spans="2:12" s="10" customFormat="1" ht="19.899999999999999" customHeight="1">
      <c r="B71" s="145"/>
      <c r="C71" s="96"/>
      <c r="D71" s="146" t="s">
        <v>200</v>
      </c>
      <c r="E71" s="147"/>
      <c r="F71" s="147"/>
      <c r="G71" s="147"/>
      <c r="H71" s="147"/>
      <c r="I71" s="147"/>
      <c r="J71" s="148">
        <f>J151</f>
        <v>0</v>
      </c>
      <c r="K71" s="96"/>
      <c r="L71" s="149"/>
    </row>
    <row r="72" spans="2:12" s="9" customFormat="1" ht="24.95" customHeight="1">
      <c r="B72" s="139"/>
      <c r="C72" s="140"/>
      <c r="D72" s="141" t="s">
        <v>139</v>
      </c>
      <c r="E72" s="142"/>
      <c r="F72" s="142"/>
      <c r="G72" s="142"/>
      <c r="H72" s="142"/>
      <c r="I72" s="142"/>
      <c r="J72" s="143">
        <f>J154</f>
        <v>0</v>
      </c>
      <c r="K72" s="140"/>
      <c r="L72" s="144"/>
    </row>
    <row r="73" spans="2:12" s="10" customFormat="1" ht="19.899999999999999" customHeight="1">
      <c r="B73" s="145"/>
      <c r="C73" s="96"/>
      <c r="D73" s="146" t="s">
        <v>315</v>
      </c>
      <c r="E73" s="147"/>
      <c r="F73" s="147"/>
      <c r="G73" s="147"/>
      <c r="H73" s="147"/>
      <c r="I73" s="147"/>
      <c r="J73" s="148">
        <f>J155</f>
        <v>0</v>
      </c>
      <c r="K73" s="96"/>
      <c r="L73" s="149"/>
    </row>
    <row r="74" spans="2:12" s="10" customFormat="1" ht="19.899999999999999" customHeight="1">
      <c r="B74" s="145"/>
      <c r="C74" s="96"/>
      <c r="D74" s="146" t="s">
        <v>316</v>
      </c>
      <c r="E74" s="147"/>
      <c r="F74" s="147"/>
      <c r="G74" s="147"/>
      <c r="H74" s="147"/>
      <c r="I74" s="147"/>
      <c r="J74" s="148">
        <f>J163</f>
        <v>0</v>
      </c>
      <c r="K74" s="96"/>
      <c r="L74" s="149"/>
    </row>
    <row r="75" spans="2:12" s="10" customFormat="1" ht="19.899999999999999" customHeight="1">
      <c r="B75" s="145"/>
      <c r="C75" s="96"/>
      <c r="D75" s="146" t="s">
        <v>317</v>
      </c>
      <c r="E75" s="147"/>
      <c r="F75" s="147"/>
      <c r="G75" s="147"/>
      <c r="H75" s="147"/>
      <c r="I75" s="147"/>
      <c r="J75" s="148">
        <f>J173</f>
        <v>0</v>
      </c>
      <c r="K75" s="96"/>
      <c r="L75" s="149"/>
    </row>
    <row r="76" spans="2:12" s="10" customFormat="1" ht="19.899999999999999" customHeight="1">
      <c r="B76" s="145"/>
      <c r="C76" s="96"/>
      <c r="D76" s="146" t="s">
        <v>311</v>
      </c>
      <c r="E76" s="147"/>
      <c r="F76" s="147"/>
      <c r="G76" s="147"/>
      <c r="H76" s="147"/>
      <c r="I76" s="147"/>
      <c r="J76" s="148">
        <f>J181</f>
        <v>0</v>
      </c>
      <c r="K76" s="96"/>
      <c r="L76" s="149"/>
    </row>
    <row r="77" spans="2:12" s="10" customFormat="1" ht="19.899999999999999" customHeight="1">
      <c r="B77" s="145"/>
      <c r="C77" s="96"/>
      <c r="D77" s="146" t="s">
        <v>318</v>
      </c>
      <c r="E77" s="147"/>
      <c r="F77" s="147"/>
      <c r="G77" s="147"/>
      <c r="H77" s="147"/>
      <c r="I77" s="147"/>
      <c r="J77" s="148">
        <f>J189</f>
        <v>0</v>
      </c>
      <c r="K77" s="96"/>
      <c r="L77" s="149"/>
    </row>
    <row r="78" spans="2:12" s="10" customFormat="1" ht="19.899999999999999" customHeight="1">
      <c r="B78" s="145"/>
      <c r="C78" s="96"/>
      <c r="D78" s="146" t="s">
        <v>319</v>
      </c>
      <c r="E78" s="147"/>
      <c r="F78" s="147"/>
      <c r="G78" s="147"/>
      <c r="H78" s="147"/>
      <c r="I78" s="147"/>
      <c r="J78" s="148">
        <f>J206</f>
        <v>0</v>
      </c>
      <c r="K78" s="96"/>
      <c r="L78" s="149"/>
    </row>
    <row r="79" spans="2:12" s="10" customFormat="1" ht="19.899999999999999" customHeight="1">
      <c r="B79" s="145"/>
      <c r="C79" s="96"/>
      <c r="D79" s="146" t="s">
        <v>320</v>
      </c>
      <c r="E79" s="147"/>
      <c r="F79" s="147"/>
      <c r="G79" s="147"/>
      <c r="H79" s="147"/>
      <c r="I79" s="147"/>
      <c r="J79" s="148">
        <f>J222</f>
        <v>0</v>
      </c>
      <c r="K79" s="96"/>
      <c r="L79" s="149"/>
    </row>
    <row r="80" spans="2:12" s="10" customFormat="1" ht="19.899999999999999" customHeight="1">
      <c r="B80" s="145"/>
      <c r="C80" s="96"/>
      <c r="D80" s="146" t="s">
        <v>140</v>
      </c>
      <c r="E80" s="147"/>
      <c r="F80" s="147"/>
      <c r="G80" s="147"/>
      <c r="H80" s="147"/>
      <c r="I80" s="147"/>
      <c r="J80" s="148">
        <f>J229</f>
        <v>0</v>
      </c>
      <c r="K80" s="96"/>
      <c r="L80" s="149"/>
    </row>
    <row r="81" spans="1:31" s="2" customFormat="1" ht="21.7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31" s="2" customFormat="1" ht="6.95" customHeight="1">
      <c r="A82" s="33"/>
      <c r="B82" s="46"/>
      <c r="C82" s="47"/>
      <c r="D82" s="47"/>
      <c r="E82" s="47"/>
      <c r="F82" s="47"/>
      <c r="G82" s="47"/>
      <c r="H82" s="47"/>
      <c r="I82" s="47"/>
      <c r="J82" s="47"/>
      <c r="K82" s="47"/>
      <c r="L82" s="112"/>
      <c r="S82" s="33"/>
      <c r="T82" s="33"/>
      <c r="U82" s="33"/>
      <c r="V82" s="33"/>
      <c r="W82" s="33"/>
      <c r="X82" s="33"/>
      <c r="Y82" s="33"/>
      <c r="Z82" s="33"/>
      <c r="AA82" s="33"/>
      <c r="AB82" s="33"/>
      <c r="AC82" s="33"/>
      <c r="AD82" s="33"/>
      <c r="AE82" s="33"/>
    </row>
    <row r="86" spans="1:31" s="2" customFormat="1" ht="6.95" customHeight="1">
      <c r="A86" s="33"/>
      <c r="B86" s="48"/>
      <c r="C86" s="49"/>
      <c r="D86" s="49"/>
      <c r="E86" s="49"/>
      <c r="F86" s="49"/>
      <c r="G86" s="49"/>
      <c r="H86" s="49"/>
      <c r="I86" s="49"/>
      <c r="J86" s="49"/>
      <c r="K86" s="49"/>
      <c r="L86" s="112"/>
      <c r="S86" s="33"/>
      <c r="T86" s="33"/>
      <c r="U86" s="33"/>
      <c r="V86" s="33"/>
      <c r="W86" s="33"/>
      <c r="X86" s="33"/>
      <c r="Y86" s="33"/>
      <c r="Z86" s="33"/>
      <c r="AA86" s="33"/>
      <c r="AB86" s="33"/>
      <c r="AC86" s="33"/>
      <c r="AD86" s="33"/>
      <c r="AE86" s="33"/>
    </row>
    <row r="87" spans="1:31" s="2" customFormat="1" ht="24.95" customHeight="1">
      <c r="A87" s="33"/>
      <c r="B87" s="34"/>
      <c r="C87" s="22" t="s">
        <v>141</v>
      </c>
      <c r="D87" s="35"/>
      <c r="E87" s="35"/>
      <c r="F87" s="35"/>
      <c r="G87" s="35"/>
      <c r="H87" s="35"/>
      <c r="I87" s="35"/>
      <c r="J87" s="35"/>
      <c r="K87" s="35"/>
      <c r="L87" s="112"/>
      <c r="S87" s="33"/>
      <c r="T87" s="33"/>
      <c r="U87" s="33"/>
      <c r="V87" s="33"/>
      <c r="W87" s="33"/>
      <c r="X87" s="33"/>
      <c r="Y87" s="33"/>
      <c r="Z87" s="33"/>
      <c r="AA87" s="33"/>
      <c r="AB87" s="33"/>
      <c r="AC87" s="33"/>
      <c r="AD87" s="33"/>
      <c r="AE87" s="33"/>
    </row>
    <row r="88" spans="1:31" s="2" customFormat="1" ht="6.9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31" s="2" customFormat="1" ht="12" customHeight="1">
      <c r="A89" s="33"/>
      <c r="B89" s="34"/>
      <c r="C89" s="28" t="s">
        <v>16</v>
      </c>
      <c r="D89" s="35"/>
      <c r="E89" s="35"/>
      <c r="F89" s="35"/>
      <c r="G89" s="35"/>
      <c r="H89" s="35"/>
      <c r="I89" s="35"/>
      <c r="J89" s="35"/>
      <c r="K89" s="35"/>
      <c r="L89" s="112"/>
      <c r="S89" s="33"/>
      <c r="T89" s="33"/>
      <c r="U89" s="33"/>
      <c r="V89" s="33"/>
      <c r="W89" s="33"/>
      <c r="X89" s="33"/>
      <c r="Y89" s="33"/>
      <c r="Z89" s="33"/>
      <c r="AA89" s="33"/>
      <c r="AB89" s="33"/>
      <c r="AC89" s="33"/>
      <c r="AD89" s="33"/>
      <c r="AE89" s="33"/>
    </row>
    <row r="90" spans="1:31" s="2" customFormat="1" ht="16.5" customHeight="1">
      <c r="A90" s="33"/>
      <c r="B90" s="34"/>
      <c r="C90" s="35"/>
      <c r="D90" s="35"/>
      <c r="E90" s="356" t="str">
        <f>E7</f>
        <v>objekt Koleje Jarov- Blok G</v>
      </c>
      <c r="F90" s="357"/>
      <c r="G90" s="357"/>
      <c r="H90" s="357"/>
      <c r="I90" s="35"/>
      <c r="J90" s="35"/>
      <c r="K90" s="35"/>
      <c r="L90" s="112"/>
      <c r="S90" s="33"/>
      <c r="T90" s="33"/>
      <c r="U90" s="33"/>
      <c r="V90" s="33"/>
      <c r="W90" s="33"/>
      <c r="X90" s="33"/>
      <c r="Y90" s="33"/>
      <c r="Z90" s="33"/>
      <c r="AA90" s="33"/>
      <c r="AB90" s="33"/>
      <c r="AC90" s="33"/>
      <c r="AD90" s="33"/>
      <c r="AE90" s="33"/>
    </row>
    <row r="91" spans="1:31" s="1" customFormat="1" ht="12" customHeight="1">
      <c r="B91" s="20"/>
      <c r="C91" s="28" t="s">
        <v>128</v>
      </c>
      <c r="D91" s="21"/>
      <c r="E91" s="21"/>
      <c r="F91" s="21"/>
      <c r="G91" s="21"/>
      <c r="H91" s="21"/>
      <c r="I91" s="21"/>
      <c r="J91" s="21"/>
      <c r="K91" s="21"/>
      <c r="L91" s="19"/>
    </row>
    <row r="92" spans="1:31" s="2" customFormat="1" ht="16.5" customHeight="1">
      <c r="A92" s="33"/>
      <c r="B92" s="34"/>
      <c r="C92" s="35"/>
      <c r="D92" s="35"/>
      <c r="E92" s="356" t="s">
        <v>308</v>
      </c>
      <c r="F92" s="358"/>
      <c r="G92" s="358"/>
      <c r="H92" s="358"/>
      <c r="I92" s="35"/>
      <c r="J92" s="35"/>
      <c r="K92" s="35"/>
      <c r="L92" s="112"/>
      <c r="S92" s="33"/>
      <c r="T92" s="33"/>
      <c r="U92" s="33"/>
      <c r="V92" s="33"/>
      <c r="W92" s="33"/>
      <c r="X92" s="33"/>
      <c r="Y92" s="33"/>
      <c r="Z92" s="33"/>
      <c r="AA92" s="33"/>
      <c r="AB92" s="33"/>
      <c r="AC92" s="33"/>
      <c r="AD92" s="33"/>
      <c r="AE92" s="33"/>
    </row>
    <row r="93" spans="1:31" s="2" customFormat="1" ht="12" customHeight="1">
      <c r="A93" s="33"/>
      <c r="B93" s="34"/>
      <c r="C93" s="28" t="s">
        <v>130</v>
      </c>
      <c r="D93" s="35"/>
      <c r="E93" s="35"/>
      <c r="F93" s="35"/>
      <c r="G93" s="35"/>
      <c r="H93" s="35"/>
      <c r="I93" s="35"/>
      <c r="J93" s="35"/>
      <c r="K93" s="35"/>
      <c r="L93" s="112"/>
      <c r="S93" s="33"/>
      <c r="T93" s="33"/>
      <c r="U93" s="33"/>
      <c r="V93" s="33"/>
      <c r="W93" s="33"/>
      <c r="X93" s="33"/>
      <c r="Y93" s="33"/>
      <c r="Z93" s="33"/>
      <c r="AA93" s="33"/>
      <c r="AB93" s="33"/>
      <c r="AC93" s="33"/>
      <c r="AD93" s="33"/>
      <c r="AE93" s="33"/>
    </row>
    <row r="94" spans="1:31" s="2" customFormat="1" ht="16.5" customHeight="1">
      <c r="A94" s="33"/>
      <c r="B94" s="34"/>
      <c r="C94" s="35"/>
      <c r="D94" s="35"/>
      <c r="E94" s="310" t="str">
        <f>E11</f>
        <v>1 - AST + koupelna</v>
      </c>
      <c r="F94" s="358"/>
      <c r="G94" s="358"/>
      <c r="H94" s="358"/>
      <c r="I94" s="35"/>
      <c r="J94" s="35"/>
      <c r="K94" s="35"/>
      <c r="L94" s="112"/>
      <c r="S94" s="33"/>
      <c r="T94" s="33"/>
      <c r="U94" s="33"/>
      <c r="V94" s="33"/>
      <c r="W94" s="33"/>
      <c r="X94" s="33"/>
      <c r="Y94" s="33"/>
      <c r="Z94" s="33"/>
      <c r="AA94" s="33"/>
      <c r="AB94" s="33"/>
      <c r="AC94" s="33"/>
      <c r="AD94" s="33"/>
      <c r="AE94" s="33"/>
    </row>
    <row r="95" spans="1:31" s="2" customFormat="1" ht="6.95" customHeight="1">
      <c r="A95" s="33"/>
      <c r="B95" s="34"/>
      <c r="C95" s="35"/>
      <c r="D95" s="35"/>
      <c r="E95" s="35"/>
      <c r="F95" s="35"/>
      <c r="G95" s="35"/>
      <c r="H95" s="35"/>
      <c r="I95" s="35"/>
      <c r="J95" s="35"/>
      <c r="K95" s="35"/>
      <c r="L95" s="112"/>
      <c r="S95" s="33"/>
      <c r="T95" s="33"/>
      <c r="U95" s="33"/>
      <c r="V95" s="33"/>
      <c r="W95" s="33"/>
      <c r="X95" s="33"/>
      <c r="Y95" s="33"/>
      <c r="Z95" s="33"/>
      <c r="AA95" s="33"/>
      <c r="AB95" s="33"/>
      <c r="AC95" s="33"/>
      <c r="AD95" s="33"/>
      <c r="AE95" s="33"/>
    </row>
    <row r="96" spans="1:31" s="2" customFormat="1" ht="12" customHeight="1">
      <c r="A96" s="33"/>
      <c r="B96" s="34"/>
      <c r="C96" s="28" t="s">
        <v>21</v>
      </c>
      <c r="D96" s="35"/>
      <c r="E96" s="35"/>
      <c r="F96" s="26" t="str">
        <f>F14</f>
        <v xml:space="preserve"> </v>
      </c>
      <c r="G96" s="35"/>
      <c r="H96" s="35"/>
      <c r="I96" s="28" t="s">
        <v>23</v>
      </c>
      <c r="J96" s="58" t="str">
        <f>IF(J14="","",J14)</f>
        <v>10. 2. 2025</v>
      </c>
      <c r="K96" s="35"/>
      <c r="L96" s="112"/>
      <c r="S96" s="33"/>
      <c r="T96" s="33"/>
      <c r="U96" s="33"/>
      <c r="V96" s="33"/>
      <c r="W96" s="33"/>
      <c r="X96" s="33"/>
      <c r="Y96" s="33"/>
      <c r="Z96" s="33"/>
      <c r="AA96" s="33"/>
      <c r="AB96" s="33"/>
      <c r="AC96" s="33"/>
      <c r="AD96" s="33"/>
      <c r="AE96" s="33"/>
    </row>
    <row r="97" spans="1:65" s="2" customFormat="1" ht="6.95" customHeight="1">
      <c r="A97" s="33"/>
      <c r="B97" s="34"/>
      <c r="C97" s="35"/>
      <c r="D97" s="35"/>
      <c r="E97" s="35"/>
      <c r="F97" s="35"/>
      <c r="G97" s="35"/>
      <c r="H97" s="35"/>
      <c r="I97" s="35"/>
      <c r="J97" s="35"/>
      <c r="K97" s="35"/>
      <c r="L97" s="112"/>
      <c r="S97" s="33"/>
      <c r="T97" s="33"/>
      <c r="U97" s="33"/>
      <c r="V97" s="33"/>
      <c r="W97" s="33"/>
      <c r="X97" s="33"/>
      <c r="Y97" s="33"/>
      <c r="Z97" s="33"/>
      <c r="AA97" s="33"/>
      <c r="AB97" s="33"/>
      <c r="AC97" s="33"/>
      <c r="AD97" s="33"/>
      <c r="AE97" s="33"/>
    </row>
    <row r="98" spans="1:65" s="2" customFormat="1" ht="15.2" customHeight="1">
      <c r="A98" s="33"/>
      <c r="B98" s="34"/>
      <c r="C98" s="28" t="s">
        <v>25</v>
      </c>
      <c r="D98" s="35"/>
      <c r="E98" s="35"/>
      <c r="F98" s="26" t="str">
        <f>E17</f>
        <v xml:space="preserve"> </v>
      </c>
      <c r="G98" s="35"/>
      <c r="H98" s="35"/>
      <c r="I98" s="28" t="s">
        <v>30</v>
      </c>
      <c r="J98" s="31" t="str">
        <f>E23</f>
        <v xml:space="preserve"> </v>
      </c>
      <c r="K98" s="35"/>
      <c r="L98" s="112"/>
      <c r="S98" s="33"/>
      <c r="T98" s="33"/>
      <c r="U98" s="33"/>
      <c r="V98" s="33"/>
      <c r="W98" s="33"/>
      <c r="X98" s="33"/>
      <c r="Y98" s="33"/>
      <c r="Z98" s="33"/>
      <c r="AA98" s="33"/>
      <c r="AB98" s="33"/>
      <c r="AC98" s="33"/>
      <c r="AD98" s="33"/>
      <c r="AE98" s="33"/>
    </row>
    <row r="99" spans="1:65" s="2" customFormat="1" ht="15.2" customHeight="1">
      <c r="A99" s="33"/>
      <c r="B99" s="34"/>
      <c r="C99" s="28" t="s">
        <v>28</v>
      </c>
      <c r="D99" s="35"/>
      <c r="E99" s="35"/>
      <c r="F99" s="26" t="str">
        <f>IF(E20="","",E20)</f>
        <v>Vyplň údaj</v>
      </c>
      <c r="G99" s="35"/>
      <c r="H99" s="35"/>
      <c r="I99" s="28" t="s">
        <v>32</v>
      </c>
      <c r="J99" s="31" t="str">
        <f>E26</f>
        <v xml:space="preserve"> </v>
      </c>
      <c r="K99" s="35"/>
      <c r="L99" s="112"/>
      <c r="S99" s="33"/>
      <c r="T99" s="33"/>
      <c r="U99" s="33"/>
      <c r="V99" s="33"/>
      <c r="W99" s="33"/>
      <c r="X99" s="33"/>
      <c r="Y99" s="33"/>
      <c r="Z99" s="33"/>
      <c r="AA99" s="33"/>
      <c r="AB99" s="33"/>
      <c r="AC99" s="33"/>
      <c r="AD99" s="33"/>
      <c r="AE99" s="33"/>
    </row>
    <row r="100" spans="1:65" s="2" customFormat="1" ht="10.35" customHeight="1">
      <c r="A100" s="33"/>
      <c r="B100" s="34"/>
      <c r="C100" s="35"/>
      <c r="D100" s="35"/>
      <c r="E100" s="35"/>
      <c r="F100" s="35"/>
      <c r="G100" s="35"/>
      <c r="H100" s="35"/>
      <c r="I100" s="35"/>
      <c r="J100" s="35"/>
      <c r="K100" s="35"/>
      <c r="L100" s="112"/>
      <c r="S100" s="33"/>
      <c r="T100" s="33"/>
      <c r="U100" s="33"/>
      <c r="V100" s="33"/>
      <c r="W100" s="33"/>
      <c r="X100" s="33"/>
      <c r="Y100" s="33"/>
      <c r="Z100" s="33"/>
      <c r="AA100" s="33"/>
      <c r="AB100" s="33"/>
      <c r="AC100" s="33"/>
      <c r="AD100" s="33"/>
      <c r="AE100" s="33"/>
    </row>
    <row r="101" spans="1:65" s="11" customFormat="1" ht="29.25" customHeight="1">
      <c r="A101" s="150"/>
      <c r="B101" s="151"/>
      <c r="C101" s="152" t="s">
        <v>142</v>
      </c>
      <c r="D101" s="153" t="s">
        <v>54</v>
      </c>
      <c r="E101" s="153" t="s">
        <v>50</v>
      </c>
      <c r="F101" s="153" t="s">
        <v>51</v>
      </c>
      <c r="G101" s="153" t="s">
        <v>143</v>
      </c>
      <c r="H101" s="153" t="s">
        <v>144</v>
      </c>
      <c r="I101" s="153" t="s">
        <v>145</v>
      </c>
      <c r="J101" s="153" t="s">
        <v>134</v>
      </c>
      <c r="K101" s="154" t="s">
        <v>146</v>
      </c>
      <c r="L101" s="155"/>
      <c r="M101" s="67" t="s">
        <v>19</v>
      </c>
      <c r="N101" s="68" t="s">
        <v>39</v>
      </c>
      <c r="O101" s="68" t="s">
        <v>147</v>
      </c>
      <c r="P101" s="68" t="s">
        <v>148</v>
      </c>
      <c r="Q101" s="68" t="s">
        <v>149</v>
      </c>
      <c r="R101" s="68" t="s">
        <v>150</v>
      </c>
      <c r="S101" s="68" t="s">
        <v>151</v>
      </c>
      <c r="T101" s="69" t="s">
        <v>152</v>
      </c>
      <c r="U101" s="150"/>
      <c r="V101" s="150"/>
      <c r="W101" s="150"/>
      <c r="X101" s="150"/>
      <c r="Y101" s="150"/>
      <c r="Z101" s="150"/>
      <c r="AA101" s="150"/>
      <c r="AB101" s="150"/>
      <c r="AC101" s="150"/>
      <c r="AD101" s="150"/>
      <c r="AE101" s="150"/>
    </row>
    <row r="102" spans="1:65" s="2" customFormat="1" ht="22.9" customHeight="1">
      <c r="A102" s="33"/>
      <c r="B102" s="34"/>
      <c r="C102" s="74" t="s">
        <v>153</v>
      </c>
      <c r="D102" s="35"/>
      <c r="E102" s="35"/>
      <c r="F102" s="35"/>
      <c r="G102" s="35"/>
      <c r="H102" s="35"/>
      <c r="I102" s="35"/>
      <c r="J102" s="156">
        <f>BK102</f>
        <v>0</v>
      </c>
      <c r="K102" s="35"/>
      <c r="L102" s="38"/>
      <c r="M102" s="70"/>
      <c r="N102" s="157"/>
      <c r="O102" s="71"/>
      <c r="P102" s="158">
        <f>P103+P154</f>
        <v>0</v>
      </c>
      <c r="Q102" s="71"/>
      <c r="R102" s="158">
        <f>R103+R154</f>
        <v>5.7769605799999999</v>
      </c>
      <c r="S102" s="71"/>
      <c r="T102" s="159">
        <f>T103+T154</f>
        <v>17.352443999999998</v>
      </c>
      <c r="U102" s="33"/>
      <c r="V102" s="33"/>
      <c r="W102" s="33"/>
      <c r="X102" s="33"/>
      <c r="Y102" s="33"/>
      <c r="Z102" s="33"/>
      <c r="AA102" s="33"/>
      <c r="AB102" s="33"/>
      <c r="AC102" s="33"/>
      <c r="AD102" s="33"/>
      <c r="AE102" s="33"/>
      <c r="AT102" s="16" t="s">
        <v>68</v>
      </c>
      <c r="AU102" s="16" t="s">
        <v>135</v>
      </c>
      <c r="BK102" s="160">
        <f>BK103+BK154</f>
        <v>0</v>
      </c>
    </row>
    <row r="103" spans="1:65" s="12" customFormat="1" ht="25.9" customHeight="1">
      <c r="B103" s="161"/>
      <c r="C103" s="162"/>
      <c r="D103" s="163" t="s">
        <v>68</v>
      </c>
      <c r="E103" s="164" t="s">
        <v>154</v>
      </c>
      <c r="F103" s="164" t="s">
        <v>155</v>
      </c>
      <c r="G103" s="162"/>
      <c r="H103" s="162"/>
      <c r="I103" s="165"/>
      <c r="J103" s="166">
        <f>BK103</f>
        <v>0</v>
      </c>
      <c r="K103" s="162"/>
      <c r="L103" s="167"/>
      <c r="M103" s="168"/>
      <c r="N103" s="169"/>
      <c r="O103" s="169"/>
      <c r="P103" s="170">
        <f>P104+P111+P118+P131+P134+P143+P151</f>
        <v>0</v>
      </c>
      <c r="Q103" s="169"/>
      <c r="R103" s="170">
        <f>R104+R111+R118+R131+R134+R143+R151</f>
        <v>5.4573870800000002</v>
      </c>
      <c r="S103" s="169"/>
      <c r="T103" s="171">
        <f>T104+T111+T118+T131+T134+T143+T151</f>
        <v>14.125743999999999</v>
      </c>
      <c r="AR103" s="172" t="s">
        <v>76</v>
      </c>
      <c r="AT103" s="173" t="s">
        <v>68</v>
      </c>
      <c r="AU103" s="173" t="s">
        <v>69</v>
      </c>
      <c r="AY103" s="172" t="s">
        <v>156</v>
      </c>
      <c r="BK103" s="174">
        <f>BK104+BK111+BK118+BK131+BK134+BK143+BK151</f>
        <v>0</v>
      </c>
    </row>
    <row r="104" spans="1:65" s="12" customFormat="1" ht="22.9" customHeight="1">
      <c r="B104" s="161"/>
      <c r="C104" s="162"/>
      <c r="D104" s="163" t="s">
        <v>68</v>
      </c>
      <c r="E104" s="175" t="s">
        <v>83</v>
      </c>
      <c r="F104" s="175" t="s">
        <v>321</v>
      </c>
      <c r="G104" s="162"/>
      <c r="H104" s="162"/>
      <c r="I104" s="165"/>
      <c r="J104" s="176">
        <f>BK104</f>
        <v>0</v>
      </c>
      <c r="K104" s="162"/>
      <c r="L104" s="167"/>
      <c r="M104" s="168"/>
      <c r="N104" s="169"/>
      <c r="O104" s="169"/>
      <c r="P104" s="170">
        <f>SUM(P105:P110)</f>
        <v>0</v>
      </c>
      <c r="Q104" s="169"/>
      <c r="R104" s="170">
        <f>SUM(R105:R110)</f>
        <v>3.3154810799999996</v>
      </c>
      <c r="S104" s="169"/>
      <c r="T104" s="171">
        <f>SUM(T105:T110)</f>
        <v>0</v>
      </c>
      <c r="AR104" s="172" t="s">
        <v>76</v>
      </c>
      <c r="AT104" s="173" t="s">
        <v>68</v>
      </c>
      <c r="AU104" s="173" t="s">
        <v>76</v>
      </c>
      <c r="AY104" s="172" t="s">
        <v>156</v>
      </c>
      <c r="BK104" s="174">
        <f>SUM(BK105:BK110)</f>
        <v>0</v>
      </c>
    </row>
    <row r="105" spans="1:65" s="2" customFormat="1" ht="37.9" customHeight="1">
      <c r="A105" s="33"/>
      <c r="B105" s="34"/>
      <c r="C105" s="177" t="s">
        <v>76</v>
      </c>
      <c r="D105" s="177" t="s">
        <v>158</v>
      </c>
      <c r="E105" s="178" t="s">
        <v>322</v>
      </c>
      <c r="F105" s="179" t="s">
        <v>323</v>
      </c>
      <c r="G105" s="180" t="s">
        <v>161</v>
      </c>
      <c r="H105" s="181">
        <v>48</v>
      </c>
      <c r="I105" s="182"/>
      <c r="J105" s="183">
        <f>ROUND(I105*H105,2)</f>
        <v>0</v>
      </c>
      <c r="K105" s="179" t="s">
        <v>162</v>
      </c>
      <c r="L105" s="38"/>
      <c r="M105" s="184" t="s">
        <v>19</v>
      </c>
      <c r="N105" s="185" t="s">
        <v>40</v>
      </c>
      <c r="O105" s="63"/>
      <c r="P105" s="186">
        <f>O105*H105</f>
        <v>0</v>
      </c>
      <c r="Q105" s="186">
        <v>6.1719999999999997E-2</v>
      </c>
      <c r="R105" s="186">
        <f>Q105*H105</f>
        <v>2.9625599999999999</v>
      </c>
      <c r="S105" s="186">
        <v>0</v>
      </c>
      <c r="T105" s="187">
        <f>S105*H105</f>
        <v>0</v>
      </c>
      <c r="U105" s="33"/>
      <c r="V105" s="33"/>
      <c r="W105" s="33"/>
      <c r="X105" s="33"/>
      <c r="Y105" s="33"/>
      <c r="Z105" s="33"/>
      <c r="AA105" s="33"/>
      <c r="AB105" s="33"/>
      <c r="AC105" s="33"/>
      <c r="AD105" s="33"/>
      <c r="AE105" s="33"/>
      <c r="AR105" s="188" t="s">
        <v>101</v>
      </c>
      <c r="AT105" s="188" t="s">
        <v>158</v>
      </c>
      <c r="AU105" s="188" t="s">
        <v>78</v>
      </c>
      <c r="AY105" s="16" t="s">
        <v>156</v>
      </c>
      <c r="BE105" s="189">
        <f>IF(N105="základní",J105,0)</f>
        <v>0</v>
      </c>
      <c r="BF105" s="189">
        <f>IF(N105="snížená",J105,0)</f>
        <v>0</v>
      </c>
      <c r="BG105" s="189">
        <f>IF(N105="zákl. přenesená",J105,0)</f>
        <v>0</v>
      </c>
      <c r="BH105" s="189">
        <f>IF(N105="sníž. přenesená",J105,0)</f>
        <v>0</v>
      </c>
      <c r="BI105" s="189">
        <f>IF(N105="nulová",J105,0)</f>
        <v>0</v>
      </c>
      <c r="BJ105" s="16" t="s">
        <v>76</v>
      </c>
      <c r="BK105" s="189">
        <f>ROUND(I105*H105,2)</f>
        <v>0</v>
      </c>
      <c r="BL105" s="16" t="s">
        <v>101</v>
      </c>
      <c r="BM105" s="188" t="s">
        <v>78</v>
      </c>
    </row>
    <row r="106" spans="1:65" s="2" customFormat="1" ht="11.25">
      <c r="A106" s="33"/>
      <c r="B106" s="34"/>
      <c r="C106" s="35"/>
      <c r="D106" s="190" t="s">
        <v>163</v>
      </c>
      <c r="E106" s="35"/>
      <c r="F106" s="191" t="s">
        <v>324</v>
      </c>
      <c r="G106" s="35"/>
      <c r="H106" s="35"/>
      <c r="I106" s="192"/>
      <c r="J106" s="35"/>
      <c r="K106" s="35"/>
      <c r="L106" s="38"/>
      <c r="M106" s="193"/>
      <c r="N106" s="194"/>
      <c r="O106" s="63"/>
      <c r="P106" s="63"/>
      <c r="Q106" s="63"/>
      <c r="R106" s="63"/>
      <c r="S106" s="63"/>
      <c r="T106" s="64"/>
      <c r="U106" s="33"/>
      <c r="V106" s="33"/>
      <c r="W106" s="33"/>
      <c r="X106" s="33"/>
      <c r="Y106" s="33"/>
      <c r="Z106" s="33"/>
      <c r="AA106" s="33"/>
      <c r="AB106" s="33"/>
      <c r="AC106" s="33"/>
      <c r="AD106" s="33"/>
      <c r="AE106" s="33"/>
      <c r="AT106" s="16" t="s">
        <v>163</v>
      </c>
      <c r="AU106" s="16" t="s">
        <v>78</v>
      </c>
    </row>
    <row r="107" spans="1:65" s="2" customFormat="1" ht="24.2" customHeight="1">
      <c r="A107" s="33"/>
      <c r="B107" s="34"/>
      <c r="C107" s="177" t="s">
        <v>78</v>
      </c>
      <c r="D107" s="177" t="s">
        <v>158</v>
      </c>
      <c r="E107" s="178" t="s">
        <v>325</v>
      </c>
      <c r="F107" s="179" t="s">
        <v>326</v>
      </c>
      <c r="G107" s="180" t="s">
        <v>204</v>
      </c>
      <c r="H107" s="181">
        <v>18</v>
      </c>
      <c r="I107" s="182"/>
      <c r="J107" s="183">
        <f>ROUND(I107*H107,2)</f>
        <v>0</v>
      </c>
      <c r="K107" s="179" t="s">
        <v>162</v>
      </c>
      <c r="L107" s="38"/>
      <c r="M107" s="184" t="s">
        <v>19</v>
      </c>
      <c r="N107" s="185" t="s">
        <v>40</v>
      </c>
      <c r="O107" s="63"/>
      <c r="P107" s="186">
        <f>O107*H107</f>
        <v>0</v>
      </c>
      <c r="Q107" s="186">
        <v>2.0000000000000001E-4</v>
      </c>
      <c r="R107" s="186">
        <f>Q107*H107</f>
        <v>3.6000000000000003E-3</v>
      </c>
      <c r="S107" s="186">
        <v>0</v>
      </c>
      <c r="T107" s="187">
        <f>S107*H107</f>
        <v>0</v>
      </c>
      <c r="U107" s="33"/>
      <c r="V107" s="33"/>
      <c r="W107" s="33"/>
      <c r="X107" s="33"/>
      <c r="Y107" s="33"/>
      <c r="Z107" s="33"/>
      <c r="AA107" s="33"/>
      <c r="AB107" s="33"/>
      <c r="AC107" s="33"/>
      <c r="AD107" s="33"/>
      <c r="AE107" s="33"/>
      <c r="AR107" s="188" t="s">
        <v>101</v>
      </c>
      <c r="AT107" s="188" t="s">
        <v>158</v>
      </c>
      <c r="AU107" s="188" t="s">
        <v>78</v>
      </c>
      <c r="AY107" s="16" t="s">
        <v>156</v>
      </c>
      <c r="BE107" s="189">
        <f>IF(N107="základní",J107,0)</f>
        <v>0</v>
      </c>
      <c r="BF107" s="189">
        <f>IF(N107="snížená",J107,0)</f>
        <v>0</v>
      </c>
      <c r="BG107" s="189">
        <f>IF(N107="zákl. přenesená",J107,0)</f>
        <v>0</v>
      </c>
      <c r="BH107" s="189">
        <f>IF(N107="sníž. přenesená",J107,0)</f>
        <v>0</v>
      </c>
      <c r="BI107" s="189">
        <f>IF(N107="nulová",J107,0)</f>
        <v>0</v>
      </c>
      <c r="BJ107" s="16" t="s">
        <v>76</v>
      </c>
      <c r="BK107" s="189">
        <f>ROUND(I107*H107,2)</f>
        <v>0</v>
      </c>
      <c r="BL107" s="16" t="s">
        <v>101</v>
      </c>
      <c r="BM107" s="188" t="s">
        <v>101</v>
      </c>
    </row>
    <row r="108" spans="1:65" s="2" customFormat="1" ht="11.25">
      <c r="A108" s="33"/>
      <c r="B108" s="34"/>
      <c r="C108" s="35"/>
      <c r="D108" s="190" t="s">
        <v>163</v>
      </c>
      <c r="E108" s="35"/>
      <c r="F108" s="191" t="s">
        <v>327</v>
      </c>
      <c r="G108" s="35"/>
      <c r="H108" s="35"/>
      <c r="I108" s="192"/>
      <c r="J108" s="35"/>
      <c r="K108" s="35"/>
      <c r="L108" s="38"/>
      <c r="M108" s="193"/>
      <c r="N108" s="194"/>
      <c r="O108" s="63"/>
      <c r="P108" s="63"/>
      <c r="Q108" s="63"/>
      <c r="R108" s="63"/>
      <c r="S108" s="63"/>
      <c r="T108" s="64"/>
      <c r="U108" s="33"/>
      <c r="V108" s="33"/>
      <c r="W108" s="33"/>
      <c r="X108" s="33"/>
      <c r="Y108" s="33"/>
      <c r="Z108" s="33"/>
      <c r="AA108" s="33"/>
      <c r="AB108" s="33"/>
      <c r="AC108" s="33"/>
      <c r="AD108" s="33"/>
      <c r="AE108" s="33"/>
      <c r="AT108" s="16" t="s">
        <v>163</v>
      </c>
      <c r="AU108" s="16" t="s">
        <v>78</v>
      </c>
    </row>
    <row r="109" spans="1:65" s="2" customFormat="1" ht="37.9" customHeight="1">
      <c r="A109" s="33"/>
      <c r="B109" s="34"/>
      <c r="C109" s="177" t="s">
        <v>83</v>
      </c>
      <c r="D109" s="177" t="s">
        <v>158</v>
      </c>
      <c r="E109" s="178" t="s">
        <v>328</v>
      </c>
      <c r="F109" s="179" t="s">
        <v>329</v>
      </c>
      <c r="G109" s="180" t="s">
        <v>161</v>
      </c>
      <c r="H109" s="181">
        <v>4.1879999999999997</v>
      </c>
      <c r="I109" s="182"/>
      <c r="J109" s="183">
        <f>ROUND(I109*H109,2)</f>
        <v>0</v>
      </c>
      <c r="K109" s="179" t="s">
        <v>162</v>
      </c>
      <c r="L109" s="38"/>
      <c r="M109" s="184" t="s">
        <v>19</v>
      </c>
      <c r="N109" s="185" t="s">
        <v>40</v>
      </c>
      <c r="O109" s="63"/>
      <c r="P109" s="186">
        <f>O109*H109</f>
        <v>0</v>
      </c>
      <c r="Q109" s="186">
        <v>8.3409999999999998E-2</v>
      </c>
      <c r="R109" s="186">
        <f>Q109*H109</f>
        <v>0.34932107999999995</v>
      </c>
      <c r="S109" s="186">
        <v>0</v>
      </c>
      <c r="T109" s="187">
        <f>S109*H109</f>
        <v>0</v>
      </c>
      <c r="U109" s="33"/>
      <c r="V109" s="33"/>
      <c r="W109" s="33"/>
      <c r="X109" s="33"/>
      <c r="Y109" s="33"/>
      <c r="Z109" s="33"/>
      <c r="AA109" s="33"/>
      <c r="AB109" s="33"/>
      <c r="AC109" s="33"/>
      <c r="AD109" s="33"/>
      <c r="AE109" s="33"/>
      <c r="AR109" s="188" t="s">
        <v>101</v>
      </c>
      <c r="AT109" s="188" t="s">
        <v>158</v>
      </c>
      <c r="AU109" s="188" t="s">
        <v>78</v>
      </c>
      <c r="AY109" s="16" t="s">
        <v>156</v>
      </c>
      <c r="BE109" s="189">
        <f>IF(N109="základní",J109,0)</f>
        <v>0</v>
      </c>
      <c r="BF109" s="189">
        <f>IF(N109="snížená",J109,0)</f>
        <v>0</v>
      </c>
      <c r="BG109" s="189">
        <f>IF(N109="zákl. přenesená",J109,0)</f>
        <v>0</v>
      </c>
      <c r="BH109" s="189">
        <f>IF(N109="sníž. přenesená",J109,0)</f>
        <v>0</v>
      </c>
      <c r="BI109" s="189">
        <f>IF(N109="nulová",J109,0)</f>
        <v>0</v>
      </c>
      <c r="BJ109" s="16" t="s">
        <v>76</v>
      </c>
      <c r="BK109" s="189">
        <f>ROUND(I109*H109,2)</f>
        <v>0</v>
      </c>
      <c r="BL109" s="16" t="s">
        <v>101</v>
      </c>
      <c r="BM109" s="188" t="s">
        <v>86</v>
      </c>
    </row>
    <row r="110" spans="1:65" s="2" customFormat="1" ht="11.25">
      <c r="A110" s="33"/>
      <c r="B110" s="34"/>
      <c r="C110" s="35"/>
      <c r="D110" s="190" t="s">
        <v>163</v>
      </c>
      <c r="E110" s="35"/>
      <c r="F110" s="191" t="s">
        <v>330</v>
      </c>
      <c r="G110" s="35"/>
      <c r="H110" s="35"/>
      <c r="I110" s="192"/>
      <c r="J110" s="35"/>
      <c r="K110" s="35"/>
      <c r="L110" s="38"/>
      <c r="M110" s="193"/>
      <c r="N110" s="194"/>
      <c r="O110" s="63"/>
      <c r="P110" s="63"/>
      <c r="Q110" s="63"/>
      <c r="R110" s="63"/>
      <c r="S110" s="63"/>
      <c r="T110" s="64"/>
      <c r="U110" s="33"/>
      <c r="V110" s="33"/>
      <c r="W110" s="33"/>
      <c r="X110" s="33"/>
      <c r="Y110" s="33"/>
      <c r="Z110" s="33"/>
      <c r="AA110" s="33"/>
      <c r="AB110" s="33"/>
      <c r="AC110" s="33"/>
      <c r="AD110" s="33"/>
      <c r="AE110" s="33"/>
      <c r="AT110" s="16" t="s">
        <v>163</v>
      </c>
      <c r="AU110" s="16" t="s">
        <v>78</v>
      </c>
    </row>
    <row r="111" spans="1:65" s="12" customFormat="1" ht="22.9" customHeight="1">
      <c r="B111" s="161"/>
      <c r="C111" s="162"/>
      <c r="D111" s="163" t="s">
        <v>68</v>
      </c>
      <c r="E111" s="175" t="s">
        <v>86</v>
      </c>
      <c r="F111" s="175" t="s">
        <v>157</v>
      </c>
      <c r="G111" s="162"/>
      <c r="H111" s="162"/>
      <c r="I111" s="165"/>
      <c r="J111" s="176">
        <f>BK111</f>
        <v>0</v>
      </c>
      <c r="K111" s="162"/>
      <c r="L111" s="167"/>
      <c r="M111" s="168"/>
      <c r="N111" s="169"/>
      <c r="O111" s="169"/>
      <c r="P111" s="170">
        <f>SUM(P112:P117)</f>
        <v>0</v>
      </c>
      <c r="Q111" s="169"/>
      <c r="R111" s="170">
        <f>SUM(R112:R117)</f>
        <v>2.1288660000000004</v>
      </c>
      <c r="S111" s="169"/>
      <c r="T111" s="171">
        <f>SUM(T112:T117)</f>
        <v>3.7439999999999999E-3</v>
      </c>
      <c r="AR111" s="172" t="s">
        <v>76</v>
      </c>
      <c r="AT111" s="173" t="s">
        <v>68</v>
      </c>
      <c r="AU111" s="173" t="s">
        <v>76</v>
      </c>
      <c r="AY111" s="172" t="s">
        <v>156</v>
      </c>
      <c r="BK111" s="174">
        <f>SUM(BK112:BK117)</f>
        <v>0</v>
      </c>
    </row>
    <row r="112" spans="1:65" s="2" customFormat="1" ht="37.9" customHeight="1">
      <c r="A112" s="33"/>
      <c r="B112" s="34"/>
      <c r="C112" s="177" t="s">
        <v>101</v>
      </c>
      <c r="D112" s="177" t="s">
        <v>158</v>
      </c>
      <c r="E112" s="178" t="s">
        <v>331</v>
      </c>
      <c r="F112" s="179" t="s">
        <v>332</v>
      </c>
      <c r="G112" s="180" t="s">
        <v>161</v>
      </c>
      <c r="H112" s="181">
        <v>135</v>
      </c>
      <c r="I112" s="182"/>
      <c r="J112" s="183">
        <f>ROUND(I112*H112,2)</f>
        <v>0</v>
      </c>
      <c r="K112" s="179" t="s">
        <v>162</v>
      </c>
      <c r="L112" s="38"/>
      <c r="M112" s="184" t="s">
        <v>19</v>
      </c>
      <c r="N112" s="185" t="s">
        <v>40</v>
      </c>
      <c r="O112" s="63"/>
      <c r="P112" s="186">
        <f>O112*H112</f>
        <v>0</v>
      </c>
      <c r="Q112" s="186">
        <v>1.575E-2</v>
      </c>
      <c r="R112" s="186">
        <f>Q112*H112</f>
        <v>2.1262500000000002</v>
      </c>
      <c r="S112" s="186">
        <v>0</v>
      </c>
      <c r="T112" s="187">
        <f>S112*H112</f>
        <v>0</v>
      </c>
      <c r="U112" s="33"/>
      <c r="V112" s="33"/>
      <c r="W112" s="33"/>
      <c r="X112" s="33"/>
      <c r="Y112" s="33"/>
      <c r="Z112" s="33"/>
      <c r="AA112" s="33"/>
      <c r="AB112" s="33"/>
      <c r="AC112" s="33"/>
      <c r="AD112" s="33"/>
      <c r="AE112" s="33"/>
      <c r="AR112" s="188" t="s">
        <v>101</v>
      </c>
      <c r="AT112" s="188" t="s">
        <v>158</v>
      </c>
      <c r="AU112" s="188" t="s">
        <v>78</v>
      </c>
      <c r="AY112" s="16" t="s">
        <v>156</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101</v>
      </c>
      <c r="BM112" s="188" t="s">
        <v>94</v>
      </c>
    </row>
    <row r="113" spans="1:65" s="2" customFormat="1" ht="11.25">
      <c r="A113" s="33"/>
      <c r="B113" s="34"/>
      <c r="C113" s="35"/>
      <c r="D113" s="190" t="s">
        <v>163</v>
      </c>
      <c r="E113" s="35"/>
      <c r="F113" s="191" t="s">
        <v>333</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163</v>
      </c>
      <c r="AU113" s="16" t="s">
        <v>78</v>
      </c>
    </row>
    <row r="114" spans="1:65" s="2" customFormat="1" ht="24.2" customHeight="1">
      <c r="A114" s="33"/>
      <c r="B114" s="34"/>
      <c r="C114" s="177" t="s">
        <v>107</v>
      </c>
      <c r="D114" s="177" t="s">
        <v>158</v>
      </c>
      <c r="E114" s="178" t="s">
        <v>159</v>
      </c>
      <c r="F114" s="179" t="s">
        <v>160</v>
      </c>
      <c r="G114" s="180" t="s">
        <v>161</v>
      </c>
      <c r="H114" s="181">
        <v>60</v>
      </c>
      <c r="I114" s="182"/>
      <c r="J114" s="183">
        <f>ROUND(I114*H114,2)</f>
        <v>0</v>
      </c>
      <c r="K114" s="179" t="s">
        <v>162</v>
      </c>
      <c r="L114" s="38"/>
      <c r="M114" s="184" t="s">
        <v>19</v>
      </c>
      <c r="N114" s="185" t="s">
        <v>40</v>
      </c>
      <c r="O114" s="63"/>
      <c r="P114" s="186">
        <f>O114*H114</f>
        <v>0</v>
      </c>
      <c r="Q114" s="186">
        <v>4.0000000000000003E-5</v>
      </c>
      <c r="R114" s="186">
        <f>Q114*H114</f>
        <v>2.4000000000000002E-3</v>
      </c>
      <c r="S114" s="186">
        <v>6.0000000000000002E-5</v>
      </c>
      <c r="T114" s="187">
        <f>S114*H114</f>
        <v>3.5999999999999999E-3</v>
      </c>
      <c r="U114" s="33"/>
      <c r="V114" s="33"/>
      <c r="W114" s="33"/>
      <c r="X114" s="33"/>
      <c r="Y114" s="33"/>
      <c r="Z114" s="33"/>
      <c r="AA114" s="33"/>
      <c r="AB114" s="33"/>
      <c r="AC114" s="33"/>
      <c r="AD114" s="33"/>
      <c r="AE114" s="33"/>
      <c r="AR114" s="188" t="s">
        <v>101</v>
      </c>
      <c r="AT114" s="188" t="s">
        <v>158</v>
      </c>
      <c r="AU114" s="188" t="s">
        <v>78</v>
      </c>
      <c r="AY114" s="16" t="s">
        <v>156</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101</v>
      </c>
      <c r="BM114" s="188" t="s">
        <v>121</v>
      </c>
    </row>
    <row r="115" spans="1:65" s="2" customFormat="1" ht="11.25">
      <c r="A115" s="33"/>
      <c r="B115" s="34"/>
      <c r="C115" s="35"/>
      <c r="D115" s="190" t="s">
        <v>163</v>
      </c>
      <c r="E115" s="35"/>
      <c r="F115" s="191" t="s">
        <v>164</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163</v>
      </c>
      <c r="AU115" s="16" t="s">
        <v>78</v>
      </c>
    </row>
    <row r="116" spans="1:65" s="2" customFormat="1" ht="33" customHeight="1">
      <c r="A116" s="33"/>
      <c r="B116" s="34"/>
      <c r="C116" s="177" t="s">
        <v>86</v>
      </c>
      <c r="D116" s="177" t="s">
        <v>158</v>
      </c>
      <c r="E116" s="178" t="s">
        <v>334</v>
      </c>
      <c r="F116" s="179" t="s">
        <v>335</v>
      </c>
      <c r="G116" s="180" t="s">
        <v>161</v>
      </c>
      <c r="H116" s="181">
        <v>2.4</v>
      </c>
      <c r="I116" s="182"/>
      <c r="J116" s="183">
        <f>ROUND(I116*H116,2)</f>
        <v>0</v>
      </c>
      <c r="K116" s="179" t="s">
        <v>162</v>
      </c>
      <c r="L116" s="38"/>
      <c r="M116" s="184" t="s">
        <v>19</v>
      </c>
      <c r="N116" s="185" t="s">
        <v>40</v>
      </c>
      <c r="O116" s="63"/>
      <c r="P116" s="186">
        <f>O116*H116</f>
        <v>0</v>
      </c>
      <c r="Q116" s="186">
        <v>9.0000000000000006E-5</v>
      </c>
      <c r="R116" s="186">
        <f>Q116*H116</f>
        <v>2.1600000000000002E-4</v>
      </c>
      <c r="S116" s="186">
        <v>6.0000000000000002E-5</v>
      </c>
      <c r="T116" s="187">
        <f>S116*H116</f>
        <v>1.44E-4</v>
      </c>
      <c r="U116" s="33"/>
      <c r="V116" s="33"/>
      <c r="W116" s="33"/>
      <c r="X116" s="33"/>
      <c r="Y116" s="33"/>
      <c r="Z116" s="33"/>
      <c r="AA116" s="33"/>
      <c r="AB116" s="33"/>
      <c r="AC116" s="33"/>
      <c r="AD116" s="33"/>
      <c r="AE116" s="33"/>
      <c r="AR116" s="188" t="s">
        <v>101</v>
      </c>
      <c r="AT116" s="188" t="s">
        <v>158</v>
      </c>
      <c r="AU116" s="188" t="s">
        <v>78</v>
      </c>
      <c r="AY116" s="16" t="s">
        <v>156</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101</v>
      </c>
      <c r="BM116" s="188" t="s">
        <v>8</v>
      </c>
    </row>
    <row r="117" spans="1:65" s="2" customFormat="1" ht="11.25">
      <c r="A117" s="33"/>
      <c r="B117" s="34"/>
      <c r="C117" s="35"/>
      <c r="D117" s="190" t="s">
        <v>163</v>
      </c>
      <c r="E117" s="35"/>
      <c r="F117" s="191" t="s">
        <v>336</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163</v>
      </c>
      <c r="AU117" s="16" t="s">
        <v>78</v>
      </c>
    </row>
    <row r="118" spans="1:65" s="12" customFormat="1" ht="22.9" customHeight="1">
      <c r="B118" s="161"/>
      <c r="C118" s="162"/>
      <c r="D118" s="163" t="s">
        <v>68</v>
      </c>
      <c r="E118" s="175" t="s">
        <v>337</v>
      </c>
      <c r="F118" s="175" t="s">
        <v>338</v>
      </c>
      <c r="G118" s="162"/>
      <c r="H118" s="162"/>
      <c r="I118" s="165"/>
      <c r="J118" s="176">
        <f>BK118</f>
        <v>0</v>
      </c>
      <c r="K118" s="162"/>
      <c r="L118" s="167"/>
      <c r="M118" s="168"/>
      <c r="N118" s="169"/>
      <c r="O118" s="169"/>
      <c r="P118" s="170">
        <f>SUM(P119:P130)</f>
        <v>0</v>
      </c>
      <c r="Q118" s="169"/>
      <c r="R118" s="170">
        <f>SUM(R119:R130)</f>
        <v>1.064E-2</v>
      </c>
      <c r="S118" s="169"/>
      <c r="T118" s="171">
        <f>SUM(T119:T130)</f>
        <v>1.216</v>
      </c>
      <c r="AR118" s="172" t="s">
        <v>78</v>
      </c>
      <c r="AT118" s="173" t="s">
        <v>68</v>
      </c>
      <c r="AU118" s="173" t="s">
        <v>76</v>
      </c>
      <c r="AY118" s="172" t="s">
        <v>156</v>
      </c>
      <c r="BK118" s="174">
        <f>SUM(BK119:BK130)</f>
        <v>0</v>
      </c>
    </row>
    <row r="119" spans="1:65" s="2" customFormat="1" ht="37.9" customHeight="1">
      <c r="A119" s="33"/>
      <c r="B119" s="34"/>
      <c r="C119" s="177" t="s">
        <v>69</v>
      </c>
      <c r="D119" s="177" t="s">
        <v>158</v>
      </c>
      <c r="E119" s="178" t="s">
        <v>339</v>
      </c>
      <c r="F119" s="179" t="s">
        <v>340</v>
      </c>
      <c r="G119" s="180" t="s">
        <v>161</v>
      </c>
      <c r="H119" s="181">
        <v>16</v>
      </c>
      <c r="I119" s="182"/>
      <c r="J119" s="183">
        <f>ROUND(I119*H119,2)</f>
        <v>0</v>
      </c>
      <c r="K119" s="179" t="s">
        <v>162</v>
      </c>
      <c r="L119" s="38"/>
      <c r="M119" s="184" t="s">
        <v>19</v>
      </c>
      <c r="N119" s="185" t="s">
        <v>40</v>
      </c>
      <c r="O119" s="63"/>
      <c r="P119" s="186">
        <f>O119*H119</f>
        <v>0</v>
      </c>
      <c r="Q119" s="186">
        <v>0</v>
      </c>
      <c r="R119" s="186">
        <f>Q119*H119</f>
        <v>0</v>
      </c>
      <c r="S119" s="186">
        <v>7.5999999999999998E-2</v>
      </c>
      <c r="T119" s="187">
        <f>S119*H119</f>
        <v>1.216</v>
      </c>
      <c r="U119" s="33"/>
      <c r="V119" s="33"/>
      <c r="W119" s="33"/>
      <c r="X119" s="33"/>
      <c r="Y119" s="33"/>
      <c r="Z119" s="33"/>
      <c r="AA119" s="33"/>
      <c r="AB119" s="33"/>
      <c r="AC119" s="33"/>
      <c r="AD119" s="33"/>
      <c r="AE119" s="33"/>
      <c r="AR119" s="188" t="s">
        <v>189</v>
      </c>
      <c r="AT119" s="188" t="s">
        <v>158</v>
      </c>
      <c r="AU119" s="188" t="s">
        <v>78</v>
      </c>
      <c r="AY119" s="16" t="s">
        <v>156</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189</v>
      </c>
      <c r="BM119" s="188" t="s">
        <v>190</v>
      </c>
    </row>
    <row r="120" spans="1:65" s="2" customFormat="1" ht="11.25">
      <c r="A120" s="33"/>
      <c r="B120" s="34"/>
      <c r="C120" s="35"/>
      <c r="D120" s="190" t="s">
        <v>163</v>
      </c>
      <c r="E120" s="35"/>
      <c r="F120" s="191" t="s">
        <v>341</v>
      </c>
      <c r="G120" s="35"/>
      <c r="H120" s="35"/>
      <c r="I120" s="192"/>
      <c r="J120" s="35"/>
      <c r="K120" s="35"/>
      <c r="L120" s="38"/>
      <c r="M120" s="193"/>
      <c r="N120" s="194"/>
      <c r="O120" s="63"/>
      <c r="P120" s="63"/>
      <c r="Q120" s="63"/>
      <c r="R120" s="63"/>
      <c r="S120" s="63"/>
      <c r="T120" s="64"/>
      <c r="U120" s="33"/>
      <c r="V120" s="33"/>
      <c r="W120" s="33"/>
      <c r="X120" s="33"/>
      <c r="Y120" s="33"/>
      <c r="Z120" s="33"/>
      <c r="AA120" s="33"/>
      <c r="AB120" s="33"/>
      <c r="AC120" s="33"/>
      <c r="AD120" s="33"/>
      <c r="AE120" s="33"/>
      <c r="AT120" s="16" t="s">
        <v>163</v>
      </c>
      <c r="AU120" s="16" t="s">
        <v>78</v>
      </c>
    </row>
    <row r="121" spans="1:65" s="2" customFormat="1" ht="49.15" customHeight="1">
      <c r="A121" s="33"/>
      <c r="B121" s="34"/>
      <c r="C121" s="177" t="s">
        <v>342</v>
      </c>
      <c r="D121" s="177" t="s">
        <v>158</v>
      </c>
      <c r="E121" s="178" t="s">
        <v>343</v>
      </c>
      <c r="F121" s="179" t="s">
        <v>344</v>
      </c>
      <c r="G121" s="180" t="s">
        <v>172</v>
      </c>
      <c r="H121" s="181">
        <v>2.1000000000000001E-2</v>
      </c>
      <c r="I121" s="182"/>
      <c r="J121" s="183">
        <f>ROUND(I121*H121,2)</f>
        <v>0</v>
      </c>
      <c r="K121" s="179" t="s">
        <v>162</v>
      </c>
      <c r="L121" s="38"/>
      <c r="M121" s="184" t="s">
        <v>19</v>
      </c>
      <c r="N121" s="185" t="s">
        <v>40</v>
      </c>
      <c r="O121" s="63"/>
      <c r="P121" s="186">
        <f>O121*H121</f>
        <v>0</v>
      </c>
      <c r="Q121" s="186">
        <v>0</v>
      </c>
      <c r="R121" s="186">
        <f>Q121*H121</f>
        <v>0</v>
      </c>
      <c r="S121" s="186">
        <v>0</v>
      </c>
      <c r="T121" s="187">
        <f>S121*H121</f>
        <v>0</v>
      </c>
      <c r="U121" s="33"/>
      <c r="V121" s="33"/>
      <c r="W121" s="33"/>
      <c r="X121" s="33"/>
      <c r="Y121" s="33"/>
      <c r="Z121" s="33"/>
      <c r="AA121" s="33"/>
      <c r="AB121" s="33"/>
      <c r="AC121" s="33"/>
      <c r="AD121" s="33"/>
      <c r="AE121" s="33"/>
      <c r="AR121" s="188" t="s">
        <v>189</v>
      </c>
      <c r="AT121" s="188" t="s">
        <v>158</v>
      </c>
      <c r="AU121" s="188" t="s">
        <v>78</v>
      </c>
      <c r="AY121" s="16" t="s">
        <v>156</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189</v>
      </c>
      <c r="BM121" s="188" t="s">
        <v>345</v>
      </c>
    </row>
    <row r="122" spans="1:65" s="2" customFormat="1" ht="11.25">
      <c r="A122" s="33"/>
      <c r="B122" s="34"/>
      <c r="C122" s="35"/>
      <c r="D122" s="190" t="s">
        <v>163</v>
      </c>
      <c r="E122" s="35"/>
      <c r="F122" s="191" t="s">
        <v>346</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163</v>
      </c>
      <c r="AU122" s="16" t="s">
        <v>78</v>
      </c>
    </row>
    <row r="123" spans="1:65" s="2" customFormat="1" ht="16.5" customHeight="1">
      <c r="A123" s="33"/>
      <c r="B123" s="34"/>
      <c r="C123" s="177" t="s">
        <v>69</v>
      </c>
      <c r="D123" s="177" t="s">
        <v>158</v>
      </c>
      <c r="E123" s="178" t="s">
        <v>347</v>
      </c>
      <c r="F123" s="179" t="s">
        <v>348</v>
      </c>
      <c r="G123" s="180" t="s">
        <v>349</v>
      </c>
      <c r="H123" s="181">
        <v>8</v>
      </c>
      <c r="I123" s="182"/>
      <c r="J123" s="183">
        <f>ROUND(I123*H123,2)</f>
        <v>0</v>
      </c>
      <c r="K123" s="179" t="s">
        <v>235</v>
      </c>
      <c r="L123" s="38"/>
      <c r="M123" s="184" t="s">
        <v>19</v>
      </c>
      <c r="N123" s="185" t="s">
        <v>40</v>
      </c>
      <c r="O123" s="63"/>
      <c r="P123" s="186">
        <f>O123*H123</f>
        <v>0</v>
      </c>
      <c r="Q123" s="186">
        <v>0</v>
      </c>
      <c r="R123" s="186">
        <f>Q123*H123</f>
        <v>0</v>
      </c>
      <c r="S123" s="186">
        <v>0</v>
      </c>
      <c r="T123" s="187">
        <f>S123*H123</f>
        <v>0</v>
      </c>
      <c r="U123" s="33"/>
      <c r="V123" s="33"/>
      <c r="W123" s="33"/>
      <c r="X123" s="33"/>
      <c r="Y123" s="33"/>
      <c r="Z123" s="33"/>
      <c r="AA123" s="33"/>
      <c r="AB123" s="33"/>
      <c r="AC123" s="33"/>
      <c r="AD123" s="33"/>
      <c r="AE123" s="33"/>
      <c r="AR123" s="188" t="s">
        <v>189</v>
      </c>
      <c r="AT123" s="188" t="s">
        <v>158</v>
      </c>
      <c r="AU123" s="188" t="s">
        <v>78</v>
      </c>
      <c r="AY123" s="16" t="s">
        <v>156</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189</v>
      </c>
      <c r="BM123" s="188" t="s">
        <v>189</v>
      </c>
    </row>
    <row r="124" spans="1:65" s="2" customFormat="1" ht="11.25">
      <c r="A124" s="33"/>
      <c r="B124" s="34"/>
      <c r="C124" s="35"/>
      <c r="D124" s="190" t="s">
        <v>163</v>
      </c>
      <c r="E124" s="35"/>
      <c r="F124" s="191" t="s">
        <v>350</v>
      </c>
      <c r="G124" s="35"/>
      <c r="H124" s="35"/>
      <c r="I124" s="192"/>
      <c r="J124" s="35"/>
      <c r="K124" s="35"/>
      <c r="L124" s="38"/>
      <c r="M124" s="193"/>
      <c r="N124" s="194"/>
      <c r="O124" s="63"/>
      <c r="P124" s="63"/>
      <c r="Q124" s="63"/>
      <c r="R124" s="63"/>
      <c r="S124" s="63"/>
      <c r="T124" s="64"/>
      <c r="U124" s="33"/>
      <c r="V124" s="33"/>
      <c r="W124" s="33"/>
      <c r="X124" s="33"/>
      <c r="Y124" s="33"/>
      <c r="Z124" s="33"/>
      <c r="AA124" s="33"/>
      <c r="AB124" s="33"/>
      <c r="AC124" s="33"/>
      <c r="AD124" s="33"/>
      <c r="AE124" s="33"/>
      <c r="AT124" s="16" t="s">
        <v>163</v>
      </c>
      <c r="AU124" s="16" t="s">
        <v>78</v>
      </c>
    </row>
    <row r="125" spans="1:65" s="2" customFormat="1" ht="24.2" customHeight="1">
      <c r="A125" s="33"/>
      <c r="B125" s="34"/>
      <c r="C125" s="177" t="s">
        <v>69</v>
      </c>
      <c r="D125" s="177" t="s">
        <v>158</v>
      </c>
      <c r="E125" s="178" t="s">
        <v>351</v>
      </c>
      <c r="F125" s="179" t="s">
        <v>352</v>
      </c>
      <c r="G125" s="180" t="s">
        <v>349</v>
      </c>
      <c r="H125" s="181">
        <v>6</v>
      </c>
      <c r="I125" s="182"/>
      <c r="J125" s="183">
        <f>ROUND(I125*H125,2)</f>
        <v>0</v>
      </c>
      <c r="K125" s="179" t="s">
        <v>162</v>
      </c>
      <c r="L125" s="38"/>
      <c r="M125" s="184" t="s">
        <v>19</v>
      </c>
      <c r="N125" s="185" t="s">
        <v>40</v>
      </c>
      <c r="O125" s="63"/>
      <c r="P125" s="186">
        <f>O125*H125</f>
        <v>0</v>
      </c>
      <c r="Q125" s="186">
        <v>0</v>
      </c>
      <c r="R125" s="186">
        <f>Q125*H125</f>
        <v>0</v>
      </c>
      <c r="S125" s="186">
        <v>0</v>
      </c>
      <c r="T125" s="187">
        <f>S125*H125</f>
        <v>0</v>
      </c>
      <c r="U125" s="33"/>
      <c r="V125" s="33"/>
      <c r="W125" s="33"/>
      <c r="X125" s="33"/>
      <c r="Y125" s="33"/>
      <c r="Z125" s="33"/>
      <c r="AA125" s="33"/>
      <c r="AB125" s="33"/>
      <c r="AC125" s="33"/>
      <c r="AD125" s="33"/>
      <c r="AE125" s="33"/>
      <c r="AR125" s="188" t="s">
        <v>189</v>
      </c>
      <c r="AT125" s="188" t="s">
        <v>158</v>
      </c>
      <c r="AU125" s="188" t="s">
        <v>78</v>
      </c>
      <c r="AY125" s="16" t="s">
        <v>156</v>
      </c>
      <c r="BE125" s="189">
        <f>IF(N125="základní",J125,0)</f>
        <v>0</v>
      </c>
      <c r="BF125" s="189">
        <f>IF(N125="snížená",J125,0)</f>
        <v>0</v>
      </c>
      <c r="BG125" s="189">
        <f>IF(N125="zákl. přenesená",J125,0)</f>
        <v>0</v>
      </c>
      <c r="BH125" s="189">
        <f>IF(N125="sníž. přenesená",J125,0)</f>
        <v>0</v>
      </c>
      <c r="BI125" s="189">
        <f>IF(N125="nulová",J125,0)</f>
        <v>0</v>
      </c>
      <c r="BJ125" s="16" t="s">
        <v>76</v>
      </c>
      <c r="BK125" s="189">
        <f>ROUND(I125*H125,2)</f>
        <v>0</v>
      </c>
      <c r="BL125" s="16" t="s">
        <v>189</v>
      </c>
      <c r="BM125" s="188" t="s">
        <v>197</v>
      </c>
    </row>
    <row r="126" spans="1:65" s="2" customFormat="1" ht="11.25">
      <c r="A126" s="33"/>
      <c r="B126" s="34"/>
      <c r="C126" s="35"/>
      <c r="D126" s="190" t="s">
        <v>163</v>
      </c>
      <c r="E126" s="35"/>
      <c r="F126" s="191" t="s">
        <v>353</v>
      </c>
      <c r="G126" s="35"/>
      <c r="H126" s="35"/>
      <c r="I126" s="192"/>
      <c r="J126" s="35"/>
      <c r="K126" s="35"/>
      <c r="L126" s="38"/>
      <c r="M126" s="193"/>
      <c r="N126" s="194"/>
      <c r="O126" s="63"/>
      <c r="P126" s="63"/>
      <c r="Q126" s="63"/>
      <c r="R126" s="63"/>
      <c r="S126" s="63"/>
      <c r="T126" s="64"/>
      <c r="U126" s="33"/>
      <c r="V126" s="33"/>
      <c r="W126" s="33"/>
      <c r="X126" s="33"/>
      <c r="Y126" s="33"/>
      <c r="Z126" s="33"/>
      <c r="AA126" s="33"/>
      <c r="AB126" s="33"/>
      <c r="AC126" s="33"/>
      <c r="AD126" s="33"/>
      <c r="AE126" s="33"/>
      <c r="AT126" s="16" t="s">
        <v>163</v>
      </c>
      <c r="AU126" s="16" t="s">
        <v>78</v>
      </c>
    </row>
    <row r="127" spans="1:65" s="2" customFormat="1" ht="24.2" customHeight="1">
      <c r="A127" s="33"/>
      <c r="B127" s="34"/>
      <c r="C127" s="199" t="s">
        <v>69</v>
      </c>
      <c r="D127" s="199" t="s">
        <v>252</v>
      </c>
      <c r="E127" s="200" t="s">
        <v>354</v>
      </c>
      <c r="F127" s="201" t="s">
        <v>355</v>
      </c>
      <c r="G127" s="202" t="s">
        <v>349</v>
      </c>
      <c r="H127" s="203">
        <v>2</v>
      </c>
      <c r="I127" s="204"/>
      <c r="J127" s="205">
        <f>ROUND(I127*H127,2)</f>
        <v>0</v>
      </c>
      <c r="K127" s="201" t="s">
        <v>162</v>
      </c>
      <c r="L127" s="206"/>
      <c r="M127" s="207" t="s">
        <v>19</v>
      </c>
      <c r="N127" s="208" t="s">
        <v>40</v>
      </c>
      <c r="O127" s="63"/>
      <c r="P127" s="186">
        <f>O127*H127</f>
        <v>0</v>
      </c>
      <c r="Q127" s="186">
        <v>1.6199999999999999E-3</v>
      </c>
      <c r="R127" s="186">
        <f>Q127*H127</f>
        <v>3.2399999999999998E-3</v>
      </c>
      <c r="S127" s="186">
        <v>0</v>
      </c>
      <c r="T127" s="187">
        <f>S127*H127</f>
        <v>0</v>
      </c>
      <c r="U127" s="33"/>
      <c r="V127" s="33"/>
      <c r="W127" s="33"/>
      <c r="X127" s="33"/>
      <c r="Y127" s="33"/>
      <c r="Z127" s="33"/>
      <c r="AA127" s="33"/>
      <c r="AB127" s="33"/>
      <c r="AC127" s="33"/>
      <c r="AD127" s="33"/>
      <c r="AE127" s="33"/>
      <c r="AR127" s="188" t="s">
        <v>255</v>
      </c>
      <c r="AT127" s="188" t="s">
        <v>252</v>
      </c>
      <c r="AU127" s="188" t="s">
        <v>78</v>
      </c>
      <c r="AY127" s="16" t="s">
        <v>156</v>
      </c>
      <c r="BE127" s="189">
        <f>IF(N127="základní",J127,0)</f>
        <v>0</v>
      </c>
      <c r="BF127" s="189">
        <f>IF(N127="snížená",J127,0)</f>
        <v>0</v>
      </c>
      <c r="BG127" s="189">
        <f>IF(N127="zákl. přenesená",J127,0)</f>
        <v>0</v>
      </c>
      <c r="BH127" s="189">
        <f>IF(N127="sníž. přenesená",J127,0)</f>
        <v>0</v>
      </c>
      <c r="BI127" s="189">
        <f>IF(N127="nulová",J127,0)</f>
        <v>0</v>
      </c>
      <c r="BJ127" s="16" t="s">
        <v>76</v>
      </c>
      <c r="BK127" s="189">
        <f>ROUND(I127*H127,2)</f>
        <v>0</v>
      </c>
      <c r="BL127" s="16" t="s">
        <v>189</v>
      </c>
      <c r="BM127" s="188" t="s">
        <v>226</v>
      </c>
    </row>
    <row r="128" spans="1:65" s="2" customFormat="1" ht="24.2" customHeight="1">
      <c r="A128" s="33"/>
      <c r="B128" s="34"/>
      <c r="C128" s="199" t="s">
        <v>69</v>
      </c>
      <c r="D128" s="199" t="s">
        <v>252</v>
      </c>
      <c r="E128" s="200" t="s">
        <v>356</v>
      </c>
      <c r="F128" s="201" t="s">
        <v>357</v>
      </c>
      <c r="G128" s="202" t="s">
        <v>349</v>
      </c>
      <c r="H128" s="203">
        <v>4</v>
      </c>
      <c r="I128" s="204"/>
      <c r="J128" s="205">
        <f>ROUND(I128*H128,2)</f>
        <v>0</v>
      </c>
      <c r="K128" s="201" t="s">
        <v>162</v>
      </c>
      <c r="L128" s="206"/>
      <c r="M128" s="207" t="s">
        <v>19</v>
      </c>
      <c r="N128" s="208" t="s">
        <v>40</v>
      </c>
      <c r="O128" s="63"/>
      <c r="P128" s="186">
        <f>O128*H128</f>
        <v>0</v>
      </c>
      <c r="Q128" s="186">
        <v>1.8500000000000001E-3</v>
      </c>
      <c r="R128" s="186">
        <f>Q128*H128</f>
        <v>7.4000000000000003E-3</v>
      </c>
      <c r="S128" s="186">
        <v>0</v>
      </c>
      <c r="T128" s="187">
        <f>S128*H128</f>
        <v>0</v>
      </c>
      <c r="U128" s="33"/>
      <c r="V128" s="33"/>
      <c r="W128" s="33"/>
      <c r="X128" s="33"/>
      <c r="Y128" s="33"/>
      <c r="Z128" s="33"/>
      <c r="AA128" s="33"/>
      <c r="AB128" s="33"/>
      <c r="AC128" s="33"/>
      <c r="AD128" s="33"/>
      <c r="AE128" s="33"/>
      <c r="AR128" s="188" t="s">
        <v>255</v>
      </c>
      <c r="AT128" s="188" t="s">
        <v>252</v>
      </c>
      <c r="AU128" s="188" t="s">
        <v>78</v>
      </c>
      <c r="AY128" s="16" t="s">
        <v>156</v>
      </c>
      <c r="BE128" s="189">
        <f>IF(N128="základní",J128,0)</f>
        <v>0</v>
      </c>
      <c r="BF128" s="189">
        <f>IF(N128="snížená",J128,0)</f>
        <v>0</v>
      </c>
      <c r="BG128" s="189">
        <f>IF(N128="zákl. přenesená",J128,0)</f>
        <v>0</v>
      </c>
      <c r="BH128" s="189">
        <f>IF(N128="sníž. přenesená",J128,0)</f>
        <v>0</v>
      </c>
      <c r="BI128" s="189">
        <f>IF(N128="nulová",J128,0)</f>
        <v>0</v>
      </c>
      <c r="BJ128" s="16" t="s">
        <v>76</v>
      </c>
      <c r="BK128" s="189">
        <f>ROUND(I128*H128,2)</f>
        <v>0</v>
      </c>
      <c r="BL128" s="16" t="s">
        <v>189</v>
      </c>
      <c r="BM128" s="188" t="s">
        <v>231</v>
      </c>
    </row>
    <row r="129" spans="1:65" s="2" customFormat="1" ht="78" customHeight="1">
      <c r="A129" s="33"/>
      <c r="B129" s="34"/>
      <c r="C129" s="177" t="s">
        <v>69</v>
      </c>
      <c r="D129" s="177" t="s">
        <v>158</v>
      </c>
      <c r="E129" s="178" t="s">
        <v>358</v>
      </c>
      <c r="F129" s="179" t="s">
        <v>359</v>
      </c>
      <c r="G129" s="180" t="s">
        <v>349</v>
      </c>
      <c r="H129" s="181">
        <v>2</v>
      </c>
      <c r="I129" s="182"/>
      <c r="J129" s="183">
        <f>ROUND(I129*H129,2)</f>
        <v>0</v>
      </c>
      <c r="K129" s="179" t="s">
        <v>19</v>
      </c>
      <c r="L129" s="38"/>
      <c r="M129" s="184" t="s">
        <v>19</v>
      </c>
      <c r="N129" s="185" t="s">
        <v>40</v>
      </c>
      <c r="O129" s="63"/>
      <c r="P129" s="186">
        <f>O129*H129</f>
        <v>0</v>
      </c>
      <c r="Q129" s="186">
        <v>0</v>
      </c>
      <c r="R129" s="186">
        <f>Q129*H129</f>
        <v>0</v>
      </c>
      <c r="S129" s="186">
        <v>0</v>
      </c>
      <c r="T129" s="187">
        <f>S129*H129</f>
        <v>0</v>
      </c>
      <c r="U129" s="33"/>
      <c r="V129" s="33"/>
      <c r="W129" s="33"/>
      <c r="X129" s="33"/>
      <c r="Y129" s="33"/>
      <c r="Z129" s="33"/>
      <c r="AA129" s="33"/>
      <c r="AB129" s="33"/>
      <c r="AC129" s="33"/>
      <c r="AD129" s="33"/>
      <c r="AE129" s="33"/>
      <c r="AR129" s="188" t="s">
        <v>189</v>
      </c>
      <c r="AT129" s="188" t="s">
        <v>158</v>
      </c>
      <c r="AU129" s="188" t="s">
        <v>78</v>
      </c>
      <c r="AY129" s="16" t="s">
        <v>156</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189</v>
      </c>
      <c r="BM129" s="188" t="s">
        <v>236</v>
      </c>
    </row>
    <row r="130" spans="1:65" s="2" customFormat="1" ht="49.15" customHeight="1">
      <c r="A130" s="33"/>
      <c r="B130" s="34"/>
      <c r="C130" s="177" t="s">
        <v>69</v>
      </c>
      <c r="D130" s="177" t="s">
        <v>158</v>
      </c>
      <c r="E130" s="178" t="s">
        <v>360</v>
      </c>
      <c r="F130" s="179" t="s">
        <v>361</v>
      </c>
      <c r="G130" s="180" t="s">
        <v>349</v>
      </c>
      <c r="H130" s="181">
        <v>4</v>
      </c>
      <c r="I130" s="182"/>
      <c r="J130" s="183">
        <f>ROUND(I130*H130,2)</f>
        <v>0</v>
      </c>
      <c r="K130" s="179" t="s">
        <v>19</v>
      </c>
      <c r="L130" s="38"/>
      <c r="M130" s="184" t="s">
        <v>19</v>
      </c>
      <c r="N130" s="185" t="s">
        <v>40</v>
      </c>
      <c r="O130" s="63"/>
      <c r="P130" s="186">
        <f>O130*H130</f>
        <v>0</v>
      </c>
      <c r="Q130" s="186">
        <v>0</v>
      </c>
      <c r="R130" s="186">
        <f>Q130*H130</f>
        <v>0</v>
      </c>
      <c r="S130" s="186">
        <v>0</v>
      </c>
      <c r="T130" s="187">
        <f>S130*H130</f>
        <v>0</v>
      </c>
      <c r="U130" s="33"/>
      <c r="V130" s="33"/>
      <c r="W130" s="33"/>
      <c r="X130" s="33"/>
      <c r="Y130" s="33"/>
      <c r="Z130" s="33"/>
      <c r="AA130" s="33"/>
      <c r="AB130" s="33"/>
      <c r="AC130" s="33"/>
      <c r="AD130" s="33"/>
      <c r="AE130" s="33"/>
      <c r="AR130" s="188" t="s">
        <v>189</v>
      </c>
      <c r="AT130" s="188" t="s">
        <v>158</v>
      </c>
      <c r="AU130" s="188" t="s">
        <v>78</v>
      </c>
      <c r="AY130" s="16" t="s">
        <v>156</v>
      </c>
      <c r="BE130" s="189">
        <f>IF(N130="základní",J130,0)</f>
        <v>0</v>
      </c>
      <c r="BF130" s="189">
        <f>IF(N130="snížená",J130,0)</f>
        <v>0</v>
      </c>
      <c r="BG130" s="189">
        <f>IF(N130="zákl. přenesená",J130,0)</f>
        <v>0</v>
      </c>
      <c r="BH130" s="189">
        <f>IF(N130="sníž. přenesená",J130,0)</f>
        <v>0</v>
      </c>
      <c r="BI130" s="189">
        <f>IF(N130="nulová",J130,0)</f>
        <v>0</v>
      </c>
      <c r="BJ130" s="16" t="s">
        <v>76</v>
      </c>
      <c r="BK130" s="189">
        <f>ROUND(I130*H130,2)</f>
        <v>0</v>
      </c>
      <c r="BL130" s="16" t="s">
        <v>189</v>
      </c>
      <c r="BM130" s="188" t="s">
        <v>241</v>
      </c>
    </row>
    <row r="131" spans="1:65" s="12" customFormat="1" ht="22.9" customHeight="1">
      <c r="B131" s="161"/>
      <c r="C131" s="162"/>
      <c r="D131" s="163" t="s">
        <v>68</v>
      </c>
      <c r="E131" s="175" t="s">
        <v>362</v>
      </c>
      <c r="F131" s="175" t="s">
        <v>363</v>
      </c>
      <c r="G131" s="162"/>
      <c r="H131" s="162"/>
      <c r="I131" s="165"/>
      <c r="J131" s="176">
        <f>BK131</f>
        <v>0</v>
      </c>
      <c r="K131" s="162"/>
      <c r="L131" s="167"/>
      <c r="M131" s="168"/>
      <c r="N131" s="169"/>
      <c r="O131" s="169"/>
      <c r="P131" s="170">
        <f>SUM(P132:P133)</f>
        <v>0</v>
      </c>
      <c r="Q131" s="169"/>
      <c r="R131" s="170">
        <f>SUM(R132:R133)</f>
        <v>2.4000000000000002E-3</v>
      </c>
      <c r="S131" s="169"/>
      <c r="T131" s="171">
        <f>SUM(T132:T133)</f>
        <v>0</v>
      </c>
      <c r="AR131" s="172" t="s">
        <v>76</v>
      </c>
      <c r="AT131" s="173" t="s">
        <v>68</v>
      </c>
      <c r="AU131" s="173" t="s">
        <v>76</v>
      </c>
      <c r="AY131" s="172" t="s">
        <v>156</v>
      </c>
      <c r="BK131" s="174">
        <f>SUM(BK132:BK133)</f>
        <v>0</v>
      </c>
    </row>
    <row r="132" spans="1:65" s="2" customFormat="1" ht="37.9" customHeight="1">
      <c r="A132" s="33"/>
      <c r="B132" s="34"/>
      <c r="C132" s="177" t="s">
        <v>115</v>
      </c>
      <c r="D132" s="177" t="s">
        <v>158</v>
      </c>
      <c r="E132" s="178" t="s">
        <v>305</v>
      </c>
      <c r="F132" s="179" t="s">
        <v>306</v>
      </c>
      <c r="G132" s="180" t="s">
        <v>161</v>
      </c>
      <c r="H132" s="181">
        <v>60</v>
      </c>
      <c r="I132" s="182"/>
      <c r="J132" s="183">
        <f>ROUND(I132*H132,2)</f>
        <v>0</v>
      </c>
      <c r="K132" s="179" t="s">
        <v>162</v>
      </c>
      <c r="L132" s="38"/>
      <c r="M132" s="184" t="s">
        <v>19</v>
      </c>
      <c r="N132" s="185" t="s">
        <v>40</v>
      </c>
      <c r="O132" s="63"/>
      <c r="P132" s="186">
        <f>O132*H132</f>
        <v>0</v>
      </c>
      <c r="Q132" s="186">
        <v>4.0000000000000003E-5</v>
      </c>
      <c r="R132" s="186">
        <f>Q132*H132</f>
        <v>2.4000000000000002E-3</v>
      </c>
      <c r="S132" s="186">
        <v>0</v>
      </c>
      <c r="T132" s="187">
        <f>S132*H132</f>
        <v>0</v>
      </c>
      <c r="U132" s="33"/>
      <c r="V132" s="33"/>
      <c r="W132" s="33"/>
      <c r="X132" s="33"/>
      <c r="Y132" s="33"/>
      <c r="Z132" s="33"/>
      <c r="AA132" s="33"/>
      <c r="AB132" s="33"/>
      <c r="AC132" s="33"/>
      <c r="AD132" s="33"/>
      <c r="AE132" s="33"/>
      <c r="AR132" s="188" t="s">
        <v>101</v>
      </c>
      <c r="AT132" s="188" t="s">
        <v>158</v>
      </c>
      <c r="AU132" s="188" t="s">
        <v>78</v>
      </c>
      <c r="AY132" s="16" t="s">
        <v>156</v>
      </c>
      <c r="BE132" s="189">
        <f>IF(N132="základní",J132,0)</f>
        <v>0</v>
      </c>
      <c r="BF132" s="189">
        <f>IF(N132="snížená",J132,0)</f>
        <v>0</v>
      </c>
      <c r="BG132" s="189">
        <f>IF(N132="zákl. přenesená",J132,0)</f>
        <v>0</v>
      </c>
      <c r="BH132" s="189">
        <f>IF(N132="sníž. přenesená",J132,0)</f>
        <v>0</v>
      </c>
      <c r="BI132" s="189">
        <f>IF(N132="nulová",J132,0)</f>
        <v>0</v>
      </c>
      <c r="BJ132" s="16" t="s">
        <v>76</v>
      </c>
      <c r="BK132" s="189">
        <f>ROUND(I132*H132,2)</f>
        <v>0</v>
      </c>
      <c r="BL132" s="16" t="s">
        <v>101</v>
      </c>
      <c r="BM132" s="188" t="s">
        <v>250</v>
      </c>
    </row>
    <row r="133" spans="1:65" s="2" customFormat="1" ht="11.25">
      <c r="A133" s="33"/>
      <c r="B133" s="34"/>
      <c r="C133" s="35"/>
      <c r="D133" s="190" t="s">
        <v>163</v>
      </c>
      <c r="E133" s="35"/>
      <c r="F133" s="191" t="s">
        <v>307</v>
      </c>
      <c r="G133" s="35"/>
      <c r="H133" s="35"/>
      <c r="I133" s="192"/>
      <c r="J133" s="35"/>
      <c r="K133" s="35"/>
      <c r="L133" s="38"/>
      <c r="M133" s="193"/>
      <c r="N133" s="194"/>
      <c r="O133" s="63"/>
      <c r="P133" s="63"/>
      <c r="Q133" s="63"/>
      <c r="R133" s="63"/>
      <c r="S133" s="63"/>
      <c r="T133" s="64"/>
      <c r="U133" s="33"/>
      <c r="V133" s="33"/>
      <c r="W133" s="33"/>
      <c r="X133" s="33"/>
      <c r="Y133" s="33"/>
      <c r="Z133" s="33"/>
      <c r="AA133" s="33"/>
      <c r="AB133" s="33"/>
      <c r="AC133" s="33"/>
      <c r="AD133" s="33"/>
      <c r="AE133" s="33"/>
      <c r="AT133" s="16" t="s">
        <v>163</v>
      </c>
      <c r="AU133" s="16" t="s">
        <v>78</v>
      </c>
    </row>
    <row r="134" spans="1:65" s="12" customFormat="1" ht="22.9" customHeight="1">
      <c r="B134" s="161"/>
      <c r="C134" s="162"/>
      <c r="D134" s="163" t="s">
        <v>68</v>
      </c>
      <c r="E134" s="175" t="s">
        <v>364</v>
      </c>
      <c r="F134" s="175" t="s">
        <v>365</v>
      </c>
      <c r="G134" s="162"/>
      <c r="H134" s="162"/>
      <c r="I134" s="165"/>
      <c r="J134" s="176">
        <f>BK134</f>
        <v>0</v>
      </c>
      <c r="K134" s="162"/>
      <c r="L134" s="167"/>
      <c r="M134" s="168"/>
      <c r="N134" s="169"/>
      <c r="O134" s="169"/>
      <c r="P134" s="170">
        <f>SUM(P135:P142)</f>
        <v>0</v>
      </c>
      <c r="Q134" s="169"/>
      <c r="R134" s="170">
        <f>SUM(R135:R142)</f>
        <v>0</v>
      </c>
      <c r="S134" s="169"/>
      <c r="T134" s="171">
        <f>SUM(T135:T142)</f>
        <v>12.905999999999999</v>
      </c>
      <c r="AR134" s="172" t="s">
        <v>76</v>
      </c>
      <c r="AT134" s="173" t="s">
        <v>68</v>
      </c>
      <c r="AU134" s="173" t="s">
        <v>76</v>
      </c>
      <c r="AY134" s="172" t="s">
        <v>156</v>
      </c>
      <c r="BK134" s="174">
        <f>SUM(BK135:BK142)</f>
        <v>0</v>
      </c>
    </row>
    <row r="135" spans="1:65" s="2" customFormat="1" ht="24.2" customHeight="1">
      <c r="A135" s="33"/>
      <c r="B135" s="34"/>
      <c r="C135" s="177" t="s">
        <v>94</v>
      </c>
      <c r="D135" s="177" t="s">
        <v>158</v>
      </c>
      <c r="E135" s="178" t="s">
        <v>366</v>
      </c>
      <c r="F135" s="179" t="s">
        <v>367</v>
      </c>
      <c r="G135" s="180" t="s">
        <v>161</v>
      </c>
      <c r="H135" s="181">
        <v>42</v>
      </c>
      <c r="I135" s="182"/>
      <c r="J135" s="183">
        <f>ROUND(I135*H135,2)</f>
        <v>0</v>
      </c>
      <c r="K135" s="179" t="s">
        <v>162</v>
      </c>
      <c r="L135" s="38"/>
      <c r="M135" s="184" t="s">
        <v>19</v>
      </c>
      <c r="N135" s="185" t="s">
        <v>40</v>
      </c>
      <c r="O135" s="63"/>
      <c r="P135" s="186">
        <f>O135*H135</f>
        <v>0</v>
      </c>
      <c r="Q135" s="186">
        <v>0</v>
      </c>
      <c r="R135" s="186">
        <f>Q135*H135</f>
        <v>0</v>
      </c>
      <c r="S135" s="186">
        <v>0.20799999999999999</v>
      </c>
      <c r="T135" s="187">
        <f>S135*H135</f>
        <v>8.7359999999999989</v>
      </c>
      <c r="U135" s="33"/>
      <c r="V135" s="33"/>
      <c r="W135" s="33"/>
      <c r="X135" s="33"/>
      <c r="Y135" s="33"/>
      <c r="Z135" s="33"/>
      <c r="AA135" s="33"/>
      <c r="AB135" s="33"/>
      <c r="AC135" s="33"/>
      <c r="AD135" s="33"/>
      <c r="AE135" s="33"/>
      <c r="AR135" s="188" t="s">
        <v>101</v>
      </c>
      <c r="AT135" s="188" t="s">
        <v>158</v>
      </c>
      <c r="AU135" s="188" t="s">
        <v>78</v>
      </c>
      <c r="AY135" s="16" t="s">
        <v>156</v>
      </c>
      <c r="BE135" s="189">
        <f>IF(N135="základní",J135,0)</f>
        <v>0</v>
      </c>
      <c r="BF135" s="189">
        <f>IF(N135="snížená",J135,0)</f>
        <v>0</v>
      </c>
      <c r="BG135" s="189">
        <f>IF(N135="zákl. přenesená",J135,0)</f>
        <v>0</v>
      </c>
      <c r="BH135" s="189">
        <f>IF(N135="sníž. přenesená",J135,0)</f>
        <v>0</v>
      </c>
      <c r="BI135" s="189">
        <f>IF(N135="nulová",J135,0)</f>
        <v>0</v>
      </c>
      <c r="BJ135" s="16" t="s">
        <v>76</v>
      </c>
      <c r="BK135" s="189">
        <f>ROUND(I135*H135,2)</f>
        <v>0</v>
      </c>
      <c r="BL135" s="16" t="s">
        <v>101</v>
      </c>
      <c r="BM135" s="188" t="s">
        <v>255</v>
      </c>
    </row>
    <row r="136" spans="1:65" s="2" customFormat="1" ht="11.25">
      <c r="A136" s="33"/>
      <c r="B136" s="34"/>
      <c r="C136" s="35"/>
      <c r="D136" s="190" t="s">
        <v>163</v>
      </c>
      <c r="E136" s="35"/>
      <c r="F136" s="191" t="s">
        <v>368</v>
      </c>
      <c r="G136" s="35"/>
      <c r="H136" s="35"/>
      <c r="I136" s="192"/>
      <c r="J136" s="35"/>
      <c r="K136" s="35"/>
      <c r="L136" s="38"/>
      <c r="M136" s="193"/>
      <c r="N136" s="194"/>
      <c r="O136" s="63"/>
      <c r="P136" s="63"/>
      <c r="Q136" s="63"/>
      <c r="R136" s="63"/>
      <c r="S136" s="63"/>
      <c r="T136" s="64"/>
      <c r="U136" s="33"/>
      <c r="V136" s="33"/>
      <c r="W136" s="33"/>
      <c r="X136" s="33"/>
      <c r="Y136" s="33"/>
      <c r="Z136" s="33"/>
      <c r="AA136" s="33"/>
      <c r="AB136" s="33"/>
      <c r="AC136" s="33"/>
      <c r="AD136" s="33"/>
      <c r="AE136" s="33"/>
      <c r="AT136" s="16" t="s">
        <v>163</v>
      </c>
      <c r="AU136" s="16" t="s">
        <v>78</v>
      </c>
    </row>
    <row r="137" spans="1:65" s="2" customFormat="1" ht="24.2" customHeight="1">
      <c r="A137" s="33"/>
      <c r="B137" s="34"/>
      <c r="C137" s="177" t="s">
        <v>118</v>
      </c>
      <c r="D137" s="177" t="s">
        <v>158</v>
      </c>
      <c r="E137" s="178" t="s">
        <v>369</v>
      </c>
      <c r="F137" s="179" t="s">
        <v>370</v>
      </c>
      <c r="G137" s="180" t="s">
        <v>161</v>
      </c>
      <c r="H137" s="181">
        <v>5</v>
      </c>
      <c r="I137" s="182"/>
      <c r="J137" s="183">
        <f>ROUND(I137*H137,2)</f>
        <v>0</v>
      </c>
      <c r="K137" s="179" t="s">
        <v>162</v>
      </c>
      <c r="L137" s="38"/>
      <c r="M137" s="184" t="s">
        <v>19</v>
      </c>
      <c r="N137" s="185" t="s">
        <v>40</v>
      </c>
      <c r="O137" s="63"/>
      <c r="P137" s="186">
        <f>O137*H137</f>
        <v>0</v>
      </c>
      <c r="Q137" s="186">
        <v>0</v>
      </c>
      <c r="R137" s="186">
        <f>Q137*H137</f>
        <v>0</v>
      </c>
      <c r="S137" s="186">
        <v>0.308</v>
      </c>
      <c r="T137" s="187">
        <f>S137*H137</f>
        <v>1.54</v>
      </c>
      <c r="U137" s="33"/>
      <c r="V137" s="33"/>
      <c r="W137" s="33"/>
      <c r="X137" s="33"/>
      <c r="Y137" s="33"/>
      <c r="Z137" s="33"/>
      <c r="AA137" s="33"/>
      <c r="AB137" s="33"/>
      <c r="AC137" s="33"/>
      <c r="AD137" s="33"/>
      <c r="AE137" s="33"/>
      <c r="AR137" s="188" t="s">
        <v>101</v>
      </c>
      <c r="AT137" s="188" t="s">
        <v>158</v>
      </c>
      <c r="AU137" s="188" t="s">
        <v>78</v>
      </c>
      <c r="AY137" s="16" t="s">
        <v>156</v>
      </c>
      <c r="BE137" s="189">
        <f>IF(N137="základní",J137,0)</f>
        <v>0</v>
      </c>
      <c r="BF137" s="189">
        <f>IF(N137="snížená",J137,0)</f>
        <v>0</v>
      </c>
      <c r="BG137" s="189">
        <f>IF(N137="zákl. přenesená",J137,0)</f>
        <v>0</v>
      </c>
      <c r="BH137" s="189">
        <f>IF(N137="sníž. přenesená",J137,0)</f>
        <v>0</v>
      </c>
      <c r="BI137" s="189">
        <f>IF(N137="nulová",J137,0)</f>
        <v>0</v>
      </c>
      <c r="BJ137" s="16" t="s">
        <v>76</v>
      </c>
      <c r="BK137" s="189">
        <f>ROUND(I137*H137,2)</f>
        <v>0</v>
      </c>
      <c r="BL137" s="16" t="s">
        <v>101</v>
      </c>
      <c r="BM137" s="188" t="s">
        <v>259</v>
      </c>
    </row>
    <row r="138" spans="1:65" s="2" customFormat="1" ht="11.25">
      <c r="A138" s="33"/>
      <c r="B138" s="34"/>
      <c r="C138" s="35"/>
      <c r="D138" s="190" t="s">
        <v>163</v>
      </c>
      <c r="E138" s="35"/>
      <c r="F138" s="191" t="s">
        <v>371</v>
      </c>
      <c r="G138" s="35"/>
      <c r="H138" s="35"/>
      <c r="I138" s="192"/>
      <c r="J138" s="35"/>
      <c r="K138" s="35"/>
      <c r="L138" s="38"/>
      <c r="M138" s="193"/>
      <c r="N138" s="194"/>
      <c r="O138" s="63"/>
      <c r="P138" s="63"/>
      <c r="Q138" s="63"/>
      <c r="R138" s="63"/>
      <c r="S138" s="63"/>
      <c r="T138" s="64"/>
      <c r="U138" s="33"/>
      <c r="V138" s="33"/>
      <c r="W138" s="33"/>
      <c r="X138" s="33"/>
      <c r="Y138" s="33"/>
      <c r="Z138" s="33"/>
      <c r="AA138" s="33"/>
      <c r="AB138" s="33"/>
      <c r="AC138" s="33"/>
      <c r="AD138" s="33"/>
      <c r="AE138" s="33"/>
      <c r="AT138" s="16" t="s">
        <v>163</v>
      </c>
      <c r="AU138" s="16" t="s">
        <v>78</v>
      </c>
    </row>
    <row r="139" spans="1:65" s="2" customFormat="1" ht="33" customHeight="1">
      <c r="A139" s="33"/>
      <c r="B139" s="34"/>
      <c r="C139" s="177" t="s">
        <v>121</v>
      </c>
      <c r="D139" s="177" t="s">
        <v>158</v>
      </c>
      <c r="E139" s="178" t="s">
        <v>372</v>
      </c>
      <c r="F139" s="179" t="s">
        <v>373</v>
      </c>
      <c r="G139" s="180" t="s">
        <v>161</v>
      </c>
      <c r="H139" s="181">
        <v>25</v>
      </c>
      <c r="I139" s="182"/>
      <c r="J139" s="183">
        <f>ROUND(I139*H139,2)</f>
        <v>0</v>
      </c>
      <c r="K139" s="179" t="s">
        <v>162</v>
      </c>
      <c r="L139" s="38"/>
      <c r="M139" s="184" t="s">
        <v>19</v>
      </c>
      <c r="N139" s="185" t="s">
        <v>40</v>
      </c>
      <c r="O139" s="63"/>
      <c r="P139" s="186">
        <f>O139*H139</f>
        <v>0</v>
      </c>
      <c r="Q139" s="186">
        <v>0</v>
      </c>
      <c r="R139" s="186">
        <f>Q139*H139</f>
        <v>0</v>
      </c>
      <c r="S139" s="186">
        <v>0.05</v>
      </c>
      <c r="T139" s="187">
        <f>S139*H139</f>
        <v>1.25</v>
      </c>
      <c r="U139" s="33"/>
      <c r="V139" s="33"/>
      <c r="W139" s="33"/>
      <c r="X139" s="33"/>
      <c r="Y139" s="33"/>
      <c r="Z139" s="33"/>
      <c r="AA139" s="33"/>
      <c r="AB139" s="33"/>
      <c r="AC139" s="33"/>
      <c r="AD139" s="33"/>
      <c r="AE139" s="33"/>
      <c r="AR139" s="188" t="s">
        <v>101</v>
      </c>
      <c r="AT139" s="188" t="s">
        <v>158</v>
      </c>
      <c r="AU139" s="188" t="s">
        <v>78</v>
      </c>
      <c r="AY139" s="16" t="s">
        <v>156</v>
      </c>
      <c r="BE139" s="189">
        <f>IF(N139="základní",J139,0)</f>
        <v>0</v>
      </c>
      <c r="BF139" s="189">
        <f>IF(N139="snížená",J139,0)</f>
        <v>0</v>
      </c>
      <c r="BG139" s="189">
        <f>IF(N139="zákl. přenesená",J139,0)</f>
        <v>0</v>
      </c>
      <c r="BH139" s="189">
        <f>IF(N139="sníž. přenesená",J139,0)</f>
        <v>0</v>
      </c>
      <c r="BI139" s="189">
        <f>IF(N139="nulová",J139,0)</f>
        <v>0</v>
      </c>
      <c r="BJ139" s="16" t="s">
        <v>76</v>
      </c>
      <c r="BK139" s="189">
        <f>ROUND(I139*H139,2)</f>
        <v>0</v>
      </c>
      <c r="BL139" s="16" t="s">
        <v>101</v>
      </c>
      <c r="BM139" s="188" t="s">
        <v>263</v>
      </c>
    </row>
    <row r="140" spans="1:65" s="2" customFormat="1" ht="11.25">
      <c r="A140" s="33"/>
      <c r="B140" s="34"/>
      <c r="C140" s="35"/>
      <c r="D140" s="190" t="s">
        <v>163</v>
      </c>
      <c r="E140" s="35"/>
      <c r="F140" s="191" t="s">
        <v>374</v>
      </c>
      <c r="G140" s="35"/>
      <c r="H140" s="35"/>
      <c r="I140" s="192"/>
      <c r="J140" s="35"/>
      <c r="K140" s="35"/>
      <c r="L140" s="38"/>
      <c r="M140" s="193"/>
      <c r="N140" s="194"/>
      <c r="O140" s="63"/>
      <c r="P140" s="63"/>
      <c r="Q140" s="63"/>
      <c r="R140" s="63"/>
      <c r="S140" s="63"/>
      <c r="T140" s="64"/>
      <c r="U140" s="33"/>
      <c r="V140" s="33"/>
      <c r="W140" s="33"/>
      <c r="X140" s="33"/>
      <c r="Y140" s="33"/>
      <c r="Z140" s="33"/>
      <c r="AA140" s="33"/>
      <c r="AB140" s="33"/>
      <c r="AC140" s="33"/>
      <c r="AD140" s="33"/>
      <c r="AE140" s="33"/>
      <c r="AT140" s="16" t="s">
        <v>163</v>
      </c>
      <c r="AU140" s="16" t="s">
        <v>78</v>
      </c>
    </row>
    <row r="141" spans="1:65" s="2" customFormat="1" ht="44.25" customHeight="1">
      <c r="A141" s="33"/>
      <c r="B141" s="34"/>
      <c r="C141" s="177" t="s">
        <v>228</v>
      </c>
      <c r="D141" s="177" t="s">
        <v>158</v>
      </c>
      <c r="E141" s="178" t="s">
        <v>375</v>
      </c>
      <c r="F141" s="179" t="s">
        <v>376</v>
      </c>
      <c r="G141" s="180" t="s">
        <v>161</v>
      </c>
      <c r="H141" s="181">
        <v>30</v>
      </c>
      <c r="I141" s="182"/>
      <c r="J141" s="183">
        <f>ROUND(I141*H141,2)</f>
        <v>0</v>
      </c>
      <c r="K141" s="179" t="s">
        <v>162</v>
      </c>
      <c r="L141" s="38"/>
      <c r="M141" s="184" t="s">
        <v>19</v>
      </c>
      <c r="N141" s="185" t="s">
        <v>40</v>
      </c>
      <c r="O141" s="63"/>
      <c r="P141" s="186">
        <f>O141*H141</f>
        <v>0</v>
      </c>
      <c r="Q141" s="186">
        <v>0</v>
      </c>
      <c r="R141" s="186">
        <f>Q141*H141</f>
        <v>0</v>
      </c>
      <c r="S141" s="186">
        <v>4.5999999999999999E-2</v>
      </c>
      <c r="T141" s="187">
        <f>S141*H141</f>
        <v>1.38</v>
      </c>
      <c r="U141" s="33"/>
      <c r="V141" s="33"/>
      <c r="W141" s="33"/>
      <c r="X141" s="33"/>
      <c r="Y141" s="33"/>
      <c r="Z141" s="33"/>
      <c r="AA141" s="33"/>
      <c r="AB141" s="33"/>
      <c r="AC141" s="33"/>
      <c r="AD141" s="33"/>
      <c r="AE141" s="33"/>
      <c r="AR141" s="188" t="s">
        <v>101</v>
      </c>
      <c r="AT141" s="188" t="s">
        <v>158</v>
      </c>
      <c r="AU141" s="188" t="s">
        <v>78</v>
      </c>
      <c r="AY141" s="16" t="s">
        <v>156</v>
      </c>
      <c r="BE141" s="189">
        <f>IF(N141="základní",J141,0)</f>
        <v>0</v>
      </c>
      <c r="BF141" s="189">
        <f>IF(N141="snížená",J141,0)</f>
        <v>0</v>
      </c>
      <c r="BG141" s="189">
        <f>IF(N141="zákl. přenesená",J141,0)</f>
        <v>0</v>
      </c>
      <c r="BH141" s="189">
        <f>IF(N141="sníž. přenesená",J141,0)</f>
        <v>0</v>
      </c>
      <c r="BI141" s="189">
        <f>IF(N141="nulová",J141,0)</f>
        <v>0</v>
      </c>
      <c r="BJ141" s="16" t="s">
        <v>76</v>
      </c>
      <c r="BK141" s="189">
        <f>ROUND(I141*H141,2)</f>
        <v>0</v>
      </c>
      <c r="BL141" s="16" t="s">
        <v>101</v>
      </c>
      <c r="BM141" s="188" t="s">
        <v>267</v>
      </c>
    </row>
    <row r="142" spans="1:65" s="2" customFormat="1" ht="11.25">
      <c r="A142" s="33"/>
      <c r="B142" s="34"/>
      <c r="C142" s="35"/>
      <c r="D142" s="190" t="s">
        <v>163</v>
      </c>
      <c r="E142" s="35"/>
      <c r="F142" s="191" t="s">
        <v>377</v>
      </c>
      <c r="G142" s="35"/>
      <c r="H142" s="35"/>
      <c r="I142" s="192"/>
      <c r="J142" s="35"/>
      <c r="K142" s="35"/>
      <c r="L142" s="38"/>
      <c r="M142" s="193"/>
      <c r="N142" s="194"/>
      <c r="O142" s="63"/>
      <c r="P142" s="63"/>
      <c r="Q142" s="63"/>
      <c r="R142" s="63"/>
      <c r="S142" s="63"/>
      <c r="T142" s="64"/>
      <c r="U142" s="33"/>
      <c r="V142" s="33"/>
      <c r="W142" s="33"/>
      <c r="X142" s="33"/>
      <c r="Y142" s="33"/>
      <c r="Z142" s="33"/>
      <c r="AA142" s="33"/>
      <c r="AB142" s="33"/>
      <c r="AC142" s="33"/>
      <c r="AD142" s="33"/>
      <c r="AE142" s="33"/>
      <c r="AT142" s="16" t="s">
        <v>163</v>
      </c>
      <c r="AU142" s="16" t="s">
        <v>78</v>
      </c>
    </row>
    <row r="143" spans="1:65" s="12" customFormat="1" ht="22.9" customHeight="1">
      <c r="B143" s="161"/>
      <c r="C143" s="162"/>
      <c r="D143" s="163" t="s">
        <v>68</v>
      </c>
      <c r="E143" s="175" t="s">
        <v>168</v>
      </c>
      <c r="F143" s="175" t="s">
        <v>378</v>
      </c>
      <c r="G143" s="162"/>
      <c r="H143" s="162"/>
      <c r="I143" s="165"/>
      <c r="J143" s="176">
        <f>BK143</f>
        <v>0</v>
      </c>
      <c r="K143" s="162"/>
      <c r="L143" s="167"/>
      <c r="M143" s="168"/>
      <c r="N143" s="169"/>
      <c r="O143" s="169"/>
      <c r="P143" s="170">
        <f>SUM(P144:P150)</f>
        <v>0</v>
      </c>
      <c r="Q143" s="169"/>
      <c r="R143" s="170">
        <f>SUM(R144:R150)</f>
        <v>0</v>
      </c>
      <c r="S143" s="169"/>
      <c r="T143" s="171">
        <f>SUM(T144:T150)</f>
        <v>0</v>
      </c>
      <c r="AR143" s="172" t="s">
        <v>76</v>
      </c>
      <c r="AT143" s="173" t="s">
        <v>68</v>
      </c>
      <c r="AU143" s="173" t="s">
        <v>76</v>
      </c>
      <c r="AY143" s="172" t="s">
        <v>156</v>
      </c>
      <c r="BK143" s="174">
        <f>SUM(BK144:BK150)</f>
        <v>0</v>
      </c>
    </row>
    <row r="144" spans="1:65" s="2" customFormat="1" ht="37.9" customHeight="1">
      <c r="A144" s="33"/>
      <c r="B144" s="34"/>
      <c r="C144" s="177" t="s">
        <v>8</v>
      </c>
      <c r="D144" s="177" t="s">
        <v>158</v>
      </c>
      <c r="E144" s="178" t="s">
        <v>379</v>
      </c>
      <c r="F144" s="179" t="s">
        <v>380</v>
      </c>
      <c r="G144" s="180" t="s">
        <v>172</v>
      </c>
      <c r="H144" s="181">
        <v>3</v>
      </c>
      <c r="I144" s="182"/>
      <c r="J144" s="183">
        <f>ROUND(I144*H144,2)</f>
        <v>0</v>
      </c>
      <c r="K144" s="179" t="s">
        <v>162</v>
      </c>
      <c r="L144" s="38"/>
      <c r="M144" s="184" t="s">
        <v>19</v>
      </c>
      <c r="N144" s="185" t="s">
        <v>40</v>
      </c>
      <c r="O144" s="63"/>
      <c r="P144" s="186">
        <f>O144*H144</f>
        <v>0</v>
      </c>
      <c r="Q144" s="186">
        <v>0</v>
      </c>
      <c r="R144" s="186">
        <f>Q144*H144</f>
        <v>0</v>
      </c>
      <c r="S144" s="186">
        <v>0</v>
      </c>
      <c r="T144" s="187">
        <f>S144*H144</f>
        <v>0</v>
      </c>
      <c r="U144" s="33"/>
      <c r="V144" s="33"/>
      <c r="W144" s="33"/>
      <c r="X144" s="33"/>
      <c r="Y144" s="33"/>
      <c r="Z144" s="33"/>
      <c r="AA144" s="33"/>
      <c r="AB144" s="33"/>
      <c r="AC144" s="33"/>
      <c r="AD144" s="33"/>
      <c r="AE144" s="33"/>
      <c r="AR144" s="188" t="s">
        <v>101</v>
      </c>
      <c r="AT144" s="188" t="s">
        <v>158</v>
      </c>
      <c r="AU144" s="188" t="s">
        <v>78</v>
      </c>
      <c r="AY144" s="16" t="s">
        <v>156</v>
      </c>
      <c r="BE144" s="189">
        <f>IF(N144="základní",J144,0)</f>
        <v>0</v>
      </c>
      <c r="BF144" s="189">
        <f>IF(N144="snížená",J144,0)</f>
        <v>0</v>
      </c>
      <c r="BG144" s="189">
        <f>IF(N144="zákl. přenesená",J144,0)</f>
        <v>0</v>
      </c>
      <c r="BH144" s="189">
        <f>IF(N144="sníž. přenesená",J144,0)</f>
        <v>0</v>
      </c>
      <c r="BI144" s="189">
        <f>IF(N144="nulová",J144,0)</f>
        <v>0</v>
      </c>
      <c r="BJ144" s="16" t="s">
        <v>76</v>
      </c>
      <c r="BK144" s="189">
        <f>ROUND(I144*H144,2)</f>
        <v>0</v>
      </c>
      <c r="BL144" s="16" t="s">
        <v>101</v>
      </c>
      <c r="BM144" s="188" t="s">
        <v>271</v>
      </c>
    </row>
    <row r="145" spans="1:65" s="2" customFormat="1" ht="11.25">
      <c r="A145" s="33"/>
      <c r="B145" s="34"/>
      <c r="C145" s="35"/>
      <c r="D145" s="190" t="s">
        <v>163</v>
      </c>
      <c r="E145" s="35"/>
      <c r="F145" s="191" t="s">
        <v>381</v>
      </c>
      <c r="G145" s="35"/>
      <c r="H145" s="35"/>
      <c r="I145" s="192"/>
      <c r="J145" s="35"/>
      <c r="K145" s="35"/>
      <c r="L145" s="38"/>
      <c r="M145" s="193"/>
      <c r="N145" s="194"/>
      <c r="O145" s="63"/>
      <c r="P145" s="63"/>
      <c r="Q145" s="63"/>
      <c r="R145" s="63"/>
      <c r="S145" s="63"/>
      <c r="T145" s="64"/>
      <c r="U145" s="33"/>
      <c r="V145" s="33"/>
      <c r="W145" s="33"/>
      <c r="X145" s="33"/>
      <c r="Y145" s="33"/>
      <c r="Z145" s="33"/>
      <c r="AA145" s="33"/>
      <c r="AB145" s="33"/>
      <c r="AC145" s="33"/>
      <c r="AD145" s="33"/>
      <c r="AE145" s="33"/>
      <c r="AT145" s="16" t="s">
        <v>163</v>
      </c>
      <c r="AU145" s="16" t="s">
        <v>78</v>
      </c>
    </row>
    <row r="146" spans="1:65" s="2" customFormat="1" ht="33" customHeight="1">
      <c r="A146" s="33"/>
      <c r="B146" s="34"/>
      <c r="C146" s="177" t="s">
        <v>238</v>
      </c>
      <c r="D146" s="177" t="s">
        <v>158</v>
      </c>
      <c r="E146" s="178" t="s">
        <v>174</v>
      </c>
      <c r="F146" s="179" t="s">
        <v>175</v>
      </c>
      <c r="G146" s="180" t="s">
        <v>172</v>
      </c>
      <c r="H146" s="181">
        <v>3</v>
      </c>
      <c r="I146" s="182"/>
      <c r="J146" s="183">
        <f>ROUND(I146*H146,2)</f>
        <v>0</v>
      </c>
      <c r="K146" s="179" t="s">
        <v>162</v>
      </c>
      <c r="L146" s="38"/>
      <c r="M146" s="184" t="s">
        <v>19</v>
      </c>
      <c r="N146" s="185" t="s">
        <v>40</v>
      </c>
      <c r="O146" s="63"/>
      <c r="P146" s="186">
        <f>O146*H146</f>
        <v>0</v>
      </c>
      <c r="Q146" s="186">
        <v>0</v>
      </c>
      <c r="R146" s="186">
        <f>Q146*H146</f>
        <v>0</v>
      </c>
      <c r="S146" s="186">
        <v>0</v>
      </c>
      <c r="T146" s="187">
        <f>S146*H146</f>
        <v>0</v>
      </c>
      <c r="U146" s="33"/>
      <c r="V146" s="33"/>
      <c r="W146" s="33"/>
      <c r="X146" s="33"/>
      <c r="Y146" s="33"/>
      <c r="Z146" s="33"/>
      <c r="AA146" s="33"/>
      <c r="AB146" s="33"/>
      <c r="AC146" s="33"/>
      <c r="AD146" s="33"/>
      <c r="AE146" s="33"/>
      <c r="AR146" s="188" t="s">
        <v>101</v>
      </c>
      <c r="AT146" s="188" t="s">
        <v>158</v>
      </c>
      <c r="AU146" s="188" t="s">
        <v>78</v>
      </c>
      <c r="AY146" s="16" t="s">
        <v>156</v>
      </c>
      <c r="BE146" s="189">
        <f>IF(N146="základní",J146,0)</f>
        <v>0</v>
      </c>
      <c r="BF146" s="189">
        <f>IF(N146="snížená",J146,0)</f>
        <v>0</v>
      </c>
      <c r="BG146" s="189">
        <f>IF(N146="zákl. přenesená",J146,0)</f>
        <v>0</v>
      </c>
      <c r="BH146" s="189">
        <f>IF(N146="sníž. přenesená",J146,0)</f>
        <v>0</v>
      </c>
      <c r="BI146" s="189">
        <f>IF(N146="nulová",J146,0)</f>
        <v>0</v>
      </c>
      <c r="BJ146" s="16" t="s">
        <v>76</v>
      </c>
      <c r="BK146" s="189">
        <f>ROUND(I146*H146,2)</f>
        <v>0</v>
      </c>
      <c r="BL146" s="16" t="s">
        <v>101</v>
      </c>
      <c r="BM146" s="188" t="s">
        <v>275</v>
      </c>
    </row>
    <row r="147" spans="1:65" s="2" customFormat="1" ht="11.25">
      <c r="A147" s="33"/>
      <c r="B147" s="34"/>
      <c r="C147" s="35"/>
      <c r="D147" s="190" t="s">
        <v>163</v>
      </c>
      <c r="E147" s="35"/>
      <c r="F147" s="191" t="s">
        <v>176</v>
      </c>
      <c r="G147" s="35"/>
      <c r="H147" s="35"/>
      <c r="I147" s="192"/>
      <c r="J147" s="35"/>
      <c r="K147" s="35"/>
      <c r="L147" s="38"/>
      <c r="M147" s="193"/>
      <c r="N147" s="194"/>
      <c r="O147" s="63"/>
      <c r="P147" s="63"/>
      <c r="Q147" s="63"/>
      <c r="R147" s="63"/>
      <c r="S147" s="63"/>
      <c r="T147" s="64"/>
      <c r="U147" s="33"/>
      <c r="V147" s="33"/>
      <c r="W147" s="33"/>
      <c r="X147" s="33"/>
      <c r="Y147" s="33"/>
      <c r="Z147" s="33"/>
      <c r="AA147" s="33"/>
      <c r="AB147" s="33"/>
      <c r="AC147" s="33"/>
      <c r="AD147" s="33"/>
      <c r="AE147" s="33"/>
      <c r="AT147" s="16" t="s">
        <v>163</v>
      </c>
      <c r="AU147" s="16" t="s">
        <v>78</v>
      </c>
    </row>
    <row r="148" spans="1:65" s="2" customFormat="1" ht="44.25" customHeight="1">
      <c r="A148" s="33"/>
      <c r="B148" s="34"/>
      <c r="C148" s="177" t="s">
        <v>190</v>
      </c>
      <c r="D148" s="177" t="s">
        <v>158</v>
      </c>
      <c r="E148" s="178" t="s">
        <v>177</v>
      </c>
      <c r="F148" s="179" t="s">
        <v>178</v>
      </c>
      <c r="G148" s="180" t="s">
        <v>172</v>
      </c>
      <c r="H148" s="181">
        <v>30</v>
      </c>
      <c r="I148" s="182"/>
      <c r="J148" s="183">
        <f>ROUND(I148*H148,2)</f>
        <v>0</v>
      </c>
      <c r="K148" s="179" t="s">
        <v>162</v>
      </c>
      <c r="L148" s="38"/>
      <c r="M148" s="184" t="s">
        <v>19</v>
      </c>
      <c r="N148" s="185" t="s">
        <v>40</v>
      </c>
      <c r="O148" s="63"/>
      <c r="P148" s="186">
        <f>O148*H148</f>
        <v>0</v>
      </c>
      <c r="Q148" s="186">
        <v>0</v>
      </c>
      <c r="R148" s="186">
        <f>Q148*H148</f>
        <v>0</v>
      </c>
      <c r="S148" s="186">
        <v>0</v>
      </c>
      <c r="T148" s="187">
        <f>S148*H148</f>
        <v>0</v>
      </c>
      <c r="U148" s="33"/>
      <c r="V148" s="33"/>
      <c r="W148" s="33"/>
      <c r="X148" s="33"/>
      <c r="Y148" s="33"/>
      <c r="Z148" s="33"/>
      <c r="AA148" s="33"/>
      <c r="AB148" s="33"/>
      <c r="AC148" s="33"/>
      <c r="AD148" s="33"/>
      <c r="AE148" s="33"/>
      <c r="AR148" s="188" t="s">
        <v>101</v>
      </c>
      <c r="AT148" s="188" t="s">
        <v>158</v>
      </c>
      <c r="AU148" s="188" t="s">
        <v>78</v>
      </c>
      <c r="AY148" s="16" t="s">
        <v>156</v>
      </c>
      <c r="BE148" s="189">
        <f>IF(N148="základní",J148,0)</f>
        <v>0</v>
      </c>
      <c r="BF148" s="189">
        <f>IF(N148="snížená",J148,0)</f>
        <v>0</v>
      </c>
      <c r="BG148" s="189">
        <f>IF(N148="zákl. přenesená",J148,0)</f>
        <v>0</v>
      </c>
      <c r="BH148" s="189">
        <f>IF(N148="sníž. přenesená",J148,0)</f>
        <v>0</v>
      </c>
      <c r="BI148" s="189">
        <f>IF(N148="nulová",J148,0)</f>
        <v>0</v>
      </c>
      <c r="BJ148" s="16" t="s">
        <v>76</v>
      </c>
      <c r="BK148" s="189">
        <f>ROUND(I148*H148,2)</f>
        <v>0</v>
      </c>
      <c r="BL148" s="16" t="s">
        <v>101</v>
      </c>
      <c r="BM148" s="188" t="s">
        <v>279</v>
      </c>
    </row>
    <row r="149" spans="1:65" s="2" customFormat="1" ht="11.25">
      <c r="A149" s="33"/>
      <c r="B149" s="34"/>
      <c r="C149" s="35"/>
      <c r="D149" s="190" t="s">
        <v>163</v>
      </c>
      <c r="E149" s="35"/>
      <c r="F149" s="191" t="s">
        <v>179</v>
      </c>
      <c r="G149" s="35"/>
      <c r="H149" s="35"/>
      <c r="I149" s="192"/>
      <c r="J149" s="35"/>
      <c r="K149" s="35"/>
      <c r="L149" s="38"/>
      <c r="M149" s="193"/>
      <c r="N149" s="194"/>
      <c r="O149" s="63"/>
      <c r="P149" s="63"/>
      <c r="Q149" s="63"/>
      <c r="R149" s="63"/>
      <c r="S149" s="63"/>
      <c r="T149" s="64"/>
      <c r="U149" s="33"/>
      <c r="V149" s="33"/>
      <c r="W149" s="33"/>
      <c r="X149" s="33"/>
      <c r="Y149" s="33"/>
      <c r="Z149" s="33"/>
      <c r="AA149" s="33"/>
      <c r="AB149" s="33"/>
      <c r="AC149" s="33"/>
      <c r="AD149" s="33"/>
      <c r="AE149" s="33"/>
      <c r="AT149" s="16" t="s">
        <v>163</v>
      </c>
      <c r="AU149" s="16" t="s">
        <v>78</v>
      </c>
    </row>
    <row r="150" spans="1:65" s="2" customFormat="1" ht="44.25" customHeight="1">
      <c r="A150" s="33"/>
      <c r="B150" s="34"/>
      <c r="C150" s="177" t="s">
        <v>247</v>
      </c>
      <c r="D150" s="177" t="s">
        <v>158</v>
      </c>
      <c r="E150" s="178" t="s">
        <v>382</v>
      </c>
      <c r="F150" s="179" t="s">
        <v>383</v>
      </c>
      <c r="G150" s="180" t="s">
        <v>172</v>
      </c>
      <c r="H150" s="181">
        <v>3</v>
      </c>
      <c r="I150" s="182"/>
      <c r="J150" s="183">
        <f>ROUND(I150*H150,2)</f>
        <v>0</v>
      </c>
      <c r="K150" s="179" t="s">
        <v>384</v>
      </c>
      <c r="L150" s="38"/>
      <c r="M150" s="184" t="s">
        <v>19</v>
      </c>
      <c r="N150" s="185" t="s">
        <v>40</v>
      </c>
      <c r="O150" s="63"/>
      <c r="P150" s="186">
        <f>O150*H150</f>
        <v>0</v>
      </c>
      <c r="Q150" s="186">
        <v>0</v>
      </c>
      <c r="R150" s="186">
        <f>Q150*H150</f>
        <v>0</v>
      </c>
      <c r="S150" s="186">
        <v>0</v>
      </c>
      <c r="T150" s="187">
        <f>S150*H150</f>
        <v>0</v>
      </c>
      <c r="U150" s="33"/>
      <c r="V150" s="33"/>
      <c r="W150" s="33"/>
      <c r="X150" s="33"/>
      <c r="Y150" s="33"/>
      <c r="Z150" s="33"/>
      <c r="AA150" s="33"/>
      <c r="AB150" s="33"/>
      <c r="AC150" s="33"/>
      <c r="AD150" s="33"/>
      <c r="AE150" s="33"/>
      <c r="AR150" s="188" t="s">
        <v>101</v>
      </c>
      <c r="AT150" s="188" t="s">
        <v>158</v>
      </c>
      <c r="AU150" s="188" t="s">
        <v>78</v>
      </c>
      <c r="AY150" s="16" t="s">
        <v>156</v>
      </c>
      <c r="BE150" s="189">
        <f>IF(N150="základní",J150,0)</f>
        <v>0</v>
      </c>
      <c r="BF150" s="189">
        <f>IF(N150="snížená",J150,0)</f>
        <v>0</v>
      </c>
      <c r="BG150" s="189">
        <f>IF(N150="zákl. přenesená",J150,0)</f>
        <v>0</v>
      </c>
      <c r="BH150" s="189">
        <f>IF(N150="sníž. přenesená",J150,0)</f>
        <v>0</v>
      </c>
      <c r="BI150" s="189">
        <f>IF(N150="nulová",J150,0)</f>
        <v>0</v>
      </c>
      <c r="BJ150" s="16" t="s">
        <v>76</v>
      </c>
      <c r="BK150" s="189">
        <f>ROUND(I150*H150,2)</f>
        <v>0</v>
      </c>
      <c r="BL150" s="16" t="s">
        <v>101</v>
      </c>
      <c r="BM150" s="188" t="s">
        <v>284</v>
      </c>
    </row>
    <row r="151" spans="1:65" s="12" customFormat="1" ht="22.9" customHeight="1">
      <c r="B151" s="161"/>
      <c r="C151" s="162"/>
      <c r="D151" s="163" t="s">
        <v>68</v>
      </c>
      <c r="E151" s="175" t="s">
        <v>209</v>
      </c>
      <c r="F151" s="175" t="s">
        <v>210</v>
      </c>
      <c r="G151" s="162"/>
      <c r="H151" s="162"/>
      <c r="I151" s="165"/>
      <c r="J151" s="176">
        <f>BK151</f>
        <v>0</v>
      </c>
      <c r="K151" s="162"/>
      <c r="L151" s="167"/>
      <c r="M151" s="168"/>
      <c r="N151" s="169"/>
      <c r="O151" s="169"/>
      <c r="P151" s="170">
        <f>SUM(P152:P153)</f>
        <v>0</v>
      </c>
      <c r="Q151" s="169"/>
      <c r="R151" s="170">
        <f>SUM(R152:R153)</f>
        <v>0</v>
      </c>
      <c r="S151" s="169"/>
      <c r="T151" s="171">
        <f>SUM(T152:T153)</f>
        <v>0</v>
      </c>
      <c r="AR151" s="172" t="s">
        <v>76</v>
      </c>
      <c r="AT151" s="173" t="s">
        <v>68</v>
      </c>
      <c r="AU151" s="173" t="s">
        <v>76</v>
      </c>
      <c r="AY151" s="172" t="s">
        <v>156</v>
      </c>
      <c r="BK151" s="174">
        <f>SUM(BK152:BK153)</f>
        <v>0</v>
      </c>
    </row>
    <row r="152" spans="1:65" s="2" customFormat="1" ht="55.5" customHeight="1">
      <c r="A152" s="33"/>
      <c r="B152" s="34"/>
      <c r="C152" s="177" t="s">
        <v>189</v>
      </c>
      <c r="D152" s="177" t="s">
        <v>158</v>
      </c>
      <c r="E152" s="178" t="s">
        <v>385</v>
      </c>
      <c r="F152" s="179" t="s">
        <v>386</v>
      </c>
      <c r="G152" s="180" t="s">
        <v>172</v>
      </c>
      <c r="H152" s="181">
        <v>2.8</v>
      </c>
      <c r="I152" s="182"/>
      <c r="J152" s="183">
        <f>ROUND(I152*H152,2)</f>
        <v>0</v>
      </c>
      <c r="K152" s="179" t="s">
        <v>162</v>
      </c>
      <c r="L152" s="38"/>
      <c r="M152" s="184" t="s">
        <v>19</v>
      </c>
      <c r="N152" s="185" t="s">
        <v>40</v>
      </c>
      <c r="O152" s="63"/>
      <c r="P152" s="186">
        <f>O152*H152</f>
        <v>0</v>
      </c>
      <c r="Q152" s="186">
        <v>0</v>
      </c>
      <c r="R152" s="186">
        <f>Q152*H152</f>
        <v>0</v>
      </c>
      <c r="S152" s="186">
        <v>0</v>
      </c>
      <c r="T152" s="187">
        <f>S152*H152</f>
        <v>0</v>
      </c>
      <c r="U152" s="33"/>
      <c r="V152" s="33"/>
      <c r="W152" s="33"/>
      <c r="X152" s="33"/>
      <c r="Y152" s="33"/>
      <c r="Z152" s="33"/>
      <c r="AA152" s="33"/>
      <c r="AB152" s="33"/>
      <c r="AC152" s="33"/>
      <c r="AD152" s="33"/>
      <c r="AE152" s="33"/>
      <c r="AR152" s="188" t="s">
        <v>101</v>
      </c>
      <c r="AT152" s="188" t="s">
        <v>158</v>
      </c>
      <c r="AU152" s="188" t="s">
        <v>78</v>
      </c>
      <c r="AY152" s="16" t="s">
        <v>156</v>
      </c>
      <c r="BE152" s="189">
        <f>IF(N152="základní",J152,0)</f>
        <v>0</v>
      </c>
      <c r="BF152" s="189">
        <f>IF(N152="snížená",J152,0)</f>
        <v>0</v>
      </c>
      <c r="BG152" s="189">
        <f>IF(N152="zákl. přenesená",J152,0)</f>
        <v>0</v>
      </c>
      <c r="BH152" s="189">
        <f>IF(N152="sníž. přenesená",J152,0)</f>
        <v>0</v>
      </c>
      <c r="BI152" s="189">
        <f>IF(N152="nulová",J152,0)</f>
        <v>0</v>
      </c>
      <c r="BJ152" s="16" t="s">
        <v>76</v>
      </c>
      <c r="BK152" s="189">
        <f>ROUND(I152*H152,2)</f>
        <v>0</v>
      </c>
      <c r="BL152" s="16" t="s">
        <v>101</v>
      </c>
      <c r="BM152" s="188" t="s">
        <v>287</v>
      </c>
    </row>
    <row r="153" spans="1:65" s="2" customFormat="1" ht="11.25">
      <c r="A153" s="33"/>
      <c r="B153" s="34"/>
      <c r="C153" s="35"/>
      <c r="D153" s="190" t="s">
        <v>163</v>
      </c>
      <c r="E153" s="35"/>
      <c r="F153" s="191" t="s">
        <v>387</v>
      </c>
      <c r="G153" s="35"/>
      <c r="H153" s="35"/>
      <c r="I153" s="192"/>
      <c r="J153" s="35"/>
      <c r="K153" s="35"/>
      <c r="L153" s="38"/>
      <c r="M153" s="193"/>
      <c r="N153" s="194"/>
      <c r="O153" s="63"/>
      <c r="P153" s="63"/>
      <c r="Q153" s="63"/>
      <c r="R153" s="63"/>
      <c r="S153" s="63"/>
      <c r="T153" s="64"/>
      <c r="U153" s="33"/>
      <c r="V153" s="33"/>
      <c r="W153" s="33"/>
      <c r="X153" s="33"/>
      <c r="Y153" s="33"/>
      <c r="Z153" s="33"/>
      <c r="AA153" s="33"/>
      <c r="AB153" s="33"/>
      <c r="AC153" s="33"/>
      <c r="AD153" s="33"/>
      <c r="AE153" s="33"/>
      <c r="AT153" s="16" t="s">
        <v>163</v>
      </c>
      <c r="AU153" s="16" t="s">
        <v>78</v>
      </c>
    </row>
    <row r="154" spans="1:65" s="12" customFormat="1" ht="25.9" customHeight="1">
      <c r="B154" s="161"/>
      <c r="C154" s="162"/>
      <c r="D154" s="163" t="s">
        <v>68</v>
      </c>
      <c r="E154" s="164" t="s">
        <v>183</v>
      </c>
      <c r="F154" s="164" t="s">
        <v>184</v>
      </c>
      <c r="G154" s="162"/>
      <c r="H154" s="162"/>
      <c r="I154" s="165"/>
      <c r="J154" s="166">
        <f>BK154</f>
        <v>0</v>
      </c>
      <c r="K154" s="162"/>
      <c r="L154" s="167"/>
      <c r="M154" s="168"/>
      <c r="N154" s="169"/>
      <c r="O154" s="169"/>
      <c r="P154" s="170">
        <f>P155+P163+P173+P181+P189+P206+P222+P229</f>
        <v>0</v>
      </c>
      <c r="Q154" s="169"/>
      <c r="R154" s="170">
        <f>R155+R163+R173+R181+R189+R206+R222+R229</f>
        <v>0.31957349999999995</v>
      </c>
      <c r="S154" s="169"/>
      <c r="T154" s="171">
        <f>T155+T163+T173+T181+T189+T206+T222+T229</f>
        <v>3.2266999999999997</v>
      </c>
      <c r="AR154" s="172" t="s">
        <v>78</v>
      </c>
      <c r="AT154" s="173" t="s">
        <v>68</v>
      </c>
      <c r="AU154" s="173" t="s">
        <v>69</v>
      </c>
      <c r="AY154" s="172" t="s">
        <v>156</v>
      </c>
      <c r="BK154" s="174">
        <f>BK155+BK163+BK173+BK181+BK189+BK206+BK222+BK229</f>
        <v>0</v>
      </c>
    </row>
    <row r="155" spans="1:65" s="12" customFormat="1" ht="22.9" customHeight="1">
      <c r="B155" s="161"/>
      <c r="C155" s="162"/>
      <c r="D155" s="163" t="s">
        <v>68</v>
      </c>
      <c r="E155" s="175" t="s">
        <v>388</v>
      </c>
      <c r="F155" s="175" t="s">
        <v>389</v>
      </c>
      <c r="G155" s="162"/>
      <c r="H155" s="162"/>
      <c r="I155" s="165"/>
      <c r="J155" s="176">
        <f>BK155</f>
        <v>0</v>
      </c>
      <c r="K155" s="162"/>
      <c r="L155" s="167"/>
      <c r="M155" s="168"/>
      <c r="N155" s="169"/>
      <c r="O155" s="169"/>
      <c r="P155" s="170">
        <f>SUM(P156:P162)</f>
        <v>0</v>
      </c>
      <c r="Q155" s="169"/>
      <c r="R155" s="170">
        <f>SUM(R156:R162)</f>
        <v>6.1249999999999999E-2</v>
      </c>
      <c r="S155" s="169"/>
      <c r="T155" s="171">
        <f>SUM(T156:T162)</f>
        <v>0</v>
      </c>
      <c r="AR155" s="172" t="s">
        <v>78</v>
      </c>
      <c r="AT155" s="173" t="s">
        <v>68</v>
      </c>
      <c r="AU155" s="173" t="s">
        <v>76</v>
      </c>
      <c r="AY155" s="172" t="s">
        <v>156</v>
      </c>
      <c r="BK155" s="174">
        <f>SUM(BK156:BK162)</f>
        <v>0</v>
      </c>
    </row>
    <row r="156" spans="1:65" s="2" customFormat="1" ht="37.9" customHeight="1">
      <c r="A156" s="33"/>
      <c r="B156" s="34"/>
      <c r="C156" s="177" t="s">
        <v>256</v>
      </c>
      <c r="D156" s="177" t="s">
        <v>158</v>
      </c>
      <c r="E156" s="178" t="s">
        <v>390</v>
      </c>
      <c r="F156" s="179" t="s">
        <v>391</v>
      </c>
      <c r="G156" s="180" t="s">
        <v>161</v>
      </c>
      <c r="H156" s="181">
        <v>5.5</v>
      </c>
      <c r="I156" s="182"/>
      <c r="J156" s="183">
        <f>ROUND(I156*H156,2)</f>
        <v>0</v>
      </c>
      <c r="K156" s="179" t="s">
        <v>162</v>
      </c>
      <c r="L156" s="38"/>
      <c r="M156" s="184" t="s">
        <v>19</v>
      </c>
      <c r="N156" s="185" t="s">
        <v>40</v>
      </c>
      <c r="O156" s="63"/>
      <c r="P156" s="186">
        <f>O156*H156</f>
        <v>0</v>
      </c>
      <c r="Q156" s="186">
        <v>3.5000000000000001E-3</v>
      </c>
      <c r="R156" s="186">
        <f>Q156*H156</f>
        <v>1.925E-2</v>
      </c>
      <c r="S156" s="186">
        <v>0</v>
      </c>
      <c r="T156" s="187">
        <f>S156*H156</f>
        <v>0</v>
      </c>
      <c r="U156" s="33"/>
      <c r="V156" s="33"/>
      <c r="W156" s="33"/>
      <c r="X156" s="33"/>
      <c r="Y156" s="33"/>
      <c r="Z156" s="33"/>
      <c r="AA156" s="33"/>
      <c r="AB156" s="33"/>
      <c r="AC156" s="33"/>
      <c r="AD156" s="33"/>
      <c r="AE156" s="33"/>
      <c r="AR156" s="188" t="s">
        <v>189</v>
      </c>
      <c r="AT156" s="188" t="s">
        <v>158</v>
      </c>
      <c r="AU156" s="188" t="s">
        <v>78</v>
      </c>
      <c r="AY156" s="16" t="s">
        <v>156</v>
      </c>
      <c r="BE156" s="189">
        <f>IF(N156="základní",J156,0)</f>
        <v>0</v>
      </c>
      <c r="BF156" s="189">
        <f>IF(N156="snížená",J156,0)</f>
        <v>0</v>
      </c>
      <c r="BG156" s="189">
        <f>IF(N156="zákl. přenesená",J156,0)</f>
        <v>0</v>
      </c>
      <c r="BH156" s="189">
        <f>IF(N156="sníž. přenesená",J156,0)</f>
        <v>0</v>
      </c>
      <c r="BI156" s="189">
        <f>IF(N156="nulová",J156,0)</f>
        <v>0</v>
      </c>
      <c r="BJ156" s="16" t="s">
        <v>76</v>
      </c>
      <c r="BK156" s="189">
        <f>ROUND(I156*H156,2)</f>
        <v>0</v>
      </c>
      <c r="BL156" s="16" t="s">
        <v>189</v>
      </c>
      <c r="BM156" s="188" t="s">
        <v>292</v>
      </c>
    </row>
    <row r="157" spans="1:65" s="2" customFormat="1" ht="11.25">
      <c r="A157" s="33"/>
      <c r="B157" s="34"/>
      <c r="C157" s="35"/>
      <c r="D157" s="190" t="s">
        <v>163</v>
      </c>
      <c r="E157" s="35"/>
      <c r="F157" s="191" t="s">
        <v>392</v>
      </c>
      <c r="G157" s="35"/>
      <c r="H157" s="35"/>
      <c r="I157" s="192"/>
      <c r="J157" s="35"/>
      <c r="K157" s="35"/>
      <c r="L157" s="38"/>
      <c r="M157" s="193"/>
      <c r="N157" s="194"/>
      <c r="O157" s="63"/>
      <c r="P157" s="63"/>
      <c r="Q157" s="63"/>
      <c r="R157" s="63"/>
      <c r="S157" s="63"/>
      <c r="T157" s="64"/>
      <c r="U157" s="33"/>
      <c r="V157" s="33"/>
      <c r="W157" s="33"/>
      <c r="X157" s="33"/>
      <c r="Y157" s="33"/>
      <c r="Z157" s="33"/>
      <c r="AA157" s="33"/>
      <c r="AB157" s="33"/>
      <c r="AC157" s="33"/>
      <c r="AD157" s="33"/>
      <c r="AE157" s="33"/>
      <c r="AT157" s="16" t="s">
        <v>163</v>
      </c>
      <c r="AU157" s="16" t="s">
        <v>78</v>
      </c>
    </row>
    <row r="158" spans="1:65" s="2" customFormat="1" ht="37.9" customHeight="1">
      <c r="A158" s="33"/>
      <c r="B158" s="34"/>
      <c r="C158" s="177" t="s">
        <v>197</v>
      </c>
      <c r="D158" s="177" t="s">
        <v>158</v>
      </c>
      <c r="E158" s="178" t="s">
        <v>393</v>
      </c>
      <c r="F158" s="179" t="s">
        <v>394</v>
      </c>
      <c r="G158" s="180" t="s">
        <v>161</v>
      </c>
      <c r="H158" s="181">
        <v>12</v>
      </c>
      <c r="I158" s="182"/>
      <c r="J158" s="183">
        <f>ROUND(I158*H158,2)</f>
        <v>0</v>
      </c>
      <c r="K158" s="179" t="s">
        <v>162</v>
      </c>
      <c r="L158" s="38"/>
      <c r="M158" s="184" t="s">
        <v>19</v>
      </c>
      <c r="N158" s="185" t="s">
        <v>40</v>
      </c>
      <c r="O158" s="63"/>
      <c r="P158" s="186">
        <f>O158*H158</f>
        <v>0</v>
      </c>
      <c r="Q158" s="186">
        <v>3.5000000000000001E-3</v>
      </c>
      <c r="R158" s="186">
        <f>Q158*H158</f>
        <v>4.2000000000000003E-2</v>
      </c>
      <c r="S158" s="186">
        <v>0</v>
      </c>
      <c r="T158" s="187">
        <f>S158*H158</f>
        <v>0</v>
      </c>
      <c r="U158" s="33"/>
      <c r="V158" s="33"/>
      <c r="W158" s="33"/>
      <c r="X158" s="33"/>
      <c r="Y158" s="33"/>
      <c r="Z158" s="33"/>
      <c r="AA158" s="33"/>
      <c r="AB158" s="33"/>
      <c r="AC158" s="33"/>
      <c r="AD158" s="33"/>
      <c r="AE158" s="33"/>
      <c r="AR158" s="188" t="s">
        <v>189</v>
      </c>
      <c r="AT158" s="188" t="s">
        <v>158</v>
      </c>
      <c r="AU158" s="188" t="s">
        <v>78</v>
      </c>
      <c r="AY158" s="16" t="s">
        <v>156</v>
      </c>
      <c r="BE158" s="189">
        <f>IF(N158="základní",J158,0)</f>
        <v>0</v>
      </c>
      <c r="BF158" s="189">
        <f>IF(N158="snížená",J158,0)</f>
        <v>0</v>
      </c>
      <c r="BG158" s="189">
        <f>IF(N158="zákl. přenesená",J158,0)</f>
        <v>0</v>
      </c>
      <c r="BH158" s="189">
        <f>IF(N158="sníž. přenesená",J158,0)</f>
        <v>0</v>
      </c>
      <c r="BI158" s="189">
        <f>IF(N158="nulová",J158,0)</f>
        <v>0</v>
      </c>
      <c r="BJ158" s="16" t="s">
        <v>76</v>
      </c>
      <c r="BK158" s="189">
        <f>ROUND(I158*H158,2)</f>
        <v>0</v>
      </c>
      <c r="BL158" s="16" t="s">
        <v>189</v>
      </c>
      <c r="BM158" s="188" t="s">
        <v>295</v>
      </c>
    </row>
    <row r="159" spans="1:65" s="2" customFormat="1" ht="11.25">
      <c r="A159" s="33"/>
      <c r="B159" s="34"/>
      <c r="C159" s="35"/>
      <c r="D159" s="190" t="s">
        <v>163</v>
      </c>
      <c r="E159" s="35"/>
      <c r="F159" s="191" t="s">
        <v>395</v>
      </c>
      <c r="G159" s="35"/>
      <c r="H159" s="35"/>
      <c r="I159" s="192"/>
      <c r="J159" s="35"/>
      <c r="K159" s="35"/>
      <c r="L159" s="38"/>
      <c r="M159" s="193"/>
      <c r="N159" s="194"/>
      <c r="O159" s="63"/>
      <c r="P159" s="63"/>
      <c r="Q159" s="63"/>
      <c r="R159" s="63"/>
      <c r="S159" s="63"/>
      <c r="T159" s="64"/>
      <c r="U159" s="33"/>
      <c r="V159" s="33"/>
      <c r="W159" s="33"/>
      <c r="X159" s="33"/>
      <c r="Y159" s="33"/>
      <c r="Z159" s="33"/>
      <c r="AA159" s="33"/>
      <c r="AB159" s="33"/>
      <c r="AC159" s="33"/>
      <c r="AD159" s="33"/>
      <c r="AE159" s="33"/>
      <c r="AT159" s="16" t="s">
        <v>163</v>
      </c>
      <c r="AU159" s="16" t="s">
        <v>78</v>
      </c>
    </row>
    <row r="160" spans="1:65" s="2" customFormat="1" ht="49.15" customHeight="1">
      <c r="A160" s="33"/>
      <c r="B160" s="34"/>
      <c r="C160" s="177" t="s">
        <v>226</v>
      </c>
      <c r="D160" s="177" t="s">
        <v>158</v>
      </c>
      <c r="E160" s="178" t="s">
        <v>396</v>
      </c>
      <c r="F160" s="179" t="s">
        <v>397</v>
      </c>
      <c r="G160" s="180" t="s">
        <v>398</v>
      </c>
      <c r="H160" s="209"/>
      <c r="I160" s="182"/>
      <c r="J160" s="183">
        <f>ROUND(I160*H160,2)</f>
        <v>0</v>
      </c>
      <c r="K160" s="179" t="s">
        <v>162</v>
      </c>
      <c r="L160" s="38"/>
      <c r="M160" s="184" t="s">
        <v>19</v>
      </c>
      <c r="N160" s="185" t="s">
        <v>40</v>
      </c>
      <c r="O160" s="63"/>
      <c r="P160" s="186">
        <f>O160*H160</f>
        <v>0</v>
      </c>
      <c r="Q160" s="186">
        <v>0</v>
      </c>
      <c r="R160" s="186">
        <f>Q160*H160</f>
        <v>0</v>
      </c>
      <c r="S160" s="186">
        <v>0</v>
      </c>
      <c r="T160" s="187">
        <f>S160*H160</f>
        <v>0</v>
      </c>
      <c r="U160" s="33"/>
      <c r="V160" s="33"/>
      <c r="W160" s="33"/>
      <c r="X160" s="33"/>
      <c r="Y160" s="33"/>
      <c r="Z160" s="33"/>
      <c r="AA160" s="33"/>
      <c r="AB160" s="33"/>
      <c r="AC160" s="33"/>
      <c r="AD160" s="33"/>
      <c r="AE160" s="33"/>
      <c r="AR160" s="188" t="s">
        <v>189</v>
      </c>
      <c r="AT160" s="188" t="s">
        <v>158</v>
      </c>
      <c r="AU160" s="188" t="s">
        <v>78</v>
      </c>
      <c r="AY160" s="16" t="s">
        <v>156</v>
      </c>
      <c r="BE160" s="189">
        <f>IF(N160="základní",J160,0)</f>
        <v>0</v>
      </c>
      <c r="BF160" s="189">
        <f>IF(N160="snížená",J160,0)</f>
        <v>0</v>
      </c>
      <c r="BG160" s="189">
        <f>IF(N160="zákl. přenesená",J160,0)</f>
        <v>0</v>
      </c>
      <c r="BH160" s="189">
        <f>IF(N160="sníž. přenesená",J160,0)</f>
        <v>0</v>
      </c>
      <c r="BI160" s="189">
        <f>IF(N160="nulová",J160,0)</f>
        <v>0</v>
      </c>
      <c r="BJ160" s="16" t="s">
        <v>76</v>
      </c>
      <c r="BK160" s="189">
        <f>ROUND(I160*H160,2)</f>
        <v>0</v>
      </c>
      <c r="BL160" s="16" t="s">
        <v>189</v>
      </c>
      <c r="BM160" s="188" t="s">
        <v>300</v>
      </c>
    </row>
    <row r="161" spans="1:65" s="2" customFormat="1" ht="11.25">
      <c r="A161" s="33"/>
      <c r="B161" s="34"/>
      <c r="C161" s="35"/>
      <c r="D161" s="190" t="s">
        <v>163</v>
      </c>
      <c r="E161" s="35"/>
      <c r="F161" s="191" t="s">
        <v>399</v>
      </c>
      <c r="G161" s="35"/>
      <c r="H161" s="35"/>
      <c r="I161" s="192"/>
      <c r="J161" s="35"/>
      <c r="K161" s="35"/>
      <c r="L161" s="38"/>
      <c r="M161" s="193"/>
      <c r="N161" s="194"/>
      <c r="O161" s="63"/>
      <c r="P161" s="63"/>
      <c r="Q161" s="63"/>
      <c r="R161" s="63"/>
      <c r="S161" s="63"/>
      <c r="T161" s="64"/>
      <c r="U161" s="33"/>
      <c r="V161" s="33"/>
      <c r="W161" s="33"/>
      <c r="X161" s="33"/>
      <c r="Y161" s="33"/>
      <c r="Z161" s="33"/>
      <c r="AA161" s="33"/>
      <c r="AB161" s="33"/>
      <c r="AC161" s="33"/>
      <c r="AD161" s="33"/>
      <c r="AE161" s="33"/>
      <c r="AT161" s="16" t="s">
        <v>163</v>
      </c>
      <c r="AU161" s="16" t="s">
        <v>78</v>
      </c>
    </row>
    <row r="162" spans="1:65" s="2" customFormat="1" ht="21.75" customHeight="1">
      <c r="A162" s="33"/>
      <c r="B162" s="34"/>
      <c r="C162" s="177" t="s">
        <v>264</v>
      </c>
      <c r="D162" s="177" t="s">
        <v>158</v>
      </c>
      <c r="E162" s="178" t="s">
        <v>400</v>
      </c>
      <c r="F162" s="179" t="s">
        <v>401</v>
      </c>
      <c r="G162" s="180" t="s">
        <v>204</v>
      </c>
      <c r="H162" s="181">
        <v>42</v>
      </c>
      <c r="I162" s="182"/>
      <c r="J162" s="183">
        <f>ROUND(I162*H162,2)</f>
        <v>0</v>
      </c>
      <c r="K162" s="179" t="s">
        <v>19</v>
      </c>
      <c r="L162" s="38"/>
      <c r="M162" s="184" t="s">
        <v>19</v>
      </c>
      <c r="N162" s="185" t="s">
        <v>40</v>
      </c>
      <c r="O162" s="63"/>
      <c r="P162" s="186">
        <f>O162*H162</f>
        <v>0</v>
      </c>
      <c r="Q162" s="186">
        <v>0</v>
      </c>
      <c r="R162" s="186">
        <f>Q162*H162</f>
        <v>0</v>
      </c>
      <c r="S162" s="186">
        <v>0</v>
      </c>
      <c r="T162" s="187">
        <f>S162*H162</f>
        <v>0</v>
      </c>
      <c r="U162" s="33"/>
      <c r="V162" s="33"/>
      <c r="W162" s="33"/>
      <c r="X162" s="33"/>
      <c r="Y162" s="33"/>
      <c r="Z162" s="33"/>
      <c r="AA162" s="33"/>
      <c r="AB162" s="33"/>
      <c r="AC162" s="33"/>
      <c r="AD162" s="33"/>
      <c r="AE162" s="33"/>
      <c r="AR162" s="188" t="s">
        <v>189</v>
      </c>
      <c r="AT162" s="188" t="s">
        <v>158</v>
      </c>
      <c r="AU162" s="188" t="s">
        <v>78</v>
      </c>
      <c r="AY162" s="16" t="s">
        <v>156</v>
      </c>
      <c r="BE162" s="189">
        <f>IF(N162="základní",J162,0)</f>
        <v>0</v>
      </c>
      <c r="BF162" s="189">
        <f>IF(N162="snížená",J162,0)</f>
        <v>0</v>
      </c>
      <c r="BG162" s="189">
        <f>IF(N162="zákl. přenesená",J162,0)</f>
        <v>0</v>
      </c>
      <c r="BH162" s="189">
        <f>IF(N162="sníž. přenesená",J162,0)</f>
        <v>0</v>
      </c>
      <c r="BI162" s="189">
        <f>IF(N162="nulová",J162,0)</f>
        <v>0</v>
      </c>
      <c r="BJ162" s="16" t="s">
        <v>76</v>
      </c>
      <c r="BK162" s="189">
        <f>ROUND(I162*H162,2)</f>
        <v>0</v>
      </c>
      <c r="BL162" s="16" t="s">
        <v>189</v>
      </c>
      <c r="BM162" s="188" t="s">
        <v>402</v>
      </c>
    </row>
    <row r="163" spans="1:65" s="12" customFormat="1" ht="22.9" customHeight="1">
      <c r="B163" s="161"/>
      <c r="C163" s="162"/>
      <c r="D163" s="163" t="s">
        <v>68</v>
      </c>
      <c r="E163" s="175" t="s">
        <v>403</v>
      </c>
      <c r="F163" s="175" t="s">
        <v>404</v>
      </c>
      <c r="G163" s="162"/>
      <c r="H163" s="162"/>
      <c r="I163" s="165"/>
      <c r="J163" s="176">
        <f>BK163</f>
        <v>0</v>
      </c>
      <c r="K163" s="162"/>
      <c r="L163" s="167"/>
      <c r="M163" s="168"/>
      <c r="N163" s="169"/>
      <c r="O163" s="169"/>
      <c r="P163" s="170">
        <f>SUM(P164:P172)</f>
        <v>0</v>
      </c>
      <c r="Q163" s="169"/>
      <c r="R163" s="170">
        <f>SUM(R164:R172)</f>
        <v>0</v>
      </c>
      <c r="S163" s="169"/>
      <c r="T163" s="171">
        <f>SUM(T164:T172)</f>
        <v>0</v>
      </c>
      <c r="AR163" s="172" t="s">
        <v>78</v>
      </c>
      <c r="AT163" s="173" t="s">
        <v>68</v>
      </c>
      <c r="AU163" s="173" t="s">
        <v>76</v>
      </c>
      <c r="AY163" s="172" t="s">
        <v>156</v>
      </c>
      <c r="BK163" s="174">
        <f>SUM(BK164:BK172)</f>
        <v>0</v>
      </c>
    </row>
    <row r="164" spans="1:65" s="2" customFormat="1" ht="44.25" customHeight="1">
      <c r="A164" s="33"/>
      <c r="B164" s="34"/>
      <c r="C164" s="177" t="s">
        <v>7</v>
      </c>
      <c r="D164" s="177" t="s">
        <v>158</v>
      </c>
      <c r="E164" s="178" t="s">
        <v>405</v>
      </c>
      <c r="F164" s="179" t="s">
        <v>406</v>
      </c>
      <c r="G164" s="180" t="s">
        <v>398</v>
      </c>
      <c r="H164" s="209"/>
      <c r="I164" s="182"/>
      <c r="J164" s="183">
        <f>ROUND(I164*H164,2)</f>
        <v>0</v>
      </c>
      <c r="K164" s="179" t="s">
        <v>162</v>
      </c>
      <c r="L164" s="38"/>
      <c r="M164" s="184" t="s">
        <v>19</v>
      </c>
      <c r="N164" s="185" t="s">
        <v>40</v>
      </c>
      <c r="O164" s="63"/>
      <c r="P164" s="186">
        <f>O164*H164</f>
        <v>0</v>
      </c>
      <c r="Q164" s="186">
        <v>0</v>
      </c>
      <c r="R164" s="186">
        <f>Q164*H164</f>
        <v>0</v>
      </c>
      <c r="S164" s="186">
        <v>0</v>
      </c>
      <c r="T164" s="187">
        <f>S164*H164</f>
        <v>0</v>
      </c>
      <c r="U164" s="33"/>
      <c r="V164" s="33"/>
      <c r="W164" s="33"/>
      <c r="X164" s="33"/>
      <c r="Y164" s="33"/>
      <c r="Z164" s="33"/>
      <c r="AA164" s="33"/>
      <c r="AB164" s="33"/>
      <c r="AC164" s="33"/>
      <c r="AD164" s="33"/>
      <c r="AE164" s="33"/>
      <c r="AR164" s="188" t="s">
        <v>189</v>
      </c>
      <c r="AT164" s="188" t="s">
        <v>158</v>
      </c>
      <c r="AU164" s="188" t="s">
        <v>78</v>
      </c>
      <c r="AY164" s="16" t="s">
        <v>156</v>
      </c>
      <c r="BE164" s="189">
        <f>IF(N164="základní",J164,0)</f>
        <v>0</v>
      </c>
      <c r="BF164" s="189">
        <f>IF(N164="snížená",J164,0)</f>
        <v>0</v>
      </c>
      <c r="BG164" s="189">
        <f>IF(N164="zákl. přenesená",J164,0)</f>
        <v>0</v>
      </c>
      <c r="BH164" s="189">
        <f>IF(N164="sníž. přenesená",J164,0)</f>
        <v>0</v>
      </c>
      <c r="BI164" s="189">
        <f>IF(N164="nulová",J164,0)</f>
        <v>0</v>
      </c>
      <c r="BJ164" s="16" t="s">
        <v>76</v>
      </c>
      <c r="BK164" s="189">
        <f>ROUND(I164*H164,2)</f>
        <v>0</v>
      </c>
      <c r="BL164" s="16" t="s">
        <v>189</v>
      </c>
      <c r="BM164" s="188" t="s">
        <v>407</v>
      </c>
    </row>
    <row r="165" spans="1:65" s="2" customFormat="1" ht="11.25">
      <c r="A165" s="33"/>
      <c r="B165" s="34"/>
      <c r="C165" s="35"/>
      <c r="D165" s="190" t="s">
        <v>163</v>
      </c>
      <c r="E165" s="35"/>
      <c r="F165" s="191" t="s">
        <v>408</v>
      </c>
      <c r="G165" s="35"/>
      <c r="H165" s="35"/>
      <c r="I165" s="192"/>
      <c r="J165" s="35"/>
      <c r="K165" s="35"/>
      <c r="L165" s="38"/>
      <c r="M165" s="193"/>
      <c r="N165" s="194"/>
      <c r="O165" s="63"/>
      <c r="P165" s="63"/>
      <c r="Q165" s="63"/>
      <c r="R165" s="63"/>
      <c r="S165" s="63"/>
      <c r="T165" s="64"/>
      <c r="U165" s="33"/>
      <c r="V165" s="33"/>
      <c r="W165" s="33"/>
      <c r="X165" s="33"/>
      <c r="Y165" s="33"/>
      <c r="Z165" s="33"/>
      <c r="AA165" s="33"/>
      <c r="AB165" s="33"/>
      <c r="AC165" s="33"/>
      <c r="AD165" s="33"/>
      <c r="AE165" s="33"/>
      <c r="AT165" s="16" t="s">
        <v>163</v>
      </c>
      <c r="AU165" s="16" t="s">
        <v>78</v>
      </c>
    </row>
    <row r="166" spans="1:65" s="2" customFormat="1" ht="16.5" customHeight="1">
      <c r="A166" s="33"/>
      <c r="B166" s="34"/>
      <c r="C166" s="177" t="s">
        <v>231</v>
      </c>
      <c r="D166" s="177" t="s">
        <v>158</v>
      </c>
      <c r="E166" s="178" t="s">
        <v>409</v>
      </c>
      <c r="F166" s="179" t="s">
        <v>410</v>
      </c>
      <c r="G166" s="180" t="s">
        <v>349</v>
      </c>
      <c r="H166" s="181">
        <v>6</v>
      </c>
      <c r="I166" s="182"/>
      <c r="J166" s="183">
        <f t="shared" ref="J166:J172" si="0">ROUND(I166*H166,2)</f>
        <v>0</v>
      </c>
      <c r="K166" s="179" t="s">
        <v>19</v>
      </c>
      <c r="L166" s="38"/>
      <c r="M166" s="184" t="s">
        <v>19</v>
      </c>
      <c r="N166" s="185" t="s">
        <v>40</v>
      </c>
      <c r="O166" s="63"/>
      <c r="P166" s="186">
        <f t="shared" ref="P166:P172" si="1">O166*H166</f>
        <v>0</v>
      </c>
      <c r="Q166" s="186">
        <v>0</v>
      </c>
      <c r="R166" s="186">
        <f t="shared" ref="R166:R172" si="2">Q166*H166</f>
        <v>0</v>
      </c>
      <c r="S166" s="186">
        <v>0</v>
      </c>
      <c r="T166" s="187">
        <f t="shared" ref="T166:T172" si="3">S166*H166</f>
        <v>0</v>
      </c>
      <c r="U166" s="33"/>
      <c r="V166" s="33"/>
      <c r="W166" s="33"/>
      <c r="X166" s="33"/>
      <c r="Y166" s="33"/>
      <c r="Z166" s="33"/>
      <c r="AA166" s="33"/>
      <c r="AB166" s="33"/>
      <c r="AC166" s="33"/>
      <c r="AD166" s="33"/>
      <c r="AE166" s="33"/>
      <c r="AR166" s="188" t="s">
        <v>189</v>
      </c>
      <c r="AT166" s="188" t="s">
        <v>158</v>
      </c>
      <c r="AU166" s="188" t="s">
        <v>78</v>
      </c>
      <c r="AY166" s="16" t="s">
        <v>156</v>
      </c>
      <c r="BE166" s="189">
        <f t="shared" ref="BE166:BE172" si="4">IF(N166="základní",J166,0)</f>
        <v>0</v>
      </c>
      <c r="BF166" s="189">
        <f t="shared" ref="BF166:BF172" si="5">IF(N166="snížená",J166,0)</f>
        <v>0</v>
      </c>
      <c r="BG166" s="189">
        <f t="shared" ref="BG166:BG172" si="6">IF(N166="zákl. přenesená",J166,0)</f>
        <v>0</v>
      </c>
      <c r="BH166" s="189">
        <f t="shared" ref="BH166:BH172" si="7">IF(N166="sníž. přenesená",J166,0)</f>
        <v>0</v>
      </c>
      <c r="BI166" s="189">
        <f t="shared" ref="BI166:BI172" si="8">IF(N166="nulová",J166,0)</f>
        <v>0</v>
      </c>
      <c r="BJ166" s="16" t="s">
        <v>76</v>
      </c>
      <c r="BK166" s="189">
        <f t="shared" ref="BK166:BK172" si="9">ROUND(I166*H166,2)</f>
        <v>0</v>
      </c>
      <c r="BL166" s="16" t="s">
        <v>189</v>
      </c>
      <c r="BM166" s="188" t="s">
        <v>411</v>
      </c>
    </row>
    <row r="167" spans="1:65" s="2" customFormat="1" ht="16.5" customHeight="1">
      <c r="A167" s="33"/>
      <c r="B167" s="34"/>
      <c r="C167" s="177" t="s">
        <v>281</v>
      </c>
      <c r="D167" s="177" t="s">
        <v>158</v>
      </c>
      <c r="E167" s="178" t="s">
        <v>412</v>
      </c>
      <c r="F167" s="179" t="s">
        <v>413</v>
      </c>
      <c r="G167" s="180" t="s">
        <v>349</v>
      </c>
      <c r="H167" s="181">
        <v>2</v>
      </c>
      <c r="I167" s="182"/>
      <c r="J167" s="183">
        <f t="shared" si="0"/>
        <v>0</v>
      </c>
      <c r="K167" s="179" t="s">
        <v>19</v>
      </c>
      <c r="L167" s="38"/>
      <c r="M167" s="184" t="s">
        <v>19</v>
      </c>
      <c r="N167" s="185" t="s">
        <v>40</v>
      </c>
      <c r="O167" s="63"/>
      <c r="P167" s="186">
        <f t="shared" si="1"/>
        <v>0</v>
      </c>
      <c r="Q167" s="186">
        <v>0</v>
      </c>
      <c r="R167" s="186">
        <f t="shared" si="2"/>
        <v>0</v>
      </c>
      <c r="S167" s="186">
        <v>0</v>
      </c>
      <c r="T167" s="187">
        <f t="shared" si="3"/>
        <v>0</v>
      </c>
      <c r="U167" s="33"/>
      <c r="V167" s="33"/>
      <c r="W167" s="33"/>
      <c r="X167" s="33"/>
      <c r="Y167" s="33"/>
      <c r="Z167" s="33"/>
      <c r="AA167" s="33"/>
      <c r="AB167" s="33"/>
      <c r="AC167" s="33"/>
      <c r="AD167" s="33"/>
      <c r="AE167" s="33"/>
      <c r="AR167" s="188" t="s">
        <v>189</v>
      </c>
      <c r="AT167" s="188" t="s">
        <v>158</v>
      </c>
      <c r="AU167" s="188" t="s">
        <v>78</v>
      </c>
      <c r="AY167" s="16" t="s">
        <v>156</v>
      </c>
      <c r="BE167" s="189">
        <f t="shared" si="4"/>
        <v>0</v>
      </c>
      <c r="BF167" s="189">
        <f t="shared" si="5"/>
        <v>0</v>
      </c>
      <c r="BG167" s="189">
        <f t="shared" si="6"/>
        <v>0</v>
      </c>
      <c r="BH167" s="189">
        <f t="shared" si="7"/>
        <v>0</v>
      </c>
      <c r="BI167" s="189">
        <f t="shared" si="8"/>
        <v>0</v>
      </c>
      <c r="BJ167" s="16" t="s">
        <v>76</v>
      </c>
      <c r="BK167" s="189">
        <f t="shared" si="9"/>
        <v>0</v>
      </c>
      <c r="BL167" s="16" t="s">
        <v>189</v>
      </c>
      <c r="BM167" s="188" t="s">
        <v>414</v>
      </c>
    </row>
    <row r="168" spans="1:65" s="2" customFormat="1" ht="16.5" customHeight="1">
      <c r="A168" s="33"/>
      <c r="B168" s="34"/>
      <c r="C168" s="177" t="s">
        <v>236</v>
      </c>
      <c r="D168" s="177" t="s">
        <v>158</v>
      </c>
      <c r="E168" s="178" t="s">
        <v>415</v>
      </c>
      <c r="F168" s="179" t="s">
        <v>416</v>
      </c>
      <c r="G168" s="180" t="s">
        <v>349</v>
      </c>
      <c r="H168" s="181">
        <v>1</v>
      </c>
      <c r="I168" s="182"/>
      <c r="J168" s="183">
        <f t="shared" si="0"/>
        <v>0</v>
      </c>
      <c r="K168" s="179" t="s">
        <v>19</v>
      </c>
      <c r="L168" s="38"/>
      <c r="M168" s="184" t="s">
        <v>19</v>
      </c>
      <c r="N168" s="185" t="s">
        <v>40</v>
      </c>
      <c r="O168" s="63"/>
      <c r="P168" s="186">
        <f t="shared" si="1"/>
        <v>0</v>
      </c>
      <c r="Q168" s="186">
        <v>0</v>
      </c>
      <c r="R168" s="186">
        <f t="shared" si="2"/>
        <v>0</v>
      </c>
      <c r="S168" s="186">
        <v>0</v>
      </c>
      <c r="T168" s="187">
        <f t="shared" si="3"/>
        <v>0</v>
      </c>
      <c r="U168" s="33"/>
      <c r="V168" s="33"/>
      <c r="W168" s="33"/>
      <c r="X168" s="33"/>
      <c r="Y168" s="33"/>
      <c r="Z168" s="33"/>
      <c r="AA168" s="33"/>
      <c r="AB168" s="33"/>
      <c r="AC168" s="33"/>
      <c r="AD168" s="33"/>
      <c r="AE168" s="33"/>
      <c r="AR168" s="188" t="s">
        <v>189</v>
      </c>
      <c r="AT168" s="188" t="s">
        <v>158</v>
      </c>
      <c r="AU168" s="188" t="s">
        <v>78</v>
      </c>
      <c r="AY168" s="16" t="s">
        <v>156</v>
      </c>
      <c r="BE168" s="189">
        <f t="shared" si="4"/>
        <v>0</v>
      </c>
      <c r="BF168" s="189">
        <f t="shared" si="5"/>
        <v>0</v>
      </c>
      <c r="BG168" s="189">
        <f t="shared" si="6"/>
        <v>0</v>
      </c>
      <c r="BH168" s="189">
        <f t="shared" si="7"/>
        <v>0</v>
      </c>
      <c r="BI168" s="189">
        <f t="shared" si="8"/>
        <v>0</v>
      </c>
      <c r="BJ168" s="16" t="s">
        <v>76</v>
      </c>
      <c r="BK168" s="189">
        <f t="shared" si="9"/>
        <v>0</v>
      </c>
      <c r="BL168" s="16" t="s">
        <v>189</v>
      </c>
      <c r="BM168" s="188" t="s">
        <v>417</v>
      </c>
    </row>
    <row r="169" spans="1:65" s="2" customFormat="1" ht="16.5" customHeight="1">
      <c r="A169" s="33"/>
      <c r="B169" s="34"/>
      <c r="C169" s="177" t="s">
        <v>297</v>
      </c>
      <c r="D169" s="177" t="s">
        <v>158</v>
      </c>
      <c r="E169" s="178" t="s">
        <v>418</v>
      </c>
      <c r="F169" s="179" t="s">
        <v>419</v>
      </c>
      <c r="G169" s="180" t="s">
        <v>349</v>
      </c>
      <c r="H169" s="181">
        <v>1</v>
      </c>
      <c r="I169" s="182"/>
      <c r="J169" s="183">
        <f t="shared" si="0"/>
        <v>0</v>
      </c>
      <c r="K169" s="179" t="s">
        <v>19</v>
      </c>
      <c r="L169" s="38"/>
      <c r="M169" s="184" t="s">
        <v>19</v>
      </c>
      <c r="N169" s="185" t="s">
        <v>40</v>
      </c>
      <c r="O169" s="63"/>
      <c r="P169" s="186">
        <f t="shared" si="1"/>
        <v>0</v>
      </c>
      <c r="Q169" s="186">
        <v>0</v>
      </c>
      <c r="R169" s="186">
        <f t="shared" si="2"/>
        <v>0</v>
      </c>
      <c r="S169" s="186">
        <v>0</v>
      </c>
      <c r="T169" s="187">
        <f t="shared" si="3"/>
        <v>0</v>
      </c>
      <c r="U169" s="33"/>
      <c r="V169" s="33"/>
      <c r="W169" s="33"/>
      <c r="X169" s="33"/>
      <c r="Y169" s="33"/>
      <c r="Z169" s="33"/>
      <c r="AA169" s="33"/>
      <c r="AB169" s="33"/>
      <c r="AC169" s="33"/>
      <c r="AD169" s="33"/>
      <c r="AE169" s="33"/>
      <c r="AR169" s="188" t="s">
        <v>189</v>
      </c>
      <c r="AT169" s="188" t="s">
        <v>158</v>
      </c>
      <c r="AU169" s="188" t="s">
        <v>78</v>
      </c>
      <c r="AY169" s="16" t="s">
        <v>156</v>
      </c>
      <c r="BE169" s="189">
        <f t="shared" si="4"/>
        <v>0</v>
      </c>
      <c r="BF169" s="189">
        <f t="shared" si="5"/>
        <v>0</v>
      </c>
      <c r="BG169" s="189">
        <f t="shared" si="6"/>
        <v>0</v>
      </c>
      <c r="BH169" s="189">
        <f t="shared" si="7"/>
        <v>0</v>
      </c>
      <c r="BI169" s="189">
        <f t="shared" si="8"/>
        <v>0</v>
      </c>
      <c r="BJ169" s="16" t="s">
        <v>76</v>
      </c>
      <c r="BK169" s="189">
        <f t="shared" si="9"/>
        <v>0</v>
      </c>
      <c r="BL169" s="16" t="s">
        <v>189</v>
      </c>
      <c r="BM169" s="188" t="s">
        <v>420</v>
      </c>
    </row>
    <row r="170" spans="1:65" s="2" customFormat="1" ht="16.5" customHeight="1">
      <c r="A170" s="33"/>
      <c r="B170" s="34"/>
      <c r="C170" s="177" t="s">
        <v>241</v>
      </c>
      <c r="D170" s="177" t="s">
        <v>158</v>
      </c>
      <c r="E170" s="178" t="s">
        <v>421</v>
      </c>
      <c r="F170" s="179" t="s">
        <v>422</v>
      </c>
      <c r="G170" s="180" t="s">
        <v>349</v>
      </c>
      <c r="H170" s="181">
        <v>1</v>
      </c>
      <c r="I170" s="182"/>
      <c r="J170" s="183">
        <f t="shared" si="0"/>
        <v>0</v>
      </c>
      <c r="K170" s="179" t="s">
        <v>19</v>
      </c>
      <c r="L170" s="38"/>
      <c r="M170" s="184" t="s">
        <v>19</v>
      </c>
      <c r="N170" s="185" t="s">
        <v>40</v>
      </c>
      <c r="O170" s="63"/>
      <c r="P170" s="186">
        <f t="shared" si="1"/>
        <v>0</v>
      </c>
      <c r="Q170" s="186">
        <v>0</v>
      </c>
      <c r="R170" s="186">
        <f t="shared" si="2"/>
        <v>0</v>
      </c>
      <c r="S170" s="186">
        <v>0</v>
      </c>
      <c r="T170" s="187">
        <f t="shared" si="3"/>
        <v>0</v>
      </c>
      <c r="U170" s="33"/>
      <c r="V170" s="33"/>
      <c r="W170" s="33"/>
      <c r="X170" s="33"/>
      <c r="Y170" s="33"/>
      <c r="Z170" s="33"/>
      <c r="AA170" s="33"/>
      <c r="AB170" s="33"/>
      <c r="AC170" s="33"/>
      <c r="AD170" s="33"/>
      <c r="AE170" s="33"/>
      <c r="AR170" s="188" t="s">
        <v>189</v>
      </c>
      <c r="AT170" s="188" t="s">
        <v>158</v>
      </c>
      <c r="AU170" s="188" t="s">
        <v>78</v>
      </c>
      <c r="AY170" s="16" t="s">
        <v>156</v>
      </c>
      <c r="BE170" s="189">
        <f t="shared" si="4"/>
        <v>0</v>
      </c>
      <c r="BF170" s="189">
        <f t="shared" si="5"/>
        <v>0</v>
      </c>
      <c r="BG170" s="189">
        <f t="shared" si="6"/>
        <v>0</v>
      </c>
      <c r="BH170" s="189">
        <f t="shared" si="7"/>
        <v>0</v>
      </c>
      <c r="BI170" s="189">
        <f t="shared" si="8"/>
        <v>0</v>
      </c>
      <c r="BJ170" s="16" t="s">
        <v>76</v>
      </c>
      <c r="BK170" s="189">
        <f t="shared" si="9"/>
        <v>0</v>
      </c>
      <c r="BL170" s="16" t="s">
        <v>189</v>
      </c>
      <c r="BM170" s="188" t="s">
        <v>423</v>
      </c>
    </row>
    <row r="171" spans="1:65" s="2" customFormat="1" ht="16.5" customHeight="1">
      <c r="A171" s="33"/>
      <c r="B171" s="34"/>
      <c r="C171" s="177" t="s">
        <v>289</v>
      </c>
      <c r="D171" s="177" t="s">
        <v>158</v>
      </c>
      <c r="E171" s="178" t="s">
        <v>424</v>
      </c>
      <c r="F171" s="179" t="s">
        <v>425</v>
      </c>
      <c r="G171" s="180" t="s">
        <v>349</v>
      </c>
      <c r="H171" s="181">
        <v>1</v>
      </c>
      <c r="I171" s="182"/>
      <c r="J171" s="183">
        <f t="shared" si="0"/>
        <v>0</v>
      </c>
      <c r="K171" s="179" t="s">
        <v>19</v>
      </c>
      <c r="L171" s="38"/>
      <c r="M171" s="184" t="s">
        <v>19</v>
      </c>
      <c r="N171" s="185" t="s">
        <v>40</v>
      </c>
      <c r="O171" s="63"/>
      <c r="P171" s="186">
        <f t="shared" si="1"/>
        <v>0</v>
      </c>
      <c r="Q171" s="186">
        <v>0</v>
      </c>
      <c r="R171" s="186">
        <f t="shared" si="2"/>
        <v>0</v>
      </c>
      <c r="S171" s="186">
        <v>0</v>
      </c>
      <c r="T171" s="187">
        <f t="shared" si="3"/>
        <v>0</v>
      </c>
      <c r="U171" s="33"/>
      <c r="V171" s="33"/>
      <c r="W171" s="33"/>
      <c r="X171" s="33"/>
      <c r="Y171" s="33"/>
      <c r="Z171" s="33"/>
      <c r="AA171" s="33"/>
      <c r="AB171" s="33"/>
      <c r="AC171" s="33"/>
      <c r="AD171" s="33"/>
      <c r="AE171" s="33"/>
      <c r="AR171" s="188" t="s">
        <v>189</v>
      </c>
      <c r="AT171" s="188" t="s">
        <v>158</v>
      </c>
      <c r="AU171" s="188" t="s">
        <v>78</v>
      </c>
      <c r="AY171" s="16" t="s">
        <v>156</v>
      </c>
      <c r="BE171" s="189">
        <f t="shared" si="4"/>
        <v>0</v>
      </c>
      <c r="BF171" s="189">
        <f t="shared" si="5"/>
        <v>0</v>
      </c>
      <c r="BG171" s="189">
        <f t="shared" si="6"/>
        <v>0</v>
      </c>
      <c r="BH171" s="189">
        <f t="shared" si="7"/>
        <v>0</v>
      </c>
      <c r="BI171" s="189">
        <f t="shared" si="8"/>
        <v>0</v>
      </c>
      <c r="BJ171" s="16" t="s">
        <v>76</v>
      </c>
      <c r="BK171" s="189">
        <f t="shared" si="9"/>
        <v>0</v>
      </c>
      <c r="BL171" s="16" t="s">
        <v>189</v>
      </c>
      <c r="BM171" s="188" t="s">
        <v>426</v>
      </c>
    </row>
    <row r="172" spans="1:65" s="2" customFormat="1" ht="16.5" customHeight="1">
      <c r="A172" s="33"/>
      <c r="B172" s="34"/>
      <c r="C172" s="177" t="s">
        <v>245</v>
      </c>
      <c r="D172" s="177" t="s">
        <v>158</v>
      </c>
      <c r="E172" s="178" t="s">
        <v>427</v>
      </c>
      <c r="F172" s="179" t="s">
        <v>428</v>
      </c>
      <c r="G172" s="180" t="s">
        <v>349</v>
      </c>
      <c r="H172" s="181">
        <v>1</v>
      </c>
      <c r="I172" s="182"/>
      <c r="J172" s="183">
        <f t="shared" si="0"/>
        <v>0</v>
      </c>
      <c r="K172" s="179" t="s">
        <v>19</v>
      </c>
      <c r="L172" s="38"/>
      <c r="M172" s="184" t="s">
        <v>19</v>
      </c>
      <c r="N172" s="185" t="s">
        <v>40</v>
      </c>
      <c r="O172" s="63"/>
      <c r="P172" s="186">
        <f t="shared" si="1"/>
        <v>0</v>
      </c>
      <c r="Q172" s="186">
        <v>0</v>
      </c>
      <c r="R172" s="186">
        <f t="shared" si="2"/>
        <v>0</v>
      </c>
      <c r="S172" s="186">
        <v>0</v>
      </c>
      <c r="T172" s="187">
        <f t="shared" si="3"/>
        <v>0</v>
      </c>
      <c r="U172" s="33"/>
      <c r="V172" s="33"/>
      <c r="W172" s="33"/>
      <c r="X172" s="33"/>
      <c r="Y172" s="33"/>
      <c r="Z172" s="33"/>
      <c r="AA172" s="33"/>
      <c r="AB172" s="33"/>
      <c r="AC172" s="33"/>
      <c r="AD172" s="33"/>
      <c r="AE172" s="33"/>
      <c r="AR172" s="188" t="s">
        <v>189</v>
      </c>
      <c r="AT172" s="188" t="s">
        <v>158</v>
      </c>
      <c r="AU172" s="188" t="s">
        <v>78</v>
      </c>
      <c r="AY172" s="16" t="s">
        <v>156</v>
      </c>
      <c r="BE172" s="189">
        <f t="shared" si="4"/>
        <v>0</v>
      </c>
      <c r="BF172" s="189">
        <f t="shared" si="5"/>
        <v>0</v>
      </c>
      <c r="BG172" s="189">
        <f t="shared" si="6"/>
        <v>0</v>
      </c>
      <c r="BH172" s="189">
        <f t="shared" si="7"/>
        <v>0</v>
      </c>
      <c r="BI172" s="189">
        <f t="shared" si="8"/>
        <v>0</v>
      </c>
      <c r="BJ172" s="16" t="s">
        <v>76</v>
      </c>
      <c r="BK172" s="189">
        <f t="shared" si="9"/>
        <v>0</v>
      </c>
      <c r="BL172" s="16" t="s">
        <v>189</v>
      </c>
      <c r="BM172" s="188" t="s">
        <v>429</v>
      </c>
    </row>
    <row r="173" spans="1:65" s="12" customFormat="1" ht="22.9" customHeight="1">
      <c r="B173" s="161"/>
      <c r="C173" s="162"/>
      <c r="D173" s="163" t="s">
        <v>68</v>
      </c>
      <c r="E173" s="175" t="s">
        <v>430</v>
      </c>
      <c r="F173" s="175" t="s">
        <v>431</v>
      </c>
      <c r="G173" s="162"/>
      <c r="H173" s="162"/>
      <c r="I173" s="165"/>
      <c r="J173" s="176">
        <f>BK173</f>
        <v>0</v>
      </c>
      <c r="K173" s="162"/>
      <c r="L173" s="167"/>
      <c r="M173" s="168"/>
      <c r="N173" s="169"/>
      <c r="O173" s="169"/>
      <c r="P173" s="170">
        <f>SUM(P174:P180)</f>
        <v>0</v>
      </c>
      <c r="Q173" s="169"/>
      <c r="R173" s="170">
        <f>SUM(R174:R180)</f>
        <v>0</v>
      </c>
      <c r="S173" s="169"/>
      <c r="T173" s="171">
        <f>SUM(T174:T180)</f>
        <v>9.4655000000000003E-2</v>
      </c>
      <c r="AR173" s="172" t="s">
        <v>78</v>
      </c>
      <c r="AT173" s="173" t="s">
        <v>68</v>
      </c>
      <c r="AU173" s="173" t="s">
        <v>76</v>
      </c>
      <c r="AY173" s="172" t="s">
        <v>156</v>
      </c>
      <c r="BK173" s="174">
        <f>SUM(BK174:BK180)</f>
        <v>0</v>
      </c>
    </row>
    <row r="174" spans="1:65" s="2" customFormat="1" ht="49.15" customHeight="1">
      <c r="A174" s="33"/>
      <c r="B174" s="34"/>
      <c r="C174" s="177" t="s">
        <v>432</v>
      </c>
      <c r="D174" s="177" t="s">
        <v>158</v>
      </c>
      <c r="E174" s="178" t="s">
        <v>433</v>
      </c>
      <c r="F174" s="179" t="s">
        <v>434</v>
      </c>
      <c r="G174" s="180" t="s">
        <v>161</v>
      </c>
      <c r="H174" s="181">
        <v>5.5</v>
      </c>
      <c r="I174" s="182"/>
      <c r="J174" s="183">
        <f>ROUND(I174*H174,2)</f>
        <v>0</v>
      </c>
      <c r="K174" s="179" t="s">
        <v>19</v>
      </c>
      <c r="L174" s="38"/>
      <c r="M174" s="184" t="s">
        <v>19</v>
      </c>
      <c r="N174" s="185" t="s">
        <v>40</v>
      </c>
      <c r="O174" s="63"/>
      <c r="P174" s="186">
        <f>O174*H174</f>
        <v>0</v>
      </c>
      <c r="Q174" s="186">
        <v>0</v>
      </c>
      <c r="R174" s="186">
        <f>Q174*H174</f>
        <v>0</v>
      </c>
      <c r="S174" s="186">
        <v>0</v>
      </c>
      <c r="T174" s="187">
        <f>S174*H174</f>
        <v>0</v>
      </c>
      <c r="U174" s="33"/>
      <c r="V174" s="33"/>
      <c r="W174" s="33"/>
      <c r="X174" s="33"/>
      <c r="Y174" s="33"/>
      <c r="Z174" s="33"/>
      <c r="AA174" s="33"/>
      <c r="AB174" s="33"/>
      <c r="AC174" s="33"/>
      <c r="AD174" s="33"/>
      <c r="AE174" s="33"/>
      <c r="AR174" s="188" t="s">
        <v>189</v>
      </c>
      <c r="AT174" s="188" t="s">
        <v>158</v>
      </c>
      <c r="AU174" s="188" t="s">
        <v>78</v>
      </c>
      <c r="AY174" s="16" t="s">
        <v>156</v>
      </c>
      <c r="BE174" s="189">
        <f>IF(N174="základní",J174,0)</f>
        <v>0</v>
      </c>
      <c r="BF174" s="189">
        <f>IF(N174="snížená",J174,0)</f>
        <v>0</v>
      </c>
      <c r="BG174" s="189">
        <f>IF(N174="zákl. přenesená",J174,0)</f>
        <v>0</v>
      </c>
      <c r="BH174" s="189">
        <f>IF(N174="sníž. přenesená",J174,0)</f>
        <v>0</v>
      </c>
      <c r="BI174" s="189">
        <f>IF(N174="nulová",J174,0)</f>
        <v>0</v>
      </c>
      <c r="BJ174" s="16" t="s">
        <v>76</v>
      </c>
      <c r="BK174" s="189">
        <f>ROUND(I174*H174,2)</f>
        <v>0</v>
      </c>
      <c r="BL174" s="16" t="s">
        <v>189</v>
      </c>
      <c r="BM174" s="188" t="s">
        <v>435</v>
      </c>
    </row>
    <row r="175" spans="1:65" s="2" customFormat="1" ht="49.15" customHeight="1">
      <c r="A175" s="33"/>
      <c r="B175" s="34"/>
      <c r="C175" s="177" t="s">
        <v>250</v>
      </c>
      <c r="D175" s="177" t="s">
        <v>158</v>
      </c>
      <c r="E175" s="178" t="s">
        <v>436</v>
      </c>
      <c r="F175" s="179" t="s">
        <v>437</v>
      </c>
      <c r="G175" s="180" t="s">
        <v>161</v>
      </c>
      <c r="H175" s="181">
        <v>5.5</v>
      </c>
      <c r="I175" s="182"/>
      <c r="J175" s="183">
        <f>ROUND(I175*H175,2)</f>
        <v>0</v>
      </c>
      <c r="K175" s="179" t="s">
        <v>162</v>
      </c>
      <c r="L175" s="38"/>
      <c r="M175" s="184" t="s">
        <v>19</v>
      </c>
      <c r="N175" s="185" t="s">
        <v>40</v>
      </c>
      <c r="O175" s="63"/>
      <c r="P175" s="186">
        <f>O175*H175</f>
        <v>0</v>
      </c>
      <c r="Q175" s="186">
        <v>0</v>
      </c>
      <c r="R175" s="186">
        <f>Q175*H175</f>
        <v>0</v>
      </c>
      <c r="S175" s="186">
        <v>1.721E-2</v>
      </c>
      <c r="T175" s="187">
        <f>S175*H175</f>
        <v>9.4655000000000003E-2</v>
      </c>
      <c r="U175" s="33"/>
      <c r="V175" s="33"/>
      <c r="W175" s="33"/>
      <c r="X175" s="33"/>
      <c r="Y175" s="33"/>
      <c r="Z175" s="33"/>
      <c r="AA175" s="33"/>
      <c r="AB175" s="33"/>
      <c r="AC175" s="33"/>
      <c r="AD175" s="33"/>
      <c r="AE175" s="33"/>
      <c r="AR175" s="188" t="s">
        <v>189</v>
      </c>
      <c r="AT175" s="188" t="s">
        <v>158</v>
      </c>
      <c r="AU175" s="188" t="s">
        <v>78</v>
      </c>
      <c r="AY175" s="16" t="s">
        <v>156</v>
      </c>
      <c r="BE175" s="189">
        <f>IF(N175="základní",J175,0)</f>
        <v>0</v>
      </c>
      <c r="BF175" s="189">
        <f>IF(N175="snížená",J175,0)</f>
        <v>0</v>
      </c>
      <c r="BG175" s="189">
        <f>IF(N175="zákl. přenesená",J175,0)</f>
        <v>0</v>
      </c>
      <c r="BH175" s="189">
        <f>IF(N175="sníž. přenesená",J175,0)</f>
        <v>0</v>
      </c>
      <c r="BI175" s="189">
        <f>IF(N175="nulová",J175,0)</f>
        <v>0</v>
      </c>
      <c r="BJ175" s="16" t="s">
        <v>76</v>
      </c>
      <c r="BK175" s="189">
        <f>ROUND(I175*H175,2)</f>
        <v>0</v>
      </c>
      <c r="BL175" s="16" t="s">
        <v>189</v>
      </c>
      <c r="BM175" s="188" t="s">
        <v>438</v>
      </c>
    </row>
    <row r="176" spans="1:65" s="2" customFormat="1" ht="11.25">
      <c r="A176" s="33"/>
      <c r="B176" s="34"/>
      <c r="C176" s="35"/>
      <c r="D176" s="190" t="s">
        <v>163</v>
      </c>
      <c r="E176" s="35"/>
      <c r="F176" s="191" t="s">
        <v>439</v>
      </c>
      <c r="G176" s="35"/>
      <c r="H176" s="35"/>
      <c r="I176" s="192"/>
      <c r="J176" s="35"/>
      <c r="K176" s="35"/>
      <c r="L176" s="38"/>
      <c r="M176" s="193"/>
      <c r="N176" s="194"/>
      <c r="O176" s="63"/>
      <c r="P176" s="63"/>
      <c r="Q176" s="63"/>
      <c r="R176" s="63"/>
      <c r="S176" s="63"/>
      <c r="T176" s="64"/>
      <c r="U176" s="33"/>
      <c r="V176" s="33"/>
      <c r="W176" s="33"/>
      <c r="X176" s="33"/>
      <c r="Y176" s="33"/>
      <c r="Z176" s="33"/>
      <c r="AA176" s="33"/>
      <c r="AB176" s="33"/>
      <c r="AC176" s="33"/>
      <c r="AD176" s="33"/>
      <c r="AE176" s="33"/>
      <c r="AT176" s="16" t="s">
        <v>163</v>
      </c>
      <c r="AU176" s="16" t="s">
        <v>78</v>
      </c>
    </row>
    <row r="177" spans="1:65" s="2" customFormat="1" ht="33" customHeight="1">
      <c r="A177" s="33"/>
      <c r="B177" s="34"/>
      <c r="C177" s="177" t="s">
        <v>440</v>
      </c>
      <c r="D177" s="177" t="s">
        <v>158</v>
      </c>
      <c r="E177" s="178" t="s">
        <v>441</v>
      </c>
      <c r="F177" s="179" t="s">
        <v>442</v>
      </c>
      <c r="G177" s="180" t="s">
        <v>349</v>
      </c>
      <c r="H177" s="181">
        <v>2</v>
      </c>
      <c r="I177" s="182"/>
      <c r="J177" s="183">
        <f>ROUND(I177*H177,2)</f>
        <v>0</v>
      </c>
      <c r="K177" s="179" t="s">
        <v>19</v>
      </c>
      <c r="L177" s="38"/>
      <c r="M177" s="184" t="s">
        <v>19</v>
      </c>
      <c r="N177" s="185" t="s">
        <v>40</v>
      </c>
      <c r="O177" s="63"/>
      <c r="P177" s="186">
        <f>O177*H177</f>
        <v>0</v>
      </c>
      <c r="Q177" s="186">
        <v>0</v>
      </c>
      <c r="R177" s="186">
        <f>Q177*H177</f>
        <v>0</v>
      </c>
      <c r="S177" s="186">
        <v>0</v>
      </c>
      <c r="T177" s="187">
        <f>S177*H177</f>
        <v>0</v>
      </c>
      <c r="U177" s="33"/>
      <c r="V177" s="33"/>
      <c r="W177" s="33"/>
      <c r="X177" s="33"/>
      <c r="Y177" s="33"/>
      <c r="Z177" s="33"/>
      <c r="AA177" s="33"/>
      <c r="AB177" s="33"/>
      <c r="AC177" s="33"/>
      <c r="AD177" s="33"/>
      <c r="AE177" s="33"/>
      <c r="AR177" s="188" t="s">
        <v>189</v>
      </c>
      <c r="AT177" s="188" t="s">
        <v>158</v>
      </c>
      <c r="AU177" s="188" t="s">
        <v>78</v>
      </c>
      <c r="AY177" s="16" t="s">
        <v>156</v>
      </c>
      <c r="BE177" s="189">
        <f>IF(N177="základní",J177,0)</f>
        <v>0</v>
      </c>
      <c r="BF177" s="189">
        <f>IF(N177="snížená",J177,0)</f>
        <v>0</v>
      </c>
      <c r="BG177" s="189">
        <f>IF(N177="zákl. přenesená",J177,0)</f>
        <v>0</v>
      </c>
      <c r="BH177" s="189">
        <f>IF(N177="sníž. přenesená",J177,0)</f>
        <v>0</v>
      </c>
      <c r="BI177" s="189">
        <f>IF(N177="nulová",J177,0)</f>
        <v>0</v>
      </c>
      <c r="BJ177" s="16" t="s">
        <v>76</v>
      </c>
      <c r="BK177" s="189">
        <f>ROUND(I177*H177,2)</f>
        <v>0</v>
      </c>
      <c r="BL177" s="16" t="s">
        <v>189</v>
      </c>
      <c r="BM177" s="188" t="s">
        <v>443</v>
      </c>
    </row>
    <row r="178" spans="1:65" s="2" customFormat="1" ht="21.75" customHeight="1">
      <c r="A178" s="33"/>
      <c r="B178" s="34"/>
      <c r="C178" s="199" t="s">
        <v>255</v>
      </c>
      <c r="D178" s="199" t="s">
        <v>252</v>
      </c>
      <c r="E178" s="200" t="s">
        <v>444</v>
      </c>
      <c r="F178" s="201" t="s">
        <v>445</v>
      </c>
      <c r="G178" s="202" t="s">
        <v>349</v>
      </c>
      <c r="H178" s="203">
        <v>2</v>
      </c>
      <c r="I178" s="204"/>
      <c r="J178" s="205">
        <f>ROUND(I178*H178,2)</f>
        <v>0</v>
      </c>
      <c r="K178" s="201" t="s">
        <v>19</v>
      </c>
      <c r="L178" s="206"/>
      <c r="M178" s="207" t="s">
        <v>19</v>
      </c>
      <c r="N178" s="208" t="s">
        <v>40</v>
      </c>
      <c r="O178" s="63"/>
      <c r="P178" s="186">
        <f>O178*H178</f>
        <v>0</v>
      </c>
      <c r="Q178" s="186">
        <v>0</v>
      </c>
      <c r="R178" s="186">
        <f>Q178*H178</f>
        <v>0</v>
      </c>
      <c r="S178" s="186">
        <v>0</v>
      </c>
      <c r="T178" s="187">
        <f>S178*H178</f>
        <v>0</v>
      </c>
      <c r="U178" s="33"/>
      <c r="V178" s="33"/>
      <c r="W178" s="33"/>
      <c r="X178" s="33"/>
      <c r="Y178" s="33"/>
      <c r="Z178" s="33"/>
      <c r="AA178" s="33"/>
      <c r="AB178" s="33"/>
      <c r="AC178" s="33"/>
      <c r="AD178" s="33"/>
      <c r="AE178" s="33"/>
      <c r="AR178" s="188" t="s">
        <v>255</v>
      </c>
      <c r="AT178" s="188" t="s">
        <v>252</v>
      </c>
      <c r="AU178" s="188" t="s">
        <v>78</v>
      </c>
      <c r="AY178" s="16" t="s">
        <v>156</v>
      </c>
      <c r="BE178" s="189">
        <f>IF(N178="základní",J178,0)</f>
        <v>0</v>
      </c>
      <c r="BF178" s="189">
        <f>IF(N178="snížená",J178,0)</f>
        <v>0</v>
      </c>
      <c r="BG178" s="189">
        <f>IF(N178="zákl. přenesená",J178,0)</f>
        <v>0</v>
      </c>
      <c r="BH178" s="189">
        <f>IF(N178="sníž. přenesená",J178,0)</f>
        <v>0</v>
      </c>
      <c r="BI178" s="189">
        <f>IF(N178="nulová",J178,0)</f>
        <v>0</v>
      </c>
      <c r="BJ178" s="16" t="s">
        <v>76</v>
      </c>
      <c r="BK178" s="189">
        <f>ROUND(I178*H178,2)</f>
        <v>0</v>
      </c>
      <c r="BL178" s="16" t="s">
        <v>189</v>
      </c>
      <c r="BM178" s="188" t="s">
        <v>446</v>
      </c>
    </row>
    <row r="179" spans="1:65" s="2" customFormat="1" ht="66.75" customHeight="1">
      <c r="A179" s="33"/>
      <c r="B179" s="34"/>
      <c r="C179" s="177" t="s">
        <v>447</v>
      </c>
      <c r="D179" s="177" t="s">
        <v>158</v>
      </c>
      <c r="E179" s="178" t="s">
        <v>448</v>
      </c>
      <c r="F179" s="179" t="s">
        <v>449</v>
      </c>
      <c r="G179" s="180" t="s">
        <v>398</v>
      </c>
      <c r="H179" s="209"/>
      <c r="I179" s="182"/>
      <c r="J179" s="183">
        <f>ROUND(I179*H179,2)</f>
        <v>0</v>
      </c>
      <c r="K179" s="179" t="s">
        <v>162</v>
      </c>
      <c r="L179" s="38"/>
      <c r="M179" s="184" t="s">
        <v>19</v>
      </c>
      <c r="N179" s="185" t="s">
        <v>40</v>
      </c>
      <c r="O179" s="63"/>
      <c r="P179" s="186">
        <f>O179*H179</f>
        <v>0</v>
      </c>
      <c r="Q179" s="186">
        <v>0</v>
      </c>
      <c r="R179" s="186">
        <f>Q179*H179</f>
        <v>0</v>
      </c>
      <c r="S179" s="186">
        <v>0</v>
      </c>
      <c r="T179" s="187">
        <f>S179*H179</f>
        <v>0</v>
      </c>
      <c r="U179" s="33"/>
      <c r="V179" s="33"/>
      <c r="W179" s="33"/>
      <c r="X179" s="33"/>
      <c r="Y179" s="33"/>
      <c r="Z179" s="33"/>
      <c r="AA179" s="33"/>
      <c r="AB179" s="33"/>
      <c r="AC179" s="33"/>
      <c r="AD179" s="33"/>
      <c r="AE179" s="33"/>
      <c r="AR179" s="188" t="s">
        <v>189</v>
      </c>
      <c r="AT179" s="188" t="s">
        <v>158</v>
      </c>
      <c r="AU179" s="188" t="s">
        <v>78</v>
      </c>
      <c r="AY179" s="16" t="s">
        <v>156</v>
      </c>
      <c r="BE179" s="189">
        <f>IF(N179="základní",J179,0)</f>
        <v>0</v>
      </c>
      <c r="BF179" s="189">
        <f>IF(N179="snížená",J179,0)</f>
        <v>0</v>
      </c>
      <c r="BG179" s="189">
        <f>IF(N179="zákl. přenesená",J179,0)</f>
        <v>0</v>
      </c>
      <c r="BH179" s="189">
        <f>IF(N179="sníž. přenesená",J179,0)</f>
        <v>0</v>
      </c>
      <c r="BI179" s="189">
        <f>IF(N179="nulová",J179,0)</f>
        <v>0</v>
      </c>
      <c r="BJ179" s="16" t="s">
        <v>76</v>
      </c>
      <c r="BK179" s="189">
        <f>ROUND(I179*H179,2)</f>
        <v>0</v>
      </c>
      <c r="BL179" s="16" t="s">
        <v>189</v>
      </c>
      <c r="BM179" s="188" t="s">
        <v>450</v>
      </c>
    </row>
    <row r="180" spans="1:65" s="2" customFormat="1" ht="11.25">
      <c r="A180" s="33"/>
      <c r="B180" s="34"/>
      <c r="C180" s="35"/>
      <c r="D180" s="190" t="s">
        <v>163</v>
      </c>
      <c r="E180" s="35"/>
      <c r="F180" s="191" t="s">
        <v>451</v>
      </c>
      <c r="G180" s="35"/>
      <c r="H180" s="35"/>
      <c r="I180" s="192"/>
      <c r="J180" s="35"/>
      <c r="K180" s="35"/>
      <c r="L180" s="38"/>
      <c r="M180" s="193"/>
      <c r="N180" s="194"/>
      <c r="O180" s="63"/>
      <c r="P180" s="63"/>
      <c r="Q180" s="63"/>
      <c r="R180" s="63"/>
      <c r="S180" s="63"/>
      <c r="T180" s="64"/>
      <c r="U180" s="33"/>
      <c r="V180" s="33"/>
      <c r="W180" s="33"/>
      <c r="X180" s="33"/>
      <c r="Y180" s="33"/>
      <c r="Z180" s="33"/>
      <c r="AA180" s="33"/>
      <c r="AB180" s="33"/>
      <c r="AC180" s="33"/>
      <c r="AD180" s="33"/>
      <c r="AE180" s="33"/>
      <c r="AT180" s="16" t="s">
        <v>163</v>
      </c>
      <c r="AU180" s="16" t="s">
        <v>78</v>
      </c>
    </row>
    <row r="181" spans="1:65" s="12" customFormat="1" ht="22.9" customHeight="1">
      <c r="B181" s="161"/>
      <c r="C181" s="162"/>
      <c r="D181" s="163" t="s">
        <v>68</v>
      </c>
      <c r="E181" s="175" t="s">
        <v>337</v>
      </c>
      <c r="F181" s="175" t="s">
        <v>338</v>
      </c>
      <c r="G181" s="162"/>
      <c r="H181" s="162"/>
      <c r="I181" s="165"/>
      <c r="J181" s="176">
        <f>BK181</f>
        <v>0</v>
      </c>
      <c r="K181" s="162"/>
      <c r="L181" s="167"/>
      <c r="M181" s="168"/>
      <c r="N181" s="169"/>
      <c r="O181" s="169"/>
      <c r="P181" s="170">
        <f>SUM(P182:P188)</f>
        <v>0</v>
      </c>
      <c r="Q181" s="169"/>
      <c r="R181" s="170">
        <f>SUM(R182:R188)</f>
        <v>1.005E-2</v>
      </c>
      <c r="S181" s="169"/>
      <c r="T181" s="171">
        <f>SUM(T182:T188)</f>
        <v>0.192</v>
      </c>
      <c r="AR181" s="172" t="s">
        <v>78</v>
      </c>
      <c r="AT181" s="173" t="s">
        <v>68</v>
      </c>
      <c r="AU181" s="173" t="s">
        <v>76</v>
      </c>
      <c r="AY181" s="172" t="s">
        <v>156</v>
      </c>
      <c r="BK181" s="174">
        <f>SUM(BK182:BK188)</f>
        <v>0</v>
      </c>
    </row>
    <row r="182" spans="1:65" s="2" customFormat="1" ht="24.2" customHeight="1">
      <c r="A182" s="33"/>
      <c r="B182" s="34"/>
      <c r="C182" s="177" t="s">
        <v>259</v>
      </c>
      <c r="D182" s="177" t="s">
        <v>158</v>
      </c>
      <c r="E182" s="178" t="s">
        <v>452</v>
      </c>
      <c r="F182" s="179" t="s">
        <v>453</v>
      </c>
      <c r="G182" s="180" t="s">
        <v>349</v>
      </c>
      <c r="H182" s="181">
        <v>8</v>
      </c>
      <c r="I182" s="182"/>
      <c r="J182" s="183">
        <f>ROUND(I182*H182,2)</f>
        <v>0</v>
      </c>
      <c r="K182" s="179" t="s">
        <v>162</v>
      </c>
      <c r="L182" s="38"/>
      <c r="M182" s="184" t="s">
        <v>19</v>
      </c>
      <c r="N182" s="185" t="s">
        <v>40</v>
      </c>
      <c r="O182" s="63"/>
      <c r="P182" s="186">
        <f>O182*H182</f>
        <v>0</v>
      </c>
      <c r="Q182" s="186">
        <v>0</v>
      </c>
      <c r="R182" s="186">
        <f>Q182*H182</f>
        <v>0</v>
      </c>
      <c r="S182" s="186">
        <v>2.4E-2</v>
      </c>
      <c r="T182" s="187">
        <f>S182*H182</f>
        <v>0.192</v>
      </c>
      <c r="U182" s="33"/>
      <c r="V182" s="33"/>
      <c r="W182" s="33"/>
      <c r="X182" s="33"/>
      <c r="Y182" s="33"/>
      <c r="Z182" s="33"/>
      <c r="AA182" s="33"/>
      <c r="AB182" s="33"/>
      <c r="AC182" s="33"/>
      <c r="AD182" s="33"/>
      <c r="AE182" s="33"/>
      <c r="AR182" s="188" t="s">
        <v>189</v>
      </c>
      <c r="AT182" s="188" t="s">
        <v>158</v>
      </c>
      <c r="AU182" s="188" t="s">
        <v>78</v>
      </c>
      <c r="AY182" s="16" t="s">
        <v>156</v>
      </c>
      <c r="BE182" s="189">
        <f>IF(N182="základní",J182,0)</f>
        <v>0</v>
      </c>
      <c r="BF182" s="189">
        <f>IF(N182="snížená",J182,0)</f>
        <v>0</v>
      </c>
      <c r="BG182" s="189">
        <f>IF(N182="zákl. přenesená",J182,0)</f>
        <v>0</v>
      </c>
      <c r="BH182" s="189">
        <f>IF(N182="sníž. přenesená",J182,0)</f>
        <v>0</v>
      </c>
      <c r="BI182" s="189">
        <f>IF(N182="nulová",J182,0)</f>
        <v>0</v>
      </c>
      <c r="BJ182" s="16" t="s">
        <v>76</v>
      </c>
      <c r="BK182" s="189">
        <f>ROUND(I182*H182,2)</f>
        <v>0</v>
      </c>
      <c r="BL182" s="16" t="s">
        <v>189</v>
      </c>
      <c r="BM182" s="188" t="s">
        <v>454</v>
      </c>
    </row>
    <row r="183" spans="1:65" s="2" customFormat="1" ht="11.25">
      <c r="A183" s="33"/>
      <c r="B183" s="34"/>
      <c r="C183" s="35"/>
      <c r="D183" s="190" t="s">
        <v>163</v>
      </c>
      <c r="E183" s="35"/>
      <c r="F183" s="191" t="s">
        <v>455</v>
      </c>
      <c r="G183" s="35"/>
      <c r="H183" s="35"/>
      <c r="I183" s="192"/>
      <c r="J183" s="35"/>
      <c r="K183" s="35"/>
      <c r="L183" s="38"/>
      <c r="M183" s="193"/>
      <c r="N183" s="194"/>
      <c r="O183" s="63"/>
      <c r="P183" s="63"/>
      <c r="Q183" s="63"/>
      <c r="R183" s="63"/>
      <c r="S183" s="63"/>
      <c r="T183" s="64"/>
      <c r="U183" s="33"/>
      <c r="V183" s="33"/>
      <c r="W183" s="33"/>
      <c r="X183" s="33"/>
      <c r="Y183" s="33"/>
      <c r="Z183" s="33"/>
      <c r="AA183" s="33"/>
      <c r="AB183" s="33"/>
      <c r="AC183" s="33"/>
      <c r="AD183" s="33"/>
      <c r="AE183" s="33"/>
      <c r="AT183" s="16" t="s">
        <v>163</v>
      </c>
      <c r="AU183" s="16" t="s">
        <v>78</v>
      </c>
    </row>
    <row r="184" spans="1:65" s="2" customFormat="1" ht="33" customHeight="1">
      <c r="A184" s="33"/>
      <c r="B184" s="34"/>
      <c r="C184" s="177" t="s">
        <v>456</v>
      </c>
      <c r="D184" s="177" t="s">
        <v>158</v>
      </c>
      <c r="E184" s="178" t="s">
        <v>457</v>
      </c>
      <c r="F184" s="179" t="s">
        <v>458</v>
      </c>
      <c r="G184" s="180" t="s">
        <v>349</v>
      </c>
      <c r="H184" s="181">
        <v>2</v>
      </c>
      <c r="I184" s="182"/>
      <c r="J184" s="183">
        <f>ROUND(I184*H184,2)</f>
        <v>0</v>
      </c>
      <c r="K184" s="179" t="s">
        <v>162</v>
      </c>
      <c r="L184" s="38"/>
      <c r="M184" s="184" t="s">
        <v>19</v>
      </c>
      <c r="N184" s="185" t="s">
        <v>40</v>
      </c>
      <c r="O184" s="63"/>
      <c r="P184" s="186">
        <f>O184*H184</f>
        <v>0</v>
      </c>
      <c r="Q184" s="186">
        <v>0</v>
      </c>
      <c r="R184" s="186">
        <f>Q184*H184</f>
        <v>0</v>
      </c>
      <c r="S184" s="186">
        <v>0</v>
      </c>
      <c r="T184" s="187">
        <f>S184*H184</f>
        <v>0</v>
      </c>
      <c r="U184" s="33"/>
      <c r="V184" s="33"/>
      <c r="W184" s="33"/>
      <c r="X184" s="33"/>
      <c r="Y184" s="33"/>
      <c r="Z184" s="33"/>
      <c r="AA184" s="33"/>
      <c r="AB184" s="33"/>
      <c r="AC184" s="33"/>
      <c r="AD184" s="33"/>
      <c r="AE184" s="33"/>
      <c r="AR184" s="188" t="s">
        <v>189</v>
      </c>
      <c r="AT184" s="188" t="s">
        <v>158</v>
      </c>
      <c r="AU184" s="188" t="s">
        <v>78</v>
      </c>
      <c r="AY184" s="16" t="s">
        <v>156</v>
      </c>
      <c r="BE184" s="189">
        <f>IF(N184="základní",J184,0)</f>
        <v>0</v>
      </c>
      <c r="BF184" s="189">
        <f>IF(N184="snížená",J184,0)</f>
        <v>0</v>
      </c>
      <c r="BG184" s="189">
        <f>IF(N184="zákl. přenesená",J184,0)</f>
        <v>0</v>
      </c>
      <c r="BH184" s="189">
        <f>IF(N184="sníž. přenesená",J184,0)</f>
        <v>0</v>
      </c>
      <c r="BI184" s="189">
        <f>IF(N184="nulová",J184,0)</f>
        <v>0</v>
      </c>
      <c r="BJ184" s="16" t="s">
        <v>76</v>
      </c>
      <c r="BK184" s="189">
        <f>ROUND(I184*H184,2)</f>
        <v>0</v>
      </c>
      <c r="BL184" s="16" t="s">
        <v>189</v>
      </c>
      <c r="BM184" s="188" t="s">
        <v>459</v>
      </c>
    </row>
    <row r="185" spans="1:65" s="2" customFormat="1" ht="11.25">
      <c r="A185" s="33"/>
      <c r="B185" s="34"/>
      <c r="C185" s="35"/>
      <c r="D185" s="190" t="s">
        <v>163</v>
      </c>
      <c r="E185" s="35"/>
      <c r="F185" s="191" t="s">
        <v>460</v>
      </c>
      <c r="G185" s="35"/>
      <c r="H185" s="35"/>
      <c r="I185" s="192"/>
      <c r="J185" s="35"/>
      <c r="K185" s="35"/>
      <c r="L185" s="38"/>
      <c r="M185" s="193"/>
      <c r="N185" s="194"/>
      <c r="O185" s="63"/>
      <c r="P185" s="63"/>
      <c r="Q185" s="63"/>
      <c r="R185" s="63"/>
      <c r="S185" s="63"/>
      <c r="T185" s="64"/>
      <c r="U185" s="33"/>
      <c r="V185" s="33"/>
      <c r="W185" s="33"/>
      <c r="X185" s="33"/>
      <c r="Y185" s="33"/>
      <c r="Z185" s="33"/>
      <c r="AA185" s="33"/>
      <c r="AB185" s="33"/>
      <c r="AC185" s="33"/>
      <c r="AD185" s="33"/>
      <c r="AE185" s="33"/>
      <c r="AT185" s="16" t="s">
        <v>163</v>
      </c>
      <c r="AU185" s="16" t="s">
        <v>78</v>
      </c>
    </row>
    <row r="186" spans="1:65" s="2" customFormat="1" ht="24.2" customHeight="1">
      <c r="A186" s="33"/>
      <c r="B186" s="34"/>
      <c r="C186" s="199" t="s">
        <v>263</v>
      </c>
      <c r="D186" s="199" t="s">
        <v>252</v>
      </c>
      <c r="E186" s="200" t="s">
        <v>461</v>
      </c>
      <c r="F186" s="201" t="s">
        <v>462</v>
      </c>
      <c r="G186" s="202" t="s">
        <v>204</v>
      </c>
      <c r="H186" s="203">
        <v>3.35</v>
      </c>
      <c r="I186" s="204"/>
      <c r="J186" s="205">
        <f>ROUND(I186*H186,2)</f>
        <v>0</v>
      </c>
      <c r="K186" s="201" t="s">
        <v>162</v>
      </c>
      <c r="L186" s="206"/>
      <c r="M186" s="207" t="s">
        <v>19</v>
      </c>
      <c r="N186" s="208" t="s">
        <v>40</v>
      </c>
      <c r="O186" s="63"/>
      <c r="P186" s="186">
        <f>O186*H186</f>
        <v>0</v>
      </c>
      <c r="Q186" s="186">
        <v>3.0000000000000001E-3</v>
      </c>
      <c r="R186" s="186">
        <f>Q186*H186</f>
        <v>1.005E-2</v>
      </c>
      <c r="S186" s="186">
        <v>0</v>
      </c>
      <c r="T186" s="187">
        <f>S186*H186</f>
        <v>0</v>
      </c>
      <c r="U186" s="33"/>
      <c r="V186" s="33"/>
      <c r="W186" s="33"/>
      <c r="X186" s="33"/>
      <c r="Y186" s="33"/>
      <c r="Z186" s="33"/>
      <c r="AA186" s="33"/>
      <c r="AB186" s="33"/>
      <c r="AC186" s="33"/>
      <c r="AD186" s="33"/>
      <c r="AE186" s="33"/>
      <c r="AR186" s="188" t="s">
        <v>255</v>
      </c>
      <c r="AT186" s="188" t="s">
        <v>252</v>
      </c>
      <c r="AU186" s="188" t="s">
        <v>78</v>
      </c>
      <c r="AY186" s="16" t="s">
        <v>156</v>
      </c>
      <c r="BE186" s="189">
        <f>IF(N186="základní",J186,0)</f>
        <v>0</v>
      </c>
      <c r="BF186" s="189">
        <f>IF(N186="snížená",J186,0)</f>
        <v>0</v>
      </c>
      <c r="BG186" s="189">
        <f>IF(N186="zákl. přenesená",J186,0)</f>
        <v>0</v>
      </c>
      <c r="BH186" s="189">
        <f>IF(N186="sníž. přenesená",J186,0)</f>
        <v>0</v>
      </c>
      <c r="BI186" s="189">
        <f>IF(N186="nulová",J186,0)</f>
        <v>0</v>
      </c>
      <c r="BJ186" s="16" t="s">
        <v>76</v>
      </c>
      <c r="BK186" s="189">
        <f>ROUND(I186*H186,2)</f>
        <v>0</v>
      </c>
      <c r="BL186" s="16" t="s">
        <v>189</v>
      </c>
      <c r="BM186" s="188" t="s">
        <v>463</v>
      </c>
    </row>
    <row r="187" spans="1:65" s="2" customFormat="1" ht="44.25" customHeight="1">
      <c r="A187" s="33"/>
      <c r="B187" s="34"/>
      <c r="C187" s="177" t="s">
        <v>464</v>
      </c>
      <c r="D187" s="177" t="s">
        <v>158</v>
      </c>
      <c r="E187" s="178" t="s">
        <v>465</v>
      </c>
      <c r="F187" s="179" t="s">
        <v>466</v>
      </c>
      <c r="G187" s="180" t="s">
        <v>398</v>
      </c>
      <c r="H187" s="209"/>
      <c r="I187" s="182"/>
      <c r="J187" s="183">
        <f>ROUND(I187*H187,2)</f>
        <v>0</v>
      </c>
      <c r="K187" s="179" t="s">
        <v>162</v>
      </c>
      <c r="L187" s="38"/>
      <c r="M187" s="184" t="s">
        <v>19</v>
      </c>
      <c r="N187" s="185" t="s">
        <v>40</v>
      </c>
      <c r="O187" s="63"/>
      <c r="P187" s="186">
        <f>O187*H187</f>
        <v>0</v>
      </c>
      <c r="Q187" s="186">
        <v>0</v>
      </c>
      <c r="R187" s="186">
        <f>Q187*H187</f>
        <v>0</v>
      </c>
      <c r="S187" s="186">
        <v>0</v>
      </c>
      <c r="T187" s="187">
        <f>S187*H187</f>
        <v>0</v>
      </c>
      <c r="U187" s="33"/>
      <c r="V187" s="33"/>
      <c r="W187" s="33"/>
      <c r="X187" s="33"/>
      <c r="Y187" s="33"/>
      <c r="Z187" s="33"/>
      <c r="AA187" s="33"/>
      <c r="AB187" s="33"/>
      <c r="AC187" s="33"/>
      <c r="AD187" s="33"/>
      <c r="AE187" s="33"/>
      <c r="AR187" s="188" t="s">
        <v>189</v>
      </c>
      <c r="AT187" s="188" t="s">
        <v>158</v>
      </c>
      <c r="AU187" s="188" t="s">
        <v>78</v>
      </c>
      <c r="AY187" s="16" t="s">
        <v>156</v>
      </c>
      <c r="BE187" s="189">
        <f>IF(N187="základní",J187,0)</f>
        <v>0</v>
      </c>
      <c r="BF187" s="189">
        <f>IF(N187="snížená",J187,0)</f>
        <v>0</v>
      </c>
      <c r="BG187" s="189">
        <f>IF(N187="zákl. přenesená",J187,0)</f>
        <v>0</v>
      </c>
      <c r="BH187" s="189">
        <f>IF(N187="sníž. přenesená",J187,0)</f>
        <v>0</v>
      </c>
      <c r="BI187" s="189">
        <f>IF(N187="nulová",J187,0)</f>
        <v>0</v>
      </c>
      <c r="BJ187" s="16" t="s">
        <v>76</v>
      </c>
      <c r="BK187" s="189">
        <f>ROUND(I187*H187,2)</f>
        <v>0</v>
      </c>
      <c r="BL187" s="16" t="s">
        <v>189</v>
      </c>
      <c r="BM187" s="188" t="s">
        <v>467</v>
      </c>
    </row>
    <row r="188" spans="1:65" s="2" customFormat="1" ht="11.25">
      <c r="A188" s="33"/>
      <c r="B188" s="34"/>
      <c r="C188" s="35"/>
      <c r="D188" s="190" t="s">
        <v>163</v>
      </c>
      <c r="E188" s="35"/>
      <c r="F188" s="191" t="s">
        <v>468</v>
      </c>
      <c r="G188" s="35"/>
      <c r="H188" s="35"/>
      <c r="I188" s="192"/>
      <c r="J188" s="35"/>
      <c r="K188" s="35"/>
      <c r="L188" s="38"/>
      <c r="M188" s="193"/>
      <c r="N188" s="194"/>
      <c r="O188" s="63"/>
      <c r="P188" s="63"/>
      <c r="Q188" s="63"/>
      <c r="R188" s="63"/>
      <c r="S188" s="63"/>
      <c r="T188" s="64"/>
      <c r="U188" s="33"/>
      <c r="V188" s="33"/>
      <c r="W188" s="33"/>
      <c r="X188" s="33"/>
      <c r="Y188" s="33"/>
      <c r="Z188" s="33"/>
      <c r="AA188" s="33"/>
      <c r="AB188" s="33"/>
      <c r="AC188" s="33"/>
      <c r="AD188" s="33"/>
      <c r="AE188" s="33"/>
      <c r="AT188" s="16" t="s">
        <v>163</v>
      </c>
      <c r="AU188" s="16" t="s">
        <v>78</v>
      </c>
    </row>
    <row r="189" spans="1:65" s="12" customFormat="1" ht="22.9" customHeight="1">
      <c r="B189" s="161"/>
      <c r="C189" s="162"/>
      <c r="D189" s="163" t="s">
        <v>68</v>
      </c>
      <c r="E189" s="175" t="s">
        <v>214</v>
      </c>
      <c r="F189" s="175" t="s">
        <v>469</v>
      </c>
      <c r="G189" s="162"/>
      <c r="H189" s="162"/>
      <c r="I189" s="165"/>
      <c r="J189" s="176">
        <f>BK189</f>
        <v>0</v>
      </c>
      <c r="K189" s="162"/>
      <c r="L189" s="167"/>
      <c r="M189" s="168"/>
      <c r="N189" s="169"/>
      <c r="O189" s="169"/>
      <c r="P189" s="170">
        <f>SUM(P190:P205)</f>
        <v>0</v>
      </c>
      <c r="Q189" s="169"/>
      <c r="R189" s="170">
        <f>SUM(R190:R205)</f>
        <v>4.5765E-2</v>
      </c>
      <c r="S189" s="169"/>
      <c r="T189" s="171">
        <f>SUM(T190:T205)</f>
        <v>0.70694499999999993</v>
      </c>
      <c r="AR189" s="172" t="s">
        <v>78</v>
      </c>
      <c r="AT189" s="173" t="s">
        <v>68</v>
      </c>
      <c r="AU189" s="173" t="s">
        <v>76</v>
      </c>
      <c r="AY189" s="172" t="s">
        <v>156</v>
      </c>
      <c r="BK189" s="174">
        <f>SUM(BK190:BK205)</f>
        <v>0</v>
      </c>
    </row>
    <row r="190" spans="1:65" s="2" customFormat="1" ht="24.2" customHeight="1">
      <c r="A190" s="33"/>
      <c r="B190" s="34"/>
      <c r="C190" s="177" t="s">
        <v>267</v>
      </c>
      <c r="D190" s="177" t="s">
        <v>158</v>
      </c>
      <c r="E190" s="178" t="s">
        <v>470</v>
      </c>
      <c r="F190" s="179" t="s">
        <v>471</v>
      </c>
      <c r="G190" s="180" t="s">
        <v>161</v>
      </c>
      <c r="H190" s="181">
        <v>8.5</v>
      </c>
      <c r="I190" s="182"/>
      <c r="J190" s="183">
        <f>ROUND(I190*H190,2)</f>
        <v>0</v>
      </c>
      <c r="K190" s="179" t="s">
        <v>162</v>
      </c>
      <c r="L190" s="38"/>
      <c r="M190" s="184" t="s">
        <v>19</v>
      </c>
      <c r="N190" s="185" t="s">
        <v>40</v>
      </c>
      <c r="O190" s="63"/>
      <c r="P190" s="186">
        <f>O190*H190</f>
        <v>0</v>
      </c>
      <c r="Q190" s="186">
        <v>0</v>
      </c>
      <c r="R190" s="186">
        <f>Q190*H190</f>
        <v>0</v>
      </c>
      <c r="S190" s="186">
        <v>8.3169999999999994E-2</v>
      </c>
      <c r="T190" s="187">
        <f>S190*H190</f>
        <v>0.70694499999999993</v>
      </c>
      <c r="U190" s="33"/>
      <c r="V190" s="33"/>
      <c r="W190" s="33"/>
      <c r="X190" s="33"/>
      <c r="Y190" s="33"/>
      <c r="Z190" s="33"/>
      <c r="AA190" s="33"/>
      <c r="AB190" s="33"/>
      <c r="AC190" s="33"/>
      <c r="AD190" s="33"/>
      <c r="AE190" s="33"/>
      <c r="AR190" s="188" t="s">
        <v>189</v>
      </c>
      <c r="AT190" s="188" t="s">
        <v>158</v>
      </c>
      <c r="AU190" s="188" t="s">
        <v>78</v>
      </c>
      <c r="AY190" s="16" t="s">
        <v>156</v>
      </c>
      <c r="BE190" s="189">
        <f>IF(N190="základní",J190,0)</f>
        <v>0</v>
      </c>
      <c r="BF190" s="189">
        <f>IF(N190="snížená",J190,0)</f>
        <v>0</v>
      </c>
      <c r="BG190" s="189">
        <f>IF(N190="zákl. přenesená",J190,0)</f>
        <v>0</v>
      </c>
      <c r="BH190" s="189">
        <f>IF(N190="sníž. přenesená",J190,0)</f>
        <v>0</v>
      </c>
      <c r="BI190" s="189">
        <f>IF(N190="nulová",J190,0)</f>
        <v>0</v>
      </c>
      <c r="BJ190" s="16" t="s">
        <v>76</v>
      </c>
      <c r="BK190" s="189">
        <f>ROUND(I190*H190,2)</f>
        <v>0</v>
      </c>
      <c r="BL190" s="16" t="s">
        <v>189</v>
      </c>
      <c r="BM190" s="188" t="s">
        <v>472</v>
      </c>
    </row>
    <row r="191" spans="1:65" s="2" customFormat="1" ht="11.25">
      <c r="A191" s="33"/>
      <c r="B191" s="34"/>
      <c r="C191" s="35"/>
      <c r="D191" s="190" t="s">
        <v>163</v>
      </c>
      <c r="E191" s="35"/>
      <c r="F191" s="191" t="s">
        <v>473</v>
      </c>
      <c r="G191" s="35"/>
      <c r="H191" s="35"/>
      <c r="I191" s="192"/>
      <c r="J191" s="35"/>
      <c r="K191" s="35"/>
      <c r="L191" s="38"/>
      <c r="M191" s="193"/>
      <c r="N191" s="194"/>
      <c r="O191" s="63"/>
      <c r="P191" s="63"/>
      <c r="Q191" s="63"/>
      <c r="R191" s="63"/>
      <c r="S191" s="63"/>
      <c r="T191" s="64"/>
      <c r="U191" s="33"/>
      <c r="V191" s="33"/>
      <c r="W191" s="33"/>
      <c r="X191" s="33"/>
      <c r="Y191" s="33"/>
      <c r="Z191" s="33"/>
      <c r="AA191" s="33"/>
      <c r="AB191" s="33"/>
      <c r="AC191" s="33"/>
      <c r="AD191" s="33"/>
      <c r="AE191" s="33"/>
      <c r="AT191" s="16" t="s">
        <v>163</v>
      </c>
      <c r="AU191" s="16" t="s">
        <v>78</v>
      </c>
    </row>
    <row r="192" spans="1:65" s="2" customFormat="1" ht="37.9" customHeight="1">
      <c r="A192" s="33"/>
      <c r="B192" s="34"/>
      <c r="C192" s="177" t="s">
        <v>474</v>
      </c>
      <c r="D192" s="177" t="s">
        <v>158</v>
      </c>
      <c r="E192" s="178" t="s">
        <v>475</v>
      </c>
      <c r="F192" s="179" t="s">
        <v>476</v>
      </c>
      <c r="G192" s="180" t="s">
        <v>161</v>
      </c>
      <c r="H192" s="181">
        <v>8.5</v>
      </c>
      <c r="I192" s="182"/>
      <c r="J192" s="183">
        <f>ROUND(I192*H192,2)</f>
        <v>0</v>
      </c>
      <c r="K192" s="179" t="s">
        <v>162</v>
      </c>
      <c r="L192" s="38"/>
      <c r="M192" s="184" t="s">
        <v>19</v>
      </c>
      <c r="N192" s="185" t="s">
        <v>40</v>
      </c>
      <c r="O192" s="63"/>
      <c r="P192" s="186">
        <f>O192*H192</f>
        <v>0</v>
      </c>
      <c r="Q192" s="186">
        <v>5.3E-3</v>
      </c>
      <c r="R192" s="186">
        <f>Q192*H192</f>
        <v>4.505E-2</v>
      </c>
      <c r="S192" s="186">
        <v>0</v>
      </c>
      <c r="T192" s="187">
        <f>S192*H192</f>
        <v>0</v>
      </c>
      <c r="U192" s="33"/>
      <c r="V192" s="33"/>
      <c r="W192" s="33"/>
      <c r="X192" s="33"/>
      <c r="Y192" s="33"/>
      <c r="Z192" s="33"/>
      <c r="AA192" s="33"/>
      <c r="AB192" s="33"/>
      <c r="AC192" s="33"/>
      <c r="AD192" s="33"/>
      <c r="AE192" s="33"/>
      <c r="AR192" s="188" t="s">
        <v>189</v>
      </c>
      <c r="AT192" s="188" t="s">
        <v>158</v>
      </c>
      <c r="AU192" s="188" t="s">
        <v>78</v>
      </c>
      <c r="AY192" s="16" t="s">
        <v>156</v>
      </c>
      <c r="BE192" s="189">
        <f>IF(N192="základní",J192,0)</f>
        <v>0</v>
      </c>
      <c r="BF192" s="189">
        <f>IF(N192="snížená",J192,0)</f>
        <v>0</v>
      </c>
      <c r="BG192" s="189">
        <f>IF(N192="zákl. přenesená",J192,0)</f>
        <v>0</v>
      </c>
      <c r="BH192" s="189">
        <f>IF(N192="sníž. přenesená",J192,0)</f>
        <v>0</v>
      </c>
      <c r="BI192" s="189">
        <f>IF(N192="nulová",J192,0)</f>
        <v>0</v>
      </c>
      <c r="BJ192" s="16" t="s">
        <v>76</v>
      </c>
      <c r="BK192" s="189">
        <f>ROUND(I192*H192,2)</f>
        <v>0</v>
      </c>
      <c r="BL192" s="16" t="s">
        <v>189</v>
      </c>
      <c r="BM192" s="188" t="s">
        <v>477</v>
      </c>
    </row>
    <row r="193" spans="1:65" s="2" customFormat="1" ht="11.25">
      <c r="A193" s="33"/>
      <c r="B193" s="34"/>
      <c r="C193" s="35"/>
      <c r="D193" s="190" t="s">
        <v>163</v>
      </c>
      <c r="E193" s="35"/>
      <c r="F193" s="191" t="s">
        <v>478</v>
      </c>
      <c r="G193" s="35"/>
      <c r="H193" s="35"/>
      <c r="I193" s="192"/>
      <c r="J193" s="35"/>
      <c r="K193" s="35"/>
      <c r="L193" s="38"/>
      <c r="M193" s="193"/>
      <c r="N193" s="194"/>
      <c r="O193" s="63"/>
      <c r="P193" s="63"/>
      <c r="Q193" s="63"/>
      <c r="R193" s="63"/>
      <c r="S193" s="63"/>
      <c r="T193" s="64"/>
      <c r="U193" s="33"/>
      <c r="V193" s="33"/>
      <c r="W193" s="33"/>
      <c r="X193" s="33"/>
      <c r="Y193" s="33"/>
      <c r="Z193" s="33"/>
      <c r="AA193" s="33"/>
      <c r="AB193" s="33"/>
      <c r="AC193" s="33"/>
      <c r="AD193" s="33"/>
      <c r="AE193" s="33"/>
      <c r="AT193" s="16" t="s">
        <v>163</v>
      </c>
      <c r="AU193" s="16" t="s">
        <v>78</v>
      </c>
    </row>
    <row r="194" spans="1:65" s="2" customFormat="1" ht="24.2" customHeight="1">
      <c r="A194" s="33"/>
      <c r="B194" s="34"/>
      <c r="C194" s="199" t="s">
        <v>271</v>
      </c>
      <c r="D194" s="199" t="s">
        <v>252</v>
      </c>
      <c r="E194" s="200" t="s">
        <v>479</v>
      </c>
      <c r="F194" s="201" t="s">
        <v>480</v>
      </c>
      <c r="G194" s="202" t="s">
        <v>161</v>
      </c>
      <c r="H194" s="203">
        <v>9</v>
      </c>
      <c r="I194" s="204"/>
      <c r="J194" s="205">
        <f>ROUND(I194*H194,2)</f>
        <v>0</v>
      </c>
      <c r="K194" s="201" t="s">
        <v>19</v>
      </c>
      <c r="L194" s="206"/>
      <c r="M194" s="207" t="s">
        <v>19</v>
      </c>
      <c r="N194" s="208" t="s">
        <v>40</v>
      </c>
      <c r="O194" s="63"/>
      <c r="P194" s="186">
        <f>O194*H194</f>
        <v>0</v>
      </c>
      <c r="Q194" s="186">
        <v>0</v>
      </c>
      <c r="R194" s="186">
        <f>Q194*H194</f>
        <v>0</v>
      </c>
      <c r="S194" s="186">
        <v>0</v>
      </c>
      <c r="T194" s="187">
        <f>S194*H194</f>
        <v>0</v>
      </c>
      <c r="U194" s="33"/>
      <c r="V194" s="33"/>
      <c r="W194" s="33"/>
      <c r="X194" s="33"/>
      <c r="Y194" s="33"/>
      <c r="Z194" s="33"/>
      <c r="AA194" s="33"/>
      <c r="AB194" s="33"/>
      <c r="AC194" s="33"/>
      <c r="AD194" s="33"/>
      <c r="AE194" s="33"/>
      <c r="AR194" s="188" t="s">
        <v>255</v>
      </c>
      <c r="AT194" s="188" t="s">
        <v>252</v>
      </c>
      <c r="AU194" s="188" t="s">
        <v>78</v>
      </c>
      <c r="AY194" s="16" t="s">
        <v>156</v>
      </c>
      <c r="BE194" s="189">
        <f>IF(N194="základní",J194,0)</f>
        <v>0</v>
      </c>
      <c r="BF194" s="189">
        <f>IF(N194="snížená",J194,0)</f>
        <v>0</v>
      </c>
      <c r="BG194" s="189">
        <f>IF(N194="zákl. přenesená",J194,0)</f>
        <v>0</v>
      </c>
      <c r="BH194" s="189">
        <f>IF(N194="sníž. přenesená",J194,0)</f>
        <v>0</v>
      </c>
      <c r="BI194" s="189">
        <f>IF(N194="nulová",J194,0)</f>
        <v>0</v>
      </c>
      <c r="BJ194" s="16" t="s">
        <v>76</v>
      </c>
      <c r="BK194" s="189">
        <f>ROUND(I194*H194,2)</f>
        <v>0</v>
      </c>
      <c r="BL194" s="16" t="s">
        <v>189</v>
      </c>
      <c r="BM194" s="188" t="s">
        <v>364</v>
      </c>
    </row>
    <row r="195" spans="1:65" s="2" customFormat="1" ht="24.2" customHeight="1">
      <c r="A195" s="33"/>
      <c r="B195" s="34"/>
      <c r="C195" s="177" t="s">
        <v>481</v>
      </c>
      <c r="D195" s="177" t="s">
        <v>158</v>
      </c>
      <c r="E195" s="178" t="s">
        <v>482</v>
      </c>
      <c r="F195" s="179" t="s">
        <v>483</v>
      </c>
      <c r="G195" s="180" t="s">
        <v>161</v>
      </c>
      <c r="H195" s="181">
        <v>8.5</v>
      </c>
      <c r="I195" s="182"/>
      <c r="J195" s="183">
        <f>ROUND(I195*H195,2)</f>
        <v>0</v>
      </c>
      <c r="K195" s="179" t="s">
        <v>384</v>
      </c>
      <c r="L195" s="38"/>
      <c r="M195" s="184" t="s">
        <v>19</v>
      </c>
      <c r="N195" s="185" t="s">
        <v>40</v>
      </c>
      <c r="O195" s="63"/>
      <c r="P195" s="186">
        <f>O195*H195</f>
        <v>0</v>
      </c>
      <c r="Q195" s="186">
        <v>0</v>
      </c>
      <c r="R195" s="186">
        <f>Q195*H195</f>
        <v>0</v>
      </c>
      <c r="S195" s="186">
        <v>0</v>
      </c>
      <c r="T195" s="187">
        <f>S195*H195</f>
        <v>0</v>
      </c>
      <c r="U195" s="33"/>
      <c r="V195" s="33"/>
      <c r="W195" s="33"/>
      <c r="X195" s="33"/>
      <c r="Y195" s="33"/>
      <c r="Z195" s="33"/>
      <c r="AA195" s="33"/>
      <c r="AB195" s="33"/>
      <c r="AC195" s="33"/>
      <c r="AD195" s="33"/>
      <c r="AE195" s="33"/>
      <c r="AR195" s="188" t="s">
        <v>189</v>
      </c>
      <c r="AT195" s="188" t="s">
        <v>158</v>
      </c>
      <c r="AU195" s="188" t="s">
        <v>78</v>
      </c>
      <c r="AY195" s="16" t="s">
        <v>156</v>
      </c>
      <c r="BE195" s="189">
        <f>IF(N195="základní",J195,0)</f>
        <v>0</v>
      </c>
      <c r="BF195" s="189">
        <f>IF(N195="snížená",J195,0)</f>
        <v>0</v>
      </c>
      <c r="BG195" s="189">
        <f>IF(N195="zákl. přenesená",J195,0)</f>
        <v>0</v>
      </c>
      <c r="BH195" s="189">
        <f>IF(N195="sníž. přenesená",J195,0)</f>
        <v>0</v>
      </c>
      <c r="BI195" s="189">
        <f>IF(N195="nulová",J195,0)</f>
        <v>0</v>
      </c>
      <c r="BJ195" s="16" t="s">
        <v>76</v>
      </c>
      <c r="BK195" s="189">
        <f>ROUND(I195*H195,2)</f>
        <v>0</v>
      </c>
      <c r="BL195" s="16" t="s">
        <v>189</v>
      </c>
      <c r="BM195" s="188" t="s">
        <v>484</v>
      </c>
    </row>
    <row r="196" spans="1:65" s="2" customFormat="1" ht="16.5" customHeight="1">
      <c r="A196" s="33"/>
      <c r="B196" s="34"/>
      <c r="C196" s="177" t="s">
        <v>275</v>
      </c>
      <c r="D196" s="177" t="s">
        <v>158</v>
      </c>
      <c r="E196" s="178" t="s">
        <v>485</v>
      </c>
      <c r="F196" s="179" t="s">
        <v>486</v>
      </c>
      <c r="G196" s="180" t="s">
        <v>161</v>
      </c>
      <c r="H196" s="181">
        <v>8.5</v>
      </c>
      <c r="I196" s="182"/>
      <c r="J196" s="183">
        <f>ROUND(I196*H196,2)</f>
        <v>0</v>
      </c>
      <c r="K196" s="179" t="s">
        <v>384</v>
      </c>
      <c r="L196" s="38"/>
      <c r="M196" s="184" t="s">
        <v>19</v>
      </c>
      <c r="N196" s="185" t="s">
        <v>40</v>
      </c>
      <c r="O196" s="63"/>
      <c r="P196" s="186">
        <f>O196*H196</f>
        <v>0</v>
      </c>
      <c r="Q196" s="186">
        <v>0</v>
      </c>
      <c r="R196" s="186">
        <f>Q196*H196</f>
        <v>0</v>
      </c>
      <c r="S196" s="186">
        <v>0</v>
      </c>
      <c r="T196" s="187">
        <f>S196*H196</f>
        <v>0</v>
      </c>
      <c r="U196" s="33"/>
      <c r="V196" s="33"/>
      <c r="W196" s="33"/>
      <c r="X196" s="33"/>
      <c r="Y196" s="33"/>
      <c r="Z196" s="33"/>
      <c r="AA196" s="33"/>
      <c r="AB196" s="33"/>
      <c r="AC196" s="33"/>
      <c r="AD196" s="33"/>
      <c r="AE196" s="33"/>
      <c r="AR196" s="188" t="s">
        <v>189</v>
      </c>
      <c r="AT196" s="188" t="s">
        <v>158</v>
      </c>
      <c r="AU196" s="188" t="s">
        <v>78</v>
      </c>
      <c r="AY196" s="16" t="s">
        <v>156</v>
      </c>
      <c r="BE196" s="189">
        <f>IF(N196="základní",J196,0)</f>
        <v>0</v>
      </c>
      <c r="BF196" s="189">
        <f>IF(N196="snížená",J196,0)</f>
        <v>0</v>
      </c>
      <c r="BG196" s="189">
        <f>IF(N196="zákl. přenesená",J196,0)</f>
        <v>0</v>
      </c>
      <c r="BH196" s="189">
        <f>IF(N196="sníž. přenesená",J196,0)</f>
        <v>0</v>
      </c>
      <c r="BI196" s="189">
        <f>IF(N196="nulová",J196,0)</f>
        <v>0</v>
      </c>
      <c r="BJ196" s="16" t="s">
        <v>76</v>
      </c>
      <c r="BK196" s="189">
        <f>ROUND(I196*H196,2)</f>
        <v>0</v>
      </c>
      <c r="BL196" s="16" t="s">
        <v>189</v>
      </c>
      <c r="BM196" s="188" t="s">
        <v>487</v>
      </c>
    </row>
    <row r="197" spans="1:65" s="2" customFormat="1" ht="21.75" customHeight="1">
      <c r="A197" s="33"/>
      <c r="B197" s="34"/>
      <c r="C197" s="177" t="s">
        <v>488</v>
      </c>
      <c r="D197" s="177" t="s">
        <v>158</v>
      </c>
      <c r="E197" s="178" t="s">
        <v>489</v>
      </c>
      <c r="F197" s="179" t="s">
        <v>490</v>
      </c>
      <c r="G197" s="180" t="s">
        <v>204</v>
      </c>
      <c r="H197" s="181">
        <v>3</v>
      </c>
      <c r="I197" s="182"/>
      <c r="J197" s="183">
        <f>ROUND(I197*H197,2)</f>
        <v>0</v>
      </c>
      <c r="K197" s="179" t="s">
        <v>162</v>
      </c>
      <c r="L197" s="38"/>
      <c r="M197" s="184" t="s">
        <v>19</v>
      </c>
      <c r="N197" s="185" t="s">
        <v>40</v>
      </c>
      <c r="O197" s="63"/>
      <c r="P197" s="186">
        <f>O197*H197</f>
        <v>0</v>
      </c>
      <c r="Q197" s="186">
        <v>4.0000000000000003E-5</v>
      </c>
      <c r="R197" s="186">
        <f>Q197*H197</f>
        <v>1.2000000000000002E-4</v>
      </c>
      <c r="S197" s="186">
        <v>0</v>
      </c>
      <c r="T197" s="187">
        <f>S197*H197</f>
        <v>0</v>
      </c>
      <c r="U197" s="33"/>
      <c r="V197" s="33"/>
      <c r="W197" s="33"/>
      <c r="X197" s="33"/>
      <c r="Y197" s="33"/>
      <c r="Z197" s="33"/>
      <c r="AA197" s="33"/>
      <c r="AB197" s="33"/>
      <c r="AC197" s="33"/>
      <c r="AD197" s="33"/>
      <c r="AE197" s="33"/>
      <c r="AR197" s="188" t="s">
        <v>189</v>
      </c>
      <c r="AT197" s="188" t="s">
        <v>158</v>
      </c>
      <c r="AU197" s="188" t="s">
        <v>78</v>
      </c>
      <c r="AY197" s="16" t="s">
        <v>156</v>
      </c>
      <c r="BE197" s="189">
        <f>IF(N197="základní",J197,0)</f>
        <v>0</v>
      </c>
      <c r="BF197" s="189">
        <f>IF(N197="snížená",J197,0)</f>
        <v>0</v>
      </c>
      <c r="BG197" s="189">
        <f>IF(N197="zákl. přenesená",J197,0)</f>
        <v>0</v>
      </c>
      <c r="BH197" s="189">
        <f>IF(N197="sníž. přenesená",J197,0)</f>
        <v>0</v>
      </c>
      <c r="BI197" s="189">
        <f>IF(N197="nulová",J197,0)</f>
        <v>0</v>
      </c>
      <c r="BJ197" s="16" t="s">
        <v>76</v>
      </c>
      <c r="BK197" s="189">
        <f>ROUND(I197*H197,2)</f>
        <v>0</v>
      </c>
      <c r="BL197" s="16" t="s">
        <v>189</v>
      </c>
      <c r="BM197" s="188" t="s">
        <v>491</v>
      </c>
    </row>
    <row r="198" spans="1:65" s="2" customFormat="1" ht="11.25">
      <c r="A198" s="33"/>
      <c r="B198" s="34"/>
      <c r="C198" s="35"/>
      <c r="D198" s="190" t="s">
        <v>163</v>
      </c>
      <c r="E198" s="35"/>
      <c r="F198" s="191" t="s">
        <v>492</v>
      </c>
      <c r="G198" s="35"/>
      <c r="H198" s="35"/>
      <c r="I198" s="192"/>
      <c r="J198" s="35"/>
      <c r="K198" s="35"/>
      <c r="L198" s="38"/>
      <c r="M198" s="193"/>
      <c r="N198" s="194"/>
      <c r="O198" s="63"/>
      <c r="P198" s="63"/>
      <c r="Q198" s="63"/>
      <c r="R198" s="63"/>
      <c r="S198" s="63"/>
      <c r="T198" s="64"/>
      <c r="U198" s="33"/>
      <c r="V198" s="33"/>
      <c r="W198" s="33"/>
      <c r="X198" s="33"/>
      <c r="Y198" s="33"/>
      <c r="Z198" s="33"/>
      <c r="AA198" s="33"/>
      <c r="AB198" s="33"/>
      <c r="AC198" s="33"/>
      <c r="AD198" s="33"/>
      <c r="AE198" s="33"/>
      <c r="AT198" s="16" t="s">
        <v>163</v>
      </c>
      <c r="AU198" s="16" t="s">
        <v>78</v>
      </c>
    </row>
    <row r="199" spans="1:65" s="2" customFormat="1" ht="16.5" customHeight="1">
      <c r="A199" s="33"/>
      <c r="B199" s="34"/>
      <c r="C199" s="199" t="s">
        <v>279</v>
      </c>
      <c r="D199" s="199" t="s">
        <v>252</v>
      </c>
      <c r="E199" s="200" t="s">
        <v>493</v>
      </c>
      <c r="F199" s="201" t="s">
        <v>494</v>
      </c>
      <c r="G199" s="202" t="s">
        <v>204</v>
      </c>
      <c r="H199" s="203">
        <v>3.5</v>
      </c>
      <c r="I199" s="204"/>
      <c r="J199" s="205">
        <f t="shared" ref="J199:J204" si="10">ROUND(I199*H199,2)</f>
        <v>0</v>
      </c>
      <c r="K199" s="201" t="s">
        <v>162</v>
      </c>
      <c r="L199" s="206"/>
      <c r="M199" s="207" t="s">
        <v>19</v>
      </c>
      <c r="N199" s="208" t="s">
        <v>40</v>
      </c>
      <c r="O199" s="63"/>
      <c r="P199" s="186">
        <f t="shared" ref="P199:P204" si="11">O199*H199</f>
        <v>0</v>
      </c>
      <c r="Q199" s="186">
        <v>1.7000000000000001E-4</v>
      </c>
      <c r="R199" s="186">
        <f t="shared" ref="R199:R204" si="12">Q199*H199</f>
        <v>5.9500000000000004E-4</v>
      </c>
      <c r="S199" s="186">
        <v>0</v>
      </c>
      <c r="T199" s="187">
        <f t="shared" ref="T199:T204" si="13">S199*H199</f>
        <v>0</v>
      </c>
      <c r="U199" s="33"/>
      <c r="V199" s="33"/>
      <c r="W199" s="33"/>
      <c r="X199" s="33"/>
      <c r="Y199" s="33"/>
      <c r="Z199" s="33"/>
      <c r="AA199" s="33"/>
      <c r="AB199" s="33"/>
      <c r="AC199" s="33"/>
      <c r="AD199" s="33"/>
      <c r="AE199" s="33"/>
      <c r="AR199" s="188" t="s">
        <v>255</v>
      </c>
      <c r="AT199" s="188" t="s">
        <v>252</v>
      </c>
      <c r="AU199" s="188" t="s">
        <v>78</v>
      </c>
      <c r="AY199" s="16" t="s">
        <v>156</v>
      </c>
      <c r="BE199" s="189">
        <f t="shared" ref="BE199:BE204" si="14">IF(N199="základní",J199,0)</f>
        <v>0</v>
      </c>
      <c r="BF199" s="189">
        <f t="shared" ref="BF199:BF204" si="15">IF(N199="snížená",J199,0)</f>
        <v>0</v>
      </c>
      <c r="BG199" s="189">
        <f t="shared" ref="BG199:BG204" si="16">IF(N199="zákl. přenesená",J199,0)</f>
        <v>0</v>
      </c>
      <c r="BH199" s="189">
        <f t="shared" ref="BH199:BH204" si="17">IF(N199="sníž. přenesená",J199,0)</f>
        <v>0</v>
      </c>
      <c r="BI199" s="189">
        <f t="shared" ref="BI199:BI204" si="18">IF(N199="nulová",J199,0)</f>
        <v>0</v>
      </c>
      <c r="BJ199" s="16" t="s">
        <v>76</v>
      </c>
      <c r="BK199" s="189">
        <f t="shared" ref="BK199:BK204" si="19">ROUND(I199*H199,2)</f>
        <v>0</v>
      </c>
      <c r="BL199" s="16" t="s">
        <v>189</v>
      </c>
      <c r="BM199" s="188" t="s">
        <v>495</v>
      </c>
    </row>
    <row r="200" spans="1:65" s="2" customFormat="1" ht="16.5" customHeight="1">
      <c r="A200" s="33"/>
      <c r="B200" s="34"/>
      <c r="C200" s="177" t="s">
        <v>267</v>
      </c>
      <c r="D200" s="177" t="s">
        <v>158</v>
      </c>
      <c r="E200" s="178" t="s">
        <v>496</v>
      </c>
      <c r="F200" s="179" t="s">
        <v>497</v>
      </c>
      <c r="G200" s="180" t="s">
        <v>161</v>
      </c>
      <c r="H200" s="181">
        <v>48</v>
      </c>
      <c r="I200" s="182"/>
      <c r="J200" s="183">
        <f t="shared" si="10"/>
        <v>0</v>
      </c>
      <c r="K200" s="179" t="s">
        <v>384</v>
      </c>
      <c r="L200" s="38"/>
      <c r="M200" s="184" t="s">
        <v>19</v>
      </c>
      <c r="N200" s="185" t="s">
        <v>40</v>
      </c>
      <c r="O200" s="63"/>
      <c r="P200" s="186">
        <f t="shared" si="11"/>
        <v>0</v>
      </c>
      <c r="Q200" s="186">
        <v>0</v>
      </c>
      <c r="R200" s="186">
        <f t="shared" si="12"/>
        <v>0</v>
      </c>
      <c r="S200" s="186">
        <v>0</v>
      </c>
      <c r="T200" s="187">
        <f t="shared" si="13"/>
        <v>0</v>
      </c>
      <c r="U200" s="33"/>
      <c r="V200" s="33"/>
      <c r="W200" s="33"/>
      <c r="X200" s="33"/>
      <c r="Y200" s="33"/>
      <c r="Z200" s="33"/>
      <c r="AA200" s="33"/>
      <c r="AB200" s="33"/>
      <c r="AC200" s="33"/>
      <c r="AD200" s="33"/>
      <c r="AE200" s="33"/>
      <c r="AR200" s="188" t="s">
        <v>189</v>
      </c>
      <c r="AT200" s="188" t="s">
        <v>158</v>
      </c>
      <c r="AU200" s="188" t="s">
        <v>78</v>
      </c>
      <c r="AY200" s="16" t="s">
        <v>156</v>
      </c>
      <c r="BE200" s="189">
        <f t="shared" si="14"/>
        <v>0</v>
      </c>
      <c r="BF200" s="189">
        <f t="shared" si="15"/>
        <v>0</v>
      </c>
      <c r="BG200" s="189">
        <f t="shared" si="16"/>
        <v>0</v>
      </c>
      <c r="BH200" s="189">
        <f t="shared" si="17"/>
        <v>0</v>
      </c>
      <c r="BI200" s="189">
        <f t="shared" si="18"/>
        <v>0</v>
      </c>
      <c r="BJ200" s="16" t="s">
        <v>76</v>
      </c>
      <c r="BK200" s="189">
        <f t="shared" si="19"/>
        <v>0</v>
      </c>
      <c r="BL200" s="16" t="s">
        <v>189</v>
      </c>
      <c r="BM200" s="188" t="s">
        <v>498</v>
      </c>
    </row>
    <row r="201" spans="1:65" s="2" customFormat="1" ht="16.5" customHeight="1">
      <c r="A201" s="33"/>
      <c r="B201" s="34"/>
      <c r="C201" s="177" t="s">
        <v>474</v>
      </c>
      <c r="D201" s="177" t="s">
        <v>158</v>
      </c>
      <c r="E201" s="178" t="s">
        <v>499</v>
      </c>
      <c r="F201" s="179" t="s">
        <v>500</v>
      </c>
      <c r="G201" s="180" t="s">
        <v>161</v>
      </c>
      <c r="H201" s="181">
        <v>52</v>
      </c>
      <c r="I201" s="182"/>
      <c r="J201" s="183">
        <f t="shared" si="10"/>
        <v>0</v>
      </c>
      <c r="K201" s="179" t="s">
        <v>384</v>
      </c>
      <c r="L201" s="38"/>
      <c r="M201" s="184" t="s">
        <v>19</v>
      </c>
      <c r="N201" s="185" t="s">
        <v>40</v>
      </c>
      <c r="O201" s="63"/>
      <c r="P201" s="186">
        <f t="shared" si="11"/>
        <v>0</v>
      </c>
      <c r="Q201" s="186">
        <v>0</v>
      </c>
      <c r="R201" s="186">
        <f t="shared" si="12"/>
        <v>0</v>
      </c>
      <c r="S201" s="186">
        <v>0</v>
      </c>
      <c r="T201" s="187">
        <f t="shared" si="13"/>
        <v>0</v>
      </c>
      <c r="U201" s="33"/>
      <c r="V201" s="33"/>
      <c r="W201" s="33"/>
      <c r="X201" s="33"/>
      <c r="Y201" s="33"/>
      <c r="Z201" s="33"/>
      <c r="AA201" s="33"/>
      <c r="AB201" s="33"/>
      <c r="AC201" s="33"/>
      <c r="AD201" s="33"/>
      <c r="AE201" s="33"/>
      <c r="AR201" s="188" t="s">
        <v>189</v>
      </c>
      <c r="AT201" s="188" t="s">
        <v>158</v>
      </c>
      <c r="AU201" s="188" t="s">
        <v>78</v>
      </c>
      <c r="AY201" s="16" t="s">
        <v>156</v>
      </c>
      <c r="BE201" s="189">
        <f t="shared" si="14"/>
        <v>0</v>
      </c>
      <c r="BF201" s="189">
        <f t="shared" si="15"/>
        <v>0</v>
      </c>
      <c r="BG201" s="189">
        <f t="shared" si="16"/>
        <v>0</v>
      </c>
      <c r="BH201" s="189">
        <f t="shared" si="17"/>
        <v>0</v>
      </c>
      <c r="BI201" s="189">
        <f t="shared" si="18"/>
        <v>0</v>
      </c>
      <c r="BJ201" s="16" t="s">
        <v>76</v>
      </c>
      <c r="BK201" s="189">
        <f t="shared" si="19"/>
        <v>0</v>
      </c>
      <c r="BL201" s="16" t="s">
        <v>189</v>
      </c>
      <c r="BM201" s="188" t="s">
        <v>501</v>
      </c>
    </row>
    <row r="202" spans="1:65" s="2" customFormat="1" ht="16.5" customHeight="1">
      <c r="A202" s="33"/>
      <c r="B202" s="34"/>
      <c r="C202" s="199" t="s">
        <v>271</v>
      </c>
      <c r="D202" s="199" t="s">
        <v>252</v>
      </c>
      <c r="E202" s="200" t="s">
        <v>502</v>
      </c>
      <c r="F202" s="201" t="s">
        <v>503</v>
      </c>
      <c r="G202" s="202" t="s">
        <v>161</v>
      </c>
      <c r="H202" s="203">
        <v>55</v>
      </c>
      <c r="I202" s="204"/>
      <c r="J202" s="205">
        <f t="shared" si="10"/>
        <v>0</v>
      </c>
      <c r="K202" s="201" t="s">
        <v>19</v>
      </c>
      <c r="L202" s="206"/>
      <c r="M202" s="207" t="s">
        <v>19</v>
      </c>
      <c r="N202" s="208" t="s">
        <v>40</v>
      </c>
      <c r="O202" s="63"/>
      <c r="P202" s="186">
        <f t="shared" si="11"/>
        <v>0</v>
      </c>
      <c r="Q202" s="186">
        <v>0</v>
      </c>
      <c r="R202" s="186">
        <f t="shared" si="12"/>
        <v>0</v>
      </c>
      <c r="S202" s="186">
        <v>0</v>
      </c>
      <c r="T202" s="187">
        <f t="shared" si="13"/>
        <v>0</v>
      </c>
      <c r="U202" s="33"/>
      <c r="V202" s="33"/>
      <c r="W202" s="33"/>
      <c r="X202" s="33"/>
      <c r="Y202" s="33"/>
      <c r="Z202" s="33"/>
      <c r="AA202" s="33"/>
      <c r="AB202" s="33"/>
      <c r="AC202" s="33"/>
      <c r="AD202" s="33"/>
      <c r="AE202" s="33"/>
      <c r="AR202" s="188" t="s">
        <v>255</v>
      </c>
      <c r="AT202" s="188" t="s">
        <v>252</v>
      </c>
      <c r="AU202" s="188" t="s">
        <v>78</v>
      </c>
      <c r="AY202" s="16" t="s">
        <v>156</v>
      </c>
      <c r="BE202" s="189">
        <f t="shared" si="14"/>
        <v>0</v>
      </c>
      <c r="BF202" s="189">
        <f t="shared" si="15"/>
        <v>0</v>
      </c>
      <c r="BG202" s="189">
        <f t="shared" si="16"/>
        <v>0</v>
      </c>
      <c r="BH202" s="189">
        <f t="shared" si="17"/>
        <v>0</v>
      </c>
      <c r="BI202" s="189">
        <f t="shared" si="18"/>
        <v>0</v>
      </c>
      <c r="BJ202" s="16" t="s">
        <v>76</v>
      </c>
      <c r="BK202" s="189">
        <f t="shared" si="19"/>
        <v>0</v>
      </c>
      <c r="BL202" s="16" t="s">
        <v>189</v>
      </c>
      <c r="BM202" s="188" t="s">
        <v>504</v>
      </c>
    </row>
    <row r="203" spans="1:65" s="2" customFormat="1" ht="24.2" customHeight="1">
      <c r="A203" s="33"/>
      <c r="B203" s="34"/>
      <c r="C203" s="177" t="s">
        <v>275</v>
      </c>
      <c r="D203" s="177" t="s">
        <v>158</v>
      </c>
      <c r="E203" s="178" t="s">
        <v>505</v>
      </c>
      <c r="F203" s="179" t="s">
        <v>506</v>
      </c>
      <c r="G203" s="180" t="s">
        <v>161</v>
      </c>
      <c r="H203" s="181">
        <v>52</v>
      </c>
      <c r="I203" s="182"/>
      <c r="J203" s="183">
        <f t="shared" si="10"/>
        <v>0</v>
      </c>
      <c r="K203" s="179" t="s">
        <v>384</v>
      </c>
      <c r="L203" s="38"/>
      <c r="M203" s="184" t="s">
        <v>19</v>
      </c>
      <c r="N203" s="185" t="s">
        <v>40</v>
      </c>
      <c r="O203" s="63"/>
      <c r="P203" s="186">
        <f t="shared" si="11"/>
        <v>0</v>
      </c>
      <c r="Q203" s="186">
        <v>0</v>
      </c>
      <c r="R203" s="186">
        <f t="shared" si="12"/>
        <v>0</v>
      </c>
      <c r="S203" s="186">
        <v>0</v>
      </c>
      <c r="T203" s="187">
        <f t="shared" si="13"/>
        <v>0</v>
      </c>
      <c r="U203" s="33"/>
      <c r="V203" s="33"/>
      <c r="W203" s="33"/>
      <c r="X203" s="33"/>
      <c r="Y203" s="33"/>
      <c r="Z203" s="33"/>
      <c r="AA203" s="33"/>
      <c r="AB203" s="33"/>
      <c r="AC203" s="33"/>
      <c r="AD203" s="33"/>
      <c r="AE203" s="33"/>
      <c r="AR203" s="188" t="s">
        <v>189</v>
      </c>
      <c r="AT203" s="188" t="s">
        <v>158</v>
      </c>
      <c r="AU203" s="188" t="s">
        <v>78</v>
      </c>
      <c r="AY203" s="16" t="s">
        <v>156</v>
      </c>
      <c r="BE203" s="189">
        <f t="shared" si="14"/>
        <v>0</v>
      </c>
      <c r="BF203" s="189">
        <f t="shared" si="15"/>
        <v>0</v>
      </c>
      <c r="BG203" s="189">
        <f t="shared" si="16"/>
        <v>0</v>
      </c>
      <c r="BH203" s="189">
        <f t="shared" si="17"/>
        <v>0</v>
      </c>
      <c r="BI203" s="189">
        <f t="shared" si="18"/>
        <v>0</v>
      </c>
      <c r="BJ203" s="16" t="s">
        <v>76</v>
      </c>
      <c r="BK203" s="189">
        <f t="shared" si="19"/>
        <v>0</v>
      </c>
      <c r="BL203" s="16" t="s">
        <v>189</v>
      </c>
      <c r="BM203" s="188" t="s">
        <v>507</v>
      </c>
    </row>
    <row r="204" spans="1:65" s="2" customFormat="1" ht="44.25" customHeight="1">
      <c r="A204" s="33"/>
      <c r="B204" s="34"/>
      <c r="C204" s="177" t="s">
        <v>508</v>
      </c>
      <c r="D204" s="177" t="s">
        <v>158</v>
      </c>
      <c r="E204" s="178" t="s">
        <v>509</v>
      </c>
      <c r="F204" s="179" t="s">
        <v>510</v>
      </c>
      <c r="G204" s="180" t="s">
        <v>398</v>
      </c>
      <c r="H204" s="209"/>
      <c r="I204" s="182"/>
      <c r="J204" s="183">
        <f t="shared" si="10"/>
        <v>0</v>
      </c>
      <c r="K204" s="179" t="s">
        <v>162</v>
      </c>
      <c r="L204" s="38"/>
      <c r="M204" s="184" t="s">
        <v>19</v>
      </c>
      <c r="N204" s="185" t="s">
        <v>40</v>
      </c>
      <c r="O204" s="63"/>
      <c r="P204" s="186">
        <f t="shared" si="11"/>
        <v>0</v>
      </c>
      <c r="Q204" s="186">
        <v>0</v>
      </c>
      <c r="R204" s="186">
        <f t="shared" si="12"/>
        <v>0</v>
      </c>
      <c r="S204" s="186">
        <v>0</v>
      </c>
      <c r="T204" s="187">
        <f t="shared" si="13"/>
        <v>0</v>
      </c>
      <c r="U204" s="33"/>
      <c r="V204" s="33"/>
      <c r="W204" s="33"/>
      <c r="X204" s="33"/>
      <c r="Y204" s="33"/>
      <c r="Z204" s="33"/>
      <c r="AA204" s="33"/>
      <c r="AB204" s="33"/>
      <c r="AC204" s="33"/>
      <c r="AD204" s="33"/>
      <c r="AE204" s="33"/>
      <c r="AR204" s="188" t="s">
        <v>189</v>
      </c>
      <c r="AT204" s="188" t="s">
        <v>158</v>
      </c>
      <c r="AU204" s="188" t="s">
        <v>78</v>
      </c>
      <c r="AY204" s="16" t="s">
        <v>156</v>
      </c>
      <c r="BE204" s="189">
        <f t="shared" si="14"/>
        <v>0</v>
      </c>
      <c r="BF204" s="189">
        <f t="shared" si="15"/>
        <v>0</v>
      </c>
      <c r="BG204" s="189">
        <f t="shared" si="16"/>
        <v>0</v>
      </c>
      <c r="BH204" s="189">
        <f t="shared" si="17"/>
        <v>0</v>
      </c>
      <c r="BI204" s="189">
        <f t="shared" si="18"/>
        <v>0</v>
      </c>
      <c r="BJ204" s="16" t="s">
        <v>76</v>
      </c>
      <c r="BK204" s="189">
        <f t="shared" si="19"/>
        <v>0</v>
      </c>
      <c r="BL204" s="16" t="s">
        <v>189</v>
      </c>
      <c r="BM204" s="188" t="s">
        <v>511</v>
      </c>
    </row>
    <row r="205" spans="1:65" s="2" customFormat="1" ht="11.25">
      <c r="A205" s="33"/>
      <c r="B205" s="34"/>
      <c r="C205" s="35"/>
      <c r="D205" s="190" t="s">
        <v>163</v>
      </c>
      <c r="E205" s="35"/>
      <c r="F205" s="191" t="s">
        <v>512</v>
      </c>
      <c r="G205" s="35"/>
      <c r="H205" s="35"/>
      <c r="I205" s="192"/>
      <c r="J205" s="35"/>
      <c r="K205" s="35"/>
      <c r="L205" s="38"/>
      <c r="M205" s="193"/>
      <c r="N205" s="194"/>
      <c r="O205" s="63"/>
      <c r="P205" s="63"/>
      <c r="Q205" s="63"/>
      <c r="R205" s="63"/>
      <c r="S205" s="63"/>
      <c r="T205" s="64"/>
      <c r="U205" s="33"/>
      <c r="V205" s="33"/>
      <c r="W205" s="33"/>
      <c r="X205" s="33"/>
      <c r="Y205" s="33"/>
      <c r="Z205" s="33"/>
      <c r="AA205" s="33"/>
      <c r="AB205" s="33"/>
      <c r="AC205" s="33"/>
      <c r="AD205" s="33"/>
      <c r="AE205" s="33"/>
      <c r="AT205" s="16" t="s">
        <v>163</v>
      </c>
      <c r="AU205" s="16" t="s">
        <v>78</v>
      </c>
    </row>
    <row r="206" spans="1:65" s="12" customFormat="1" ht="22.9" customHeight="1">
      <c r="B206" s="161"/>
      <c r="C206" s="162"/>
      <c r="D206" s="163" t="s">
        <v>68</v>
      </c>
      <c r="E206" s="175" t="s">
        <v>513</v>
      </c>
      <c r="F206" s="175" t="s">
        <v>514</v>
      </c>
      <c r="G206" s="162"/>
      <c r="H206" s="162"/>
      <c r="I206" s="165"/>
      <c r="J206" s="176">
        <f>BK206</f>
        <v>0</v>
      </c>
      <c r="K206" s="162"/>
      <c r="L206" s="167"/>
      <c r="M206" s="168"/>
      <c r="N206" s="169"/>
      <c r="O206" s="169"/>
      <c r="P206" s="170">
        <f>SUM(P207:P221)</f>
        <v>0</v>
      </c>
      <c r="Q206" s="169"/>
      <c r="R206" s="170">
        <f>SUM(R207:R221)</f>
        <v>0.19890749999999999</v>
      </c>
      <c r="S206" s="169"/>
      <c r="T206" s="171">
        <f>SUM(T207:T221)</f>
        <v>2.2330999999999999</v>
      </c>
      <c r="AR206" s="172" t="s">
        <v>78</v>
      </c>
      <c r="AT206" s="173" t="s">
        <v>68</v>
      </c>
      <c r="AU206" s="173" t="s">
        <v>76</v>
      </c>
      <c r="AY206" s="172" t="s">
        <v>156</v>
      </c>
      <c r="BK206" s="174">
        <f>SUM(BK207:BK221)</f>
        <v>0</v>
      </c>
    </row>
    <row r="207" spans="1:65" s="2" customFormat="1" ht="24.2" customHeight="1">
      <c r="A207" s="33"/>
      <c r="B207" s="34"/>
      <c r="C207" s="177" t="s">
        <v>284</v>
      </c>
      <c r="D207" s="177" t="s">
        <v>158</v>
      </c>
      <c r="E207" s="178" t="s">
        <v>515</v>
      </c>
      <c r="F207" s="179" t="s">
        <v>516</v>
      </c>
      <c r="G207" s="180" t="s">
        <v>161</v>
      </c>
      <c r="H207" s="181">
        <v>27.4</v>
      </c>
      <c r="I207" s="182"/>
      <c r="J207" s="183">
        <f>ROUND(I207*H207,2)</f>
        <v>0</v>
      </c>
      <c r="K207" s="179" t="s">
        <v>162</v>
      </c>
      <c r="L207" s="38"/>
      <c r="M207" s="184" t="s">
        <v>19</v>
      </c>
      <c r="N207" s="185" t="s">
        <v>40</v>
      </c>
      <c r="O207" s="63"/>
      <c r="P207" s="186">
        <f>O207*H207</f>
        <v>0</v>
      </c>
      <c r="Q207" s="186">
        <v>0</v>
      </c>
      <c r="R207" s="186">
        <f>Q207*H207</f>
        <v>0</v>
      </c>
      <c r="S207" s="186">
        <v>8.1500000000000003E-2</v>
      </c>
      <c r="T207" s="187">
        <f>S207*H207</f>
        <v>2.2330999999999999</v>
      </c>
      <c r="U207" s="33"/>
      <c r="V207" s="33"/>
      <c r="W207" s="33"/>
      <c r="X207" s="33"/>
      <c r="Y207" s="33"/>
      <c r="Z207" s="33"/>
      <c r="AA207" s="33"/>
      <c r="AB207" s="33"/>
      <c r="AC207" s="33"/>
      <c r="AD207" s="33"/>
      <c r="AE207" s="33"/>
      <c r="AR207" s="188" t="s">
        <v>189</v>
      </c>
      <c r="AT207" s="188" t="s">
        <v>158</v>
      </c>
      <c r="AU207" s="188" t="s">
        <v>78</v>
      </c>
      <c r="AY207" s="16" t="s">
        <v>156</v>
      </c>
      <c r="BE207" s="189">
        <f>IF(N207="základní",J207,0)</f>
        <v>0</v>
      </c>
      <c r="BF207" s="189">
        <f>IF(N207="snížená",J207,0)</f>
        <v>0</v>
      </c>
      <c r="BG207" s="189">
        <f>IF(N207="zákl. přenesená",J207,0)</f>
        <v>0</v>
      </c>
      <c r="BH207" s="189">
        <f>IF(N207="sníž. přenesená",J207,0)</f>
        <v>0</v>
      </c>
      <c r="BI207" s="189">
        <f>IF(N207="nulová",J207,0)</f>
        <v>0</v>
      </c>
      <c r="BJ207" s="16" t="s">
        <v>76</v>
      </c>
      <c r="BK207" s="189">
        <f>ROUND(I207*H207,2)</f>
        <v>0</v>
      </c>
      <c r="BL207" s="16" t="s">
        <v>189</v>
      </c>
      <c r="BM207" s="188" t="s">
        <v>517</v>
      </c>
    </row>
    <row r="208" spans="1:65" s="2" customFormat="1" ht="11.25">
      <c r="A208" s="33"/>
      <c r="B208" s="34"/>
      <c r="C208" s="35"/>
      <c r="D208" s="190" t="s">
        <v>163</v>
      </c>
      <c r="E208" s="35"/>
      <c r="F208" s="191" t="s">
        <v>518</v>
      </c>
      <c r="G208" s="35"/>
      <c r="H208" s="35"/>
      <c r="I208" s="192"/>
      <c r="J208" s="35"/>
      <c r="K208" s="35"/>
      <c r="L208" s="38"/>
      <c r="M208" s="193"/>
      <c r="N208" s="194"/>
      <c r="O208" s="63"/>
      <c r="P208" s="63"/>
      <c r="Q208" s="63"/>
      <c r="R208" s="63"/>
      <c r="S208" s="63"/>
      <c r="T208" s="64"/>
      <c r="U208" s="33"/>
      <c r="V208" s="33"/>
      <c r="W208" s="33"/>
      <c r="X208" s="33"/>
      <c r="Y208" s="33"/>
      <c r="Z208" s="33"/>
      <c r="AA208" s="33"/>
      <c r="AB208" s="33"/>
      <c r="AC208" s="33"/>
      <c r="AD208" s="33"/>
      <c r="AE208" s="33"/>
      <c r="AT208" s="16" t="s">
        <v>163</v>
      </c>
      <c r="AU208" s="16" t="s">
        <v>78</v>
      </c>
    </row>
    <row r="209" spans="1:65" s="2" customFormat="1" ht="37.9" customHeight="1">
      <c r="A209" s="33"/>
      <c r="B209" s="34"/>
      <c r="C209" s="177" t="s">
        <v>519</v>
      </c>
      <c r="D209" s="177" t="s">
        <v>158</v>
      </c>
      <c r="E209" s="178" t="s">
        <v>520</v>
      </c>
      <c r="F209" s="179" t="s">
        <v>521</v>
      </c>
      <c r="G209" s="180" t="s">
        <v>161</v>
      </c>
      <c r="H209" s="181">
        <v>28.56</v>
      </c>
      <c r="I209" s="182"/>
      <c r="J209" s="183">
        <f>ROUND(I209*H209,2)</f>
        <v>0</v>
      </c>
      <c r="K209" s="179" t="s">
        <v>162</v>
      </c>
      <c r="L209" s="38"/>
      <c r="M209" s="184" t="s">
        <v>19</v>
      </c>
      <c r="N209" s="185" t="s">
        <v>40</v>
      </c>
      <c r="O209" s="63"/>
      <c r="P209" s="186">
        <f>O209*H209</f>
        <v>0</v>
      </c>
      <c r="Q209" s="186">
        <v>6.0000000000000001E-3</v>
      </c>
      <c r="R209" s="186">
        <f>Q209*H209</f>
        <v>0.17135999999999998</v>
      </c>
      <c r="S209" s="186">
        <v>0</v>
      </c>
      <c r="T209" s="187">
        <f>S209*H209</f>
        <v>0</v>
      </c>
      <c r="U209" s="33"/>
      <c r="V209" s="33"/>
      <c r="W209" s="33"/>
      <c r="X209" s="33"/>
      <c r="Y209" s="33"/>
      <c r="Z209" s="33"/>
      <c r="AA209" s="33"/>
      <c r="AB209" s="33"/>
      <c r="AC209" s="33"/>
      <c r="AD209" s="33"/>
      <c r="AE209" s="33"/>
      <c r="AR209" s="188" t="s">
        <v>189</v>
      </c>
      <c r="AT209" s="188" t="s">
        <v>158</v>
      </c>
      <c r="AU209" s="188" t="s">
        <v>78</v>
      </c>
      <c r="AY209" s="16" t="s">
        <v>156</v>
      </c>
      <c r="BE209" s="189">
        <f>IF(N209="základní",J209,0)</f>
        <v>0</v>
      </c>
      <c r="BF209" s="189">
        <f>IF(N209="snížená",J209,0)</f>
        <v>0</v>
      </c>
      <c r="BG209" s="189">
        <f>IF(N209="zákl. přenesená",J209,0)</f>
        <v>0</v>
      </c>
      <c r="BH209" s="189">
        <f>IF(N209="sníž. přenesená",J209,0)</f>
        <v>0</v>
      </c>
      <c r="BI209" s="189">
        <f>IF(N209="nulová",J209,0)</f>
        <v>0</v>
      </c>
      <c r="BJ209" s="16" t="s">
        <v>76</v>
      </c>
      <c r="BK209" s="189">
        <f>ROUND(I209*H209,2)</f>
        <v>0</v>
      </c>
      <c r="BL209" s="16" t="s">
        <v>189</v>
      </c>
      <c r="BM209" s="188" t="s">
        <v>522</v>
      </c>
    </row>
    <row r="210" spans="1:65" s="2" customFormat="1" ht="11.25">
      <c r="A210" s="33"/>
      <c r="B210" s="34"/>
      <c r="C210" s="35"/>
      <c r="D210" s="190" t="s">
        <v>163</v>
      </c>
      <c r="E210" s="35"/>
      <c r="F210" s="191" t="s">
        <v>523</v>
      </c>
      <c r="G210" s="35"/>
      <c r="H210" s="35"/>
      <c r="I210" s="192"/>
      <c r="J210" s="35"/>
      <c r="K210" s="35"/>
      <c r="L210" s="38"/>
      <c r="M210" s="193"/>
      <c r="N210" s="194"/>
      <c r="O210" s="63"/>
      <c r="P210" s="63"/>
      <c r="Q210" s="63"/>
      <c r="R210" s="63"/>
      <c r="S210" s="63"/>
      <c r="T210" s="64"/>
      <c r="U210" s="33"/>
      <c r="V210" s="33"/>
      <c r="W210" s="33"/>
      <c r="X210" s="33"/>
      <c r="Y210" s="33"/>
      <c r="Z210" s="33"/>
      <c r="AA210" s="33"/>
      <c r="AB210" s="33"/>
      <c r="AC210" s="33"/>
      <c r="AD210" s="33"/>
      <c r="AE210" s="33"/>
      <c r="AT210" s="16" t="s">
        <v>163</v>
      </c>
      <c r="AU210" s="16" t="s">
        <v>78</v>
      </c>
    </row>
    <row r="211" spans="1:65" s="2" customFormat="1" ht="24.2" customHeight="1">
      <c r="A211" s="33"/>
      <c r="B211" s="34"/>
      <c r="C211" s="199" t="s">
        <v>287</v>
      </c>
      <c r="D211" s="199" t="s">
        <v>252</v>
      </c>
      <c r="E211" s="200" t="s">
        <v>524</v>
      </c>
      <c r="F211" s="201" t="s">
        <v>525</v>
      </c>
      <c r="G211" s="202" t="s">
        <v>161</v>
      </c>
      <c r="H211" s="203">
        <v>31.416</v>
      </c>
      <c r="I211" s="204"/>
      <c r="J211" s="205">
        <f>ROUND(I211*H211,2)</f>
        <v>0</v>
      </c>
      <c r="K211" s="201" t="s">
        <v>19</v>
      </c>
      <c r="L211" s="206"/>
      <c r="M211" s="207" t="s">
        <v>19</v>
      </c>
      <c r="N211" s="208" t="s">
        <v>40</v>
      </c>
      <c r="O211" s="63"/>
      <c r="P211" s="186">
        <f>O211*H211</f>
        <v>0</v>
      </c>
      <c r="Q211" s="186">
        <v>0</v>
      </c>
      <c r="R211" s="186">
        <f>Q211*H211</f>
        <v>0</v>
      </c>
      <c r="S211" s="186">
        <v>0</v>
      </c>
      <c r="T211" s="187">
        <f>S211*H211</f>
        <v>0</v>
      </c>
      <c r="U211" s="33"/>
      <c r="V211" s="33"/>
      <c r="W211" s="33"/>
      <c r="X211" s="33"/>
      <c r="Y211" s="33"/>
      <c r="Z211" s="33"/>
      <c r="AA211" s="33"/>
      <c r="AB211" s="33"/>
      <c r="AC211" s="33"/>
      <c r="AD211" s="33"/>
      <c r="AE211" s="33"/>
      <c r="AR211" s="188" t="s">
        <v>255</v>
      </c>
      <c r="AT211" s="188" t="s">
        <v>252</v>
      </c>
      <c r="AU211" s="188" t="s">
        <v>78</v>
      </c>
      <c r="AY211" s="16" t="s">
        <v>156</v>
      </c>
      <c r="BE211" s="189">
        <f>IF(N211="základní",J211,0)</f>
        <v>0</v>
      </c>
      <c r="BF211" s="189">
        <f>IF(N211="snížená",J211,0)</f>
        <v>0</v>
      </c>
      <c r="BG211" s="189">
        <f>IF(N211="zákl. přenesená",J211,0)</f>
        <v>0</v>
      </c>
      <c r="BH211" s="189">
        <f>IF(N211="sníž. přenesená",J211,0)</f>
        <v>0</v>
      </c>
      <c r="BI211" s="189">
        <f>IF(N211="nulová",J211,0)</f>
        <v>0</v>
      </c>
      <c r="BJ211" s="16" t="s">
        <v>76</v>
      </c>
      <c r="BK211" s="189">
        <f>ROUND(I211*H211,2)</f>
        <v>0</v>
      </c>
      <c r="BL211" s="16" t="s">
        <v>189</v>
      </c>
      <c r="BM211" s="188" t="s">
        <v>526</v>
      </c>
    </row>
    <row r="212" spans="1:65" s="2" customFormat="1" ht="33" customHeight="1">
      <c r="A212" s="33"/>
      <c r="B212" s="34"/>
      <c r="C212" s="177" t="s">
        <v>527</v>
      </c>
      <c r="D212" s="177" t="s">
        <v>158</v>
      </c>
      <c r="E212" s="178" t="s">
        <v>528</v>
      </c>
      <c r="F212" s="179" t="s">
        <v>529</v>
      </c>
      <c r="G212" s="180" t="s">
        <v>161</v>
      </c>
      <c r="H212" s="181">
        <v>12</v>
      </c>
      <c r="I212" s="182"/>
      <c r="J212" s="183">
        <f>ROUND(I212*H212,2)</f>
        <v>0</v>
      </c>
      <c r="K212" s="179" t="s">
        <v>384</v>
      </c>
      <c r="L212" s="38"/>
      <c r="M212" s="184" t="s">
        <v>19</v>
      </c>
      <c r="N212" s="185" t="s">
        <v>40</v>
      </c>
      <c r="O212" s="63"/>
      <c r="P212" s="186">
        <f>O212*H212</f>
        <v>0</v>
      </c>
      <c r="Q212" s="186">
        <v>0</v>
      </c>
      <c r="R212" s="186">
        <f>Q212*H212</f>
        <v>0</v>
      </c>
      <c r="S212" s="186">
        <v>0</v>
      </c>
      <c r="T212" s="187">
        <f>S212*H212</f>
        <v>0</v>
      </c>
      <c r="U212" s="33"/>
      <c r="V212" s="33"/>
      <c r="W212" s="33"/>
      <c r="X212" s="33"/>
      <c r="Y212" s="33"/>
      <c r="Z212" s="33"/>
      <c r="AA212" s="33"/>
      <c r="AB212" s="33"/>
      <c r="AC212" s="33"/>
      <c r="AD212" s="33"/>
      <c r="AE212" s="33"/>
      <c r="AR212" s="188" t="s">
        <v>189</v>
      </c>
      <c r="AT212" s="188" t="s">
        <v>158</v>
      </c>
      <c r="AU212" s="188" t="s">
        <v>78</v>
      </c>
      <c r="AY212" s="16" t="s">
        <v>156</v>
      </c>
      <c r="BE212" s="189">
        <f>IF(N212="základní",J212,0)</f>
        <v>0</v>
      </c>
      <c r="BF212" s="189">
        <f>IF(N212="snížená",J212,0)</f>
        <v>0</v>
      </c>
      <c r="BG212" s="189">
        <f>IF(N212="zákl. přenesená",J212,0)</f>
        <v>0</v>
      </c>
      <c r="BH212" s="189">
        <f>IF(N212="sníž. přenesená",J212,0)</f>
        <v>0</v>
      </c>
      <c r="BI212" s="189">
        <f>IF(N212="nulová",J212,0)</f>
        <v>0</v>
      </c>
      <c r="BJ212" s="16" t="s">
        <v>76</v>
      </c>
      <c r="BK212" s="189">
        <f>ROUND(I212*H212,2)</f>
        <v>0</v>
      </c>
      <c r="BL212" s="16" t="s">
        <v>189</v>
      </c>
      <c r="BM212" s="188" t="s">
        <v>530</v>
      </c>
    </row>
    <row r="213" spans="1:65" s="2" customFormat="1" ht="24.2" customHeight="1">
      <c r="A213" s="33"/>
      <c r="B213" s="34"/>
      <c r="C213" s="177" t="s">
        <v>292</v>
      </c>
      <c r="D213" s="177" t="s">
        <v>158</v>
      </c>
      <c r="E213" s="178" t="s">
        <v>531</v>
      </c>
      <c r="F213" s="179" t="s">
        <v>532</v>
      </c>
      <c r="G213" s="180" t="s">
        <v>161</v>
      </c>
      <c r="H213" s="181">
        <v>2.5</v>
      </c>
      <c r="I213" s="182"/>
      <c r="J213" s="183">
        <f>ROUND(I213*H213,2)</f>
        <v>0</v>
      </c>
      <c r="K213" s="179" t="s">
        <v>162</v>
      </c>
      <c r="L213" s="38"/>
      <c r="M213" s="184" t="s">
        <v>19</v>
      </c>
      <c r="N213" s="185" t="s">
        <v>40</v>
      </c>
      <c r="O213" s="63"/>
      <c r="P213" s="186">
        <f>O213*H213</f>
        <v>0</v>
      </c>
      <c r="Q213" s="186">
        <v>1.23E-3</v>
      </c>
      <c r="R213" s="186">
        <f>Q213*H213</f>
        <v>3.075E-3</v>
      </c>
      <c r="S213" s="186">
        <v>0</v>
      </c>
      <c r="T213" s="187">
        <f>S213*H213</f>
        <v>0</v>
      </c>
      <c r="U213" s="33"/>
      <c r="V213" s="33"/>
      <c r="W213" s="33"/>
      <c r="X213" s="33"/>
      <c r="Y213" s="33"/>
      <c r="Z213" s="33"/>
      <c r="AA213" s="33"/>
      <c r="AB213" s="33"/>
      <c r="AC213" s="33"/>
      <c r="AD213" s="33"/>
      <c r="AE213" s="33"/>
      <c r="AR213" s="188" t="s">
        <v>189</v>
      </c>
      <c r="AT213" s="188" t="s">
        <v>158</v>
      </c>
      <c r="AU213" s="188" t="s">
        <v>78</v>
      </c>
      <c r="AY213" s="16" t="s">
        <v>156</v>
      </c>
      <c r="BE213" s="189">
        <f>IF(N213="základní",J213,0)</f>
        <v>0</v>
      </c>
      <c r="BF213" s="189">
        <f>IF(N213="snížená",J213,0)</f>
        <v>0</v>
      </c>
      <c r="BG213" s="189">
        <f>IF(N213="zákl. přenesená",J213,0)</f>
        <v>0</v>
      </c>
      <c r="BH213" s="189">
        <f>IF(N213="sníž. přenesená",J213,0)</f>
        <v>0</v>
      </c>
      <c r="BI213" s="189">
        <f>IF(N213="nulová",J213,0)</f>
        <v>0</v>
      </c>
      <c r="BJ213" s="16" t="s">
        <v>76</v>
      </c>
      <c r="BK213" s="189">
        <f>ROUND(I213*H213,2)</f>
        <v>0</v>
      </c>
      <c r="BL213" s="16" t="s">
        <v>189</v>
      </c>
      <c r="BM213" s="188" t="s">
        <v>533</v>
      </c>
    </row>
    <row r="214" spans="1:65" s="2" customFormat="1" ht="11.25">
      <c r="A214" s="33"/>
      <c r="B214" s="34"/>
      <c r="C214" s="35"/>
      <c r="D214" s="190" t="s">
        <v>163</v>
      </c>
      <c r="E214" s="35"/>
      <c r="F214" s="191" t="s">
        <v>534</v>
      </c>
      <c r="G214" s="35"/>
      <c r="H214" s="35"/>
      <c r="I214" s="192"/>
      <c r="J214" s="35"/>
      <c r="K214" s="35"/>
      <c r="L214" s="38"/>
      <c r="M214" s="193"/>
      <c r="N214" s="194"/>
      <c r="O214" s="63"/>
      <c r="P214" s="63"/>
      <c r="Q214" s="63"/>
      <c r="R214" s="63"/>
      <c r="S214" s="63"/>
      <c r="T214" s="64"/>
      <c r="U214" s="33"/>
      <c r="V214" s="33"/>
      <c r="W214" s="33"/>
      <c r="X214" s="33"/>
      <c r="Y214" s="33"/>
      <c r="Z214" s="33"/>
      <c r="AA214" s="33"/>
      <c r="AB214" s="33"/>
      <c r="AC214" s="33"/>
      <c r="AD214" s="33"/>
      <c r="AE214" s="33"/>
      <c r="AT214" s="16" t="s">
        <v>163</v>
      </c>
      <c r="AU214" s="16" t="s">
        <v>78</v>
      </c>
    </row>
    <row r="215" spans="1:65" s="2" customFormat="1" ht="24.2" customHeight="1">
      <c r="A215" s="33"/>
      <c r="B215" s="34"/>
      <c r="C215" s="199" t="s">
        <v>535</v>
      </c>
      <c r="D215" s="199" t="s">
        <v>252</v>
      </c>
      <c r="E215" s="200" t="s">
        <v>536</v>
      </c>
      <c r="F215" s="201" t="s">
        <v>537</v>
      </c>
      <c r="G215" s="202" t="s">
        <v>161</v>
      </c>
      <c r="H215" s="203">
        <v>2.75</v>
      </c>
      <c r="I215" s="204"/>
      <c r="J215" s="205">
        <f>ROUND(I215*H215,2)</f>
        <v>0</v>
      </c>
      <c r="K215" s="201" t="s">
        <v>162</v>
      </c>
      <c r="L215" s="206"/>
      <c r="M215" s="207" t="s">
        <v>19</v>
      </c>
      <c r="N215" s="208" t="s">
        <v>40</v>
      </c>
      <c r="O215" s="63"/>
      <c r="P215" s="186">
        <f>O215*H215</f>
        <v>0</v>
      </c>
      <c r="Q215" s="186">
        <v>7.4999999999999997E-3</v>
      </c>
      <c r="R215" s="186">
        <f>Q215*H215</f>
        <v>2.0624999999999998E-2</v>
      </c>
      <c r="S215" s="186">
        <v>0</v>
      </c>
      <c r="T215" s="187">
        <f>S215*H215</f>
        <v>0</v>
      </c>
      <c r="U215" s="33"/>
      <c r="V215" s="33"/>
      <c r="W215" s="33"/>
      <c r="X215" s="33"/>
      <c r="Y215" s="33"/>
      <c r="Z215" s="33"/>
      <c r="AA215" s="33"/>
      <c r="AB215" s="33"/>
      <c r="AC215" s="33"/>
      <c r="AD215" s="33"/>
      <c r="AE215" s="33"/>
      <c r="AR215" s="188" t="s">
        <v>255</v>
      </c>
      <c r="AT215" s="188" t="s">
        <v>252</v>
      </c>
      <c r="AU215" s="188" t="s">
        <v>78</v>
      </c>
      <c r="AY215" s="16" t="s">
        <v>156</v>
      </c>
      <c r="BE215" s="189">
        <f>IF(N215="základní",J215,0)</f>
        <v>0</v>
      </c>
      <c r="BF215" s="189">
        <f>IF(N215="snížená",J215,0)</f>
        <v>0</v>
      </c>
      <c r="BG215" s="189">
        <f>IF(N215="zákl. přenesená",J215,0)</f>
        <v>0</v>
      </c>
      <c r="BH215" s="189">
        <f>IF(N215="sníž. přenesená",J215,0)</f>
        <v>0</v>
      </c>
      <c r="BI215" s="189">
        <f>IF(N215="nulová",J215,0)</f>
        <v>0</v>
      </c>
      <c r="BJ215" s="16" t="s">
        <v>76</v>
      </c>
      <c r="BK215" s="189">
        <f>ROUND(I215*H215,2)</f>
        <v>0</v>
      </c>
      <c r="BL215" s="16" t="s">
        <v>189</v>
      </c>
      <c r="BM215" s="188" t="s">
        <v>538</v>
      </c>
    </row>
    <row r="216" spans="1:65" s="2" customFormat="1" ht="24.2" customHeight="1">
      <c r="A216" s="33"/>
      <c r="B216" s="34"/>
      <c r="C216" s="177" t="s">
        <v>295</v>
      </c>
      <c r="D216" s="177" t="s">
        <v>158</v>
      </c>
      <c r="E216" s="178" t="s">
        <v>539</v>
      </c>
      <c r="F216" s="179" t="s">
        <v>540</v>
      </c>
      <c r="G216" s="180" t="s">
        <v>204</v>
      </c>
      <c r="H216" s="181">
        <v>5.35</v>
      </c>
      <c r="I216" s="182"/>
      <c r="J216" s="183">
        <f>ROUND(I216*H216,2)</f>
        <v>0</v>
      </c>
      <c r="K216" s="179" t="s">
        <v>384</v>
      </c>
      <c r="L216" s="38"/>
      <c r="M216" s="184" t="s">
        <v>19</v>
      </c>
      <c r="N216" s="185" t="s">
        <v>40</v>
      </c>
      <c r="O216" s="63"/>
      <c r="P216" s="186">
        <f>O216*H216</f>
        <v>0</v>
      </c>
      <c r="Q216" s="186">
        <v>0</v>
      </c>
      <c r="R216" s="186">
        <f>Q216*H216</f>
        <v>0</v>
      </c>
      <c r="S216" s="186">
        <v>0</v>
      </c>
      <c r="T216" s="187">
        <f>S216*H216</f>
        <v>0</v>
      </c>
      <c r="U216" s="33"/>
      <c r="V216" s="33"/>
      <c r="W216" s="33"/>
      <c r="X216" s="33"/>
      <c r="Y216" s="33"/>
      <c r="Z216" s="33"/>
      <c r="AA216" s="33"/>
      <c r="AB216" s="33"/>
      <c r="AC216" s="33"/>
      <c r="AD216" s="33"/>
      <c r="AE216" s="33"/>
      <c r="AR216" s="188" t="s">
        <v>189</v>
      </c>
      <c r="AT216" s="188" t="s">
        <v>158</v>
      </c>
      <c r="AU216" s="188" t="s">
        <v>78</v>
      </c>
      <c r="AY216" s="16" t="s">
        <v>156</v>
      </c>
      <c r="BE216" s="189">
        <f>IF(N216="základní",J216,0)</f>
        <v>0</v>
      </c>
      <c r="BF216" s="189">
        <f>IF(N216="snížená",J216,0)</f>
        <v>0</v>
      </c>
      <c r="BG216" s="189">
        <f>IF(N216="zákl. přenesená",J216,0)</f>
        <v>0</v>
      </c>
      <c r="BH216" s="189">
        <f>IF(N216="sníž. přenesená",J216,0)</f>
        <v>0</v>
      </c>
      <c r="BI216" s="189">
        <f>IF(N216="nulová",J216,0)</f>
        <v>0</v>
      </c>
      <c r="BJ216" s="16" t="s">
        <v>76</v>
      </c>
      <c r="BK216" s="189">
        <f>ROUND(I216*H216,2)</f>
        <v>0</v>
      </c>
      <c r="BL216" s="16" t="s">
        <v>189</v>
      </c>
      <c r="BM216" s="188" t="s">
        <v>541</v>
      </c>
    </row>
    <row r="217" spans="1:65" s="2" customFormat="1" ht="16.5" customHeight="1">
      <c r="A217" s="33"/>
      <c r="B217" s="34"/>
      <c r="C217" s="177" t="s">
        <v>542</v>
      </c>
      <c r="D217" s="177" t="s">
        <v>158</v>
      </c>
      <c r="E217" s="178" t="s">
        <v>543</v>
      </c>
      <c r="F217" s="179" t="s">
        <v>544</v>
      </c>
      <c r="G217" s="180" t="s">
        <v>161</v>
      </c>
      <c r="H217" s="181">
        <v>28.56</v>
      </c>
      <c r="I217" s="182"/>
      <c r="J217" s="183">
        <f>ROUND(I217*H217,2)</f>
        <v>0</v>
      </c>
      <c r="K217" s="179" t="s">
        <v>384</v>
      </c>
      <c r="L217" s="38"/>
      <c r="M217" s="184" t="s">
        <v>19</v>
      </c>
      <c r="N217" s="185" t="s">
        <v>40</v>
      </c>
      <c r="O217" s="63"/>
      <c r="P217" s="186">
        <f>O217*H217</f>
        <v>0</v>
      </c>
      <c r="Q217" s="186">
        <v>0</v>
      </c>
      <c r="R217" s="186">
        <f>Q217*H217</f>
        <v>0</v>
      </c>
      <c r="S217" s="186">
        <v>0</v>
      </c>
      <c r="T217" s="187">
        <f>S217*H217</f>
        <v>0</v>
      </c>
      <c r="U217" s="33"/>
      <c r="V217" s="33"/>
      <c r="W217" s="33"/>
      <c r="X217" s="33"/>
      <c r="Y217" s="33"/>
      <c r="Z217" s="33"/>
      <c r="AA217" s="33"/>
      <c r="AB217" s="33"/>
      <c r="AC217" s="33"/>
      <c r="AD217" s="33"/>
      <c r="AE217" s="33"/>
      <c r="AR217" s="188" t="s">
        <v>189</v>
      </c>
      <c r="AT217" s="188" t="s">
        <v>158</v>
      </c>
      <c r="AU217" s="188" t="s">
        <v>78</v>
      </c>
      <c r="AY217" s="16" t="s">
        <v>156</v>
      </c>
      <c r="BE217" s="189">
        <f>IF(N217="základní",J217,0)</f>
        <v>0</v>
      </c>
      <c r="BF217" s="189">
        <f>IF(N217="snížená",J217,0)</f>
        <v>0</v>
      </c>
      <c r="BG217" s="189">
        <f>IF(N217="zákl. přenesená",J217,0)</f>
        <v>0</v>
      </c>
      <c r="BH217" s="189">
        <f>IF(N217="sníž. přenesená",J217,0)</f>
        <v>0</v>
      </c>
      <c r="BI217" s="189">
        <f>IF(N217="nulová",J217,0)</f>
        <v>0</v>
      </c>
      <c r="BJ217" s="16" t="s">
        <v>76</v>
      </c>
      <c r="BK217" s="189">
        <f>ROUND(I217*H217,2)</f>
        <v>0</v>
      </c>
      <c r="BL217" s="16" t="s">
        <v>189</v>
      </c>
      <c r="BM217" s="188" t="s">
        <v>545</v>
      </c>
    </row>
    <row r="218" spans="1:65" s="2" customFormat="1" ht="24.2" customHeight="1">
      <c r="A218" s="33"/>
      <c r="B218" s="34"/>
      <c r="C218" s="177" t="s">
        <v>300</v>
      </c>
      <c r="D218" s="177" t="s">
        <v>158</v>
      </c>
      <c r="E218" s="178" t="s">
        <v>546</v>
      </c>
      <c r="F218" s="179" t="s">
        <v>547</v>
      </c>
      <c r="G218" s="180" t="s">
        <v>204</v>
      </c>
      <c r="H218" s="181">
        <v>42.75</v>
      </c>
      <c r="I218" s="182"/>
      <c r="J218" s="183">
        <f>ROUND(I218*H218,2)</f>
        <v>0</v>
      </c>
      <c r="K218" s="179" t="s">
        <v>162</v>
      </c>
      <c r="L218" s="38"/>
      <c r="M218" s="184" t="s">
        <v>19</v>
      </c>
      <c r="N218" s="185" t="s">
        <v>40</v>
      </c>
      <c r="O218" s="63"/>
      <c r="P218" s="186">
        <f>O218*H218</f>
        <v>0</v>
      </c>
      <c r="Q218" s="186">
        <v>9.0000000000000006E-5</v>
      </c>
      <c r="R218" s="186">
        <f>Q218*H218</f>
        <v>3.8475000000000002E-3</v>
      </c>
      <c r="S218" s="186">
        <v>0</v>
      </c>
      <c r="T218" s="187">
        <f>S218*H218</f>
        <v>0</v>
      </c>
      <c r="U218" s="33"/>
      <c r="V218" s="33"/>
      <c r="W218" s="33"/>
      <c r="X218" s="33"/>
      <c r="Y218" s="33"/>
      <c r="Z218" s="33"/>
      <c r="AA218" s="33"/>
      <c r="AB218" s="33"/>
      <c r="AC218" s="33"/>
      <c r="AD218" s="33"/>
      <c r="AE218" s="33"/>
      <c r="AR218" s="188" t="s">
        <v>189</v>
      </c>
      <c r="AT218" s="188" t="s">
        <v>158</v>
      </c>
      <c r="AU218" s="188" t="s">
        <v>78</v>
      </c>
      <c r="AY218" s="16" t="s">
        <v>156</v>
      </c>
      <c r="BE218" s="189">
        <f>IF(N218="základní",J218,0)</f>
        <v>0</v>
      </c>
      <c r="BF218" s="189">
        <f>IF(N218="snížená",J218,0)</f>
        <v>0</v>
      </c>
      <c r="BG218" s="189">
        <f>IF(N218="zákl. přenesená",J218,0)</f>
        <v>0</v>
      </c>
      <c r="BH218" s="189">
        <f>IF(N218="sníž. přenesená",J218,0)</f>
        <v>0</v>
      </c>
      <c r="BI218" s="189">
        <f>IF(N218="nulová",J218,0)</f>
        <v>0</v>
      </c>
      <c r="BJ218" s="16" t="s">
        <v>76</v>
      </c>
      <c r="BK218" s="189">
        <f>ROUND(I218*H218,2)</f>
        <v>0</v>
      </c>
      <c r="BL218" s="16" t="s">
        <v>189</v>
      </c>
      <c r="BM218" s="188" t="s">
        <v>548</v>
      </c>
    </row>
    <row r="219" spans="1:65" s="2" customFormat="1" ht="11.25">
      <c r="A219" s="33"/>
      <c r="B219" s="34"/>
      <c r="C219" s="35"/>
      <c r="D219" s="190" t="s">
        <v>163</v>
      </c>
      <c r="E219" s="35"/>
      <c r="F219" s="191" t="s">
        <v>549</v>
      </c>
      <c r="G219" s="35"/>
      <c r="H219" s="35"/>
      <c r="I219" s="192"/>
      <c r="J219" s="35"/>
      <c r="K219" s="35"/>
      <c r="L219" s="38"/>
      <c r="M219" s="193"/>
      <c r="N219" s="194"/>
      <c r="O219" s="63"/>
      <c r="P219" s="63"/>
      <c r="Q219" s="63"/>
      <c r="R219" s="63"/>
      <c r="S219" s="63"/>
      <c r="T219" s="64"/>
      <c r="U219" s="33"/>
      <c r="V219" s="33"/>
      <c r="W219" s="33"/>
      <c r="X219" s="33"/>
      <c r="Y219" s="33"/>
      <c r="Z219" s="33"/>
      <c r="AA219" s="33"/>
      <c r="AB219" s="33"/>
      <c r="AC219" s="33"/>
      <c r="AD219" s="33"/>
      <c r="AE219" s="33"/>
      <c r="AT219" s="16" t="s">
        <v>163</v>
      </c>
      <c r="AU219" s="16" t="s">
        <v>78</v>
      </c>
    </row>
    <row r="220" spans="1:65" s="2" customFormat="1" ht="44.25" customHeight="1">
      <c r="A220" s="33"/>
      <c r="B220" s="34"/>
      <c r="C220" s="177" t="s">
        <v>550</v>
      </c>
      <c r="D220" s="177" t="s">
        <v>158</v>
      </c>
      <c r="E220" s="178" t="s">
        <v>551</v>
      </c>
      <c r="F220" s="179" t="s">
        <v>552</v>
      </c>
      <c r="G220" s="180" t="s">
        <v>398</v>
      </c>
      <c r="H220" s="209"/>
      <c r="I220" s="182"/>
      <c r="J220" s="183">
        <f>ROUND(I220*H220,2)</f>
        <v>0</v>
      </c>
      <c r="K220" s="179" t="s">
        <v>162</v>
      </c>
      <c r="L220" s="38"/>
      <c r="M220" s="184" t="s">
        <v>19</v>
      </c>
      <c r="N220" s="185" t="s">
        <v>40</v>
      </c>
      <c r="O220" s="63"/>
      <c r="P220" s="186">
        <f>O220*H220</f>
        <v>0</v>
      </c>
      <c r="Q220" s="186">
        <v>0</v>
      </c>
      <c r="R220" s="186">
        <f>Q220*H220</f>
        <v>0</v>
      </c>
      <c r="S220" s="186">
        <v>0</v>
      </c>
      <c r="T220" s="187">
        <f>S220*H220</f>
        <v>0</v>
      </c>
      <c r="U220" s="33"/>
      <c r="V220" s="33"/>
      <c r="W220" s="33"/>
      <c r="X220" s="33"/>
      <c r="Y220" s="33"/>
      <c r="Z220" s="33"/>
      <c r="AA220" s="33"/>
      <c r="AB220" s="33"/>
      <c r="AC220" s="33"/>
      <c r="AD220" s="33"/>
      <c r="AE220" s="33"/>
      <c r="AR220" s="188" t="s">
        <v>189</v>
      </c>
      <c r="AT220" s="188" t="s">
        <v>158</v>
      </c>
      <c r="AU220" s="188" t="s">
        <v>78</v>
      </c>
      <c r="AY220" s="16" t="s">
        <v>156</v>
      </c>
      <c r="BE220" s="189">
        <f>IF(N220="základní",J220,0)</f>
        <v>0</v>
      </c>
      <c r="BF220" s="189">
        <f>IF(N220="snížená",J220,0)</f>
        <v>0</v>
      </c>
      <c r="BG220" s="189">
        <f>IF(N220="zákl. přenesená",J220,0)</f>
        <v>0</v>
      </c>
      <c r="BH220" s="189">
        <f>IF(N220="sníž. přenesená",J220,0)</f>
        <v>0</v>
      </c>
      <c r="BI220" s="189">
        <f>IF(N220="nulová",J220,0)</f>
        <v>0</v>
      </c>
      <c r="BJ220" s="16" t="s">
        <v>76</v>
      </c>
      <c r="BK220" s="189">
        <f>ROUND(I220*H220,2)</f>
        <v>0</v>
      </c>
      <c r="BL220" s="16" t="s">
        <v>189</v>
      </c>
      <c r="BM220" s="188" t="s">
        <v>553</v>
      </c>
    </row>
    <row r="221" spans="1:65" s="2" customFormat="1" ht="11.25">
      <c r="A221" s="33"/>
      <c r="B221" s="34"/>
      <c r="C221" s="35"/>
      <c r="D221" s="190" t="s">
        <v>163</v>
      </c>
      <c r="E221" s="35"/>
      <c r="F221" s="191" t="s">
        <v>554</v>
      </c>
      <c r="G221" s="35"/>
      <c r="H221" s="35"/>
      <c r="I221" s="192"/>
      <c r="J221" s="35"/>
      <c r="K221" s="35"/>
      <c r="L221" s="38"/>
      <c r="M221" s="193"/>
      <c r="N221" s="194"/>
      <c r="O221" s="63"/>
      <c r="P221" s="63"/>
      <c r="Q221" s="63"/>
      <c r="R221" s="63"/>
      <c r="S221" s="63"/>
      <c r="T221" s="64"/>
      <c r="U221" s="33"/>
      <c r="V221" s="33"/>
      <c r="W221" s="33"/>
      <c r="X221" s="33"/>
      <c r="Y221" s="33"/>
      <c r="Z221" s="33"/>
      <c r="AA221" s="33"/>
      <c r="AB221" s="33"/>
      <c r="AC221" s="33"/>
      <c r="AD221" s="33"/>
      <c r="AE221" s="33"/>
      <c r="AT221" s="16" t="s">
        <v>163</v>
      </c>
      <c r="AU221" s="16" t="s">
        <v>78</v>
      </c>
    </row>
    <row r="222" spans="1:65" s="12" customFormat="1" ht="22.9" customHeight="1">
      <c r="B222" s="161"/>
      <c r="C222" s="162"/>
      <c r="D222" s="163" t="s">
        <v>68</v>
      </c>
      <c r="E222" s="175" t="s">
        <v>555</v>
      </c>
      <c r="F222" s="175" t="s">
        <v>556</v>
      </c>
      <c r="G222" s="162"/>
      <c r="H222" s="162"/>
      <c r="I222" s="165"/>
      <c r="J222" s="176">
        <f>BK222</f>
        <v>0</v>
      </c>
      <c r="K222" s="162"/>
      <c r="L222" s="167"/>
      <c r="M222" s="168"/>
      <c r="N222" s="169"/>
      <c r="O222" s="169"/>
      <c r="P222" s="170">
        <f>SUM(P223:P228)</f>
        <v>0</v>
      </c>
      <c r="Q222" s="169"/>
      <c r="R222" s="170">
        <f>SUM(R223:R228)</f>
        <v>8.5099999999999998E-4</v>
      </c>
      <c r="S222" s="169"/>
      <c r="T222" s="171">
        <f>SUM(T223:T228)</f>
        <v>0</v>
      </c>
      <c r="AR222" s="172" t="s">
        <v>78</v>
      </c>
      <c r="AT222" s="173" t="s">
        <v>68</v>
      </c>
      <c r="AU222" s="173" t="s">
        <v>76</v>
      </c>
      <c r="AY222" s="172" t="s">
        <v>156</v>
      </c>
      <c r="BK222" s="174">
        <f>SUM(BK223:BK228)</f>
        <v>0</v>
      </c>
    </row>
    <row r="223" spans="1:65" s="2" customFormat="1" ht="24.2" customHeight="1">
      <c r="A223" s="33"/>
      <c r="B223" s="34"/>
      <c r="C223" s="177" t="s">
        <v>402</v>
      </c>
      <c r="D223" s="177" t="s">
        <v>158</v>
      </c>
      <c r="E223" s="178" t="s">
        <v>557</v>
      </c>
      <c r="F223" s="179" t="s">
        <v>558</v>
      </c>
      <c r="G223" s="180" t="s">
        <v>161</v>
      </c>
      <c r="H223" s="181">
        <v>2.2999999999999998</v>
      </c>
      <c r="I223" s="182"/>
      <c r="J223" s="183">
        <f>ROUND(I223*H223,2)</f>
        <v>0</v>
      </c>
      <c r="K223" s="179" t="s">
        <v>162</v>
      </c>
      <c r="L223" s="38"/>
      <c r="M223" s="184" t="s">
        <v>19</v>
      </c>
      <c r="N223" s="185" t="s">
        <v>40</v>
      </c>
      <c r="O223" s="63"/>
      <c r="P223" s="186">
        <f>O223*H223</f>
        <v>0</v>
      </c>
      <c r="Q223" s="186">
        <v>0</v>
      </c>
      <c r="R223" s="186">
        <f>Q223*H223</f>
        <v>0</v>
      </c>
      <c r="S223" s="186">
        <v>0</v>
      </c>
      <c r="T223" s="187">
        <f>S223*H223</f>
        <v>0</v>
      </c>
      <c r="U223" s="33"/>
      <c r="V223" s="33"/>
      <c r="W223" s="33"/>
      <c r="X223" s="33"/>
      <c r="Y223" s="33"/>
      <c r="Z223" s="33"/>
      <c r="AA223" s="33"/>
      <c r="AB223" s="33"/>
      <c r="AC223" s="33"/>
      <c r="AD223" s="33"/>
      <c r="AE223" s="33"/>
      <c r="AR223" s="188" t="s">
        <v>189</v>
      </c>
      <c r="AT223" s="188" t="s">
        <v>158</v>
      </c>
      <c r="AU223" s="188" t="s">
        <v>78</v>
      </c>
      <c r="AY223" s="16" t="s">
        <v>156</v>
      </c>
      <c r="BE223" s="189">
        <f>IF(N223="základní",J223,0)</f>
        <v>0</v>
      </c>
      <c r="BF223" s="189">
        <f>IF(N223="snížená",J223,0)</f>
        <v>0</v>
      </c>
      <c r="BG223" s="189">
        <f>IF(N223="zákl. přenesená",J223,0)</f>
        <v>0</v>
      </c>
      <c r="BH223" s="189">
        <f>IF(N223="sníž. přenesená",J223,0)</f>
        <v>0</v>
      </c>
      <c r="BI223" s="189">
        <f>IF(N223="nulová",J223,0)</f>
        <v>0</v>
      </c>
      <c r="BJ223" s="16" t="s">
        <v>76</v>
      </c>
      <c r="BK223" s="189">
        <f>ROUND(I223*H223,2)</f>
        <v>0</v>
      </c>
      <c r="BL223" s="16" t="s">
        <v>189</v>
      </c>
      <c r="BM223" s="188" t="s">
        <v>559</v>
      </c>
    </row>
    <row r="224" spans="1:65" s="2" customFormat="1" ht="11.25">
      <c r="A224" s="33"/>
      <c r="B224" s="34"/>
      <c r="C224" s="35"/>
      <c r="D224" s="190" t="s">
        <v>163</v>
      </c>
      <c r="E224" s="35"/>
      <c r="F224" s="191" t="s">
        <v>560</v>
      </c>
      <c r="G224" s="35"/>
      <c r="H224" s="35"/>
      <c r="I224" s="192"/>
      <c r="J224" s="35"/>
      <c r="K224" s="35"/>
      <c r="L224" s="38"/>
      <c r="M224" s="193"/>
      <c r="N224" s="194"/>
      <c r="O224" s="63"/>
      <c r="P224" s="63"/>
      <c r="Q224" s="63"/>
      <c r="R224" s="63"/>
      <c r="S224" s="63"/>
      <c r="T224" s="64"/>
      <c r="U224" s="33"/>
      <c r="V224" s="33"/>
      <c r="W224" s="33"/>
      <c r="X224" s="33"/>
      <c r="Y224" s="33"/>
      <c r="Z224" s="33"/>
      <c r="AA224" s="33"/>
      <c r="AB224" s="33"/>
      <c r="AC224" s="33"/>
      <c r="AD224" s="33"/>
      <c r="AE224" s="33"/>
      <c r="AT224" s="16" t="s">
        <v>163</v>
      </c>
      <c r="AU224" s="16" t="s">
        <v>78</v>
      </c>
    </row>
    <row r="225" spans="1:65" s="2" customFormat="1" ht="24.2" customHeight="1">
      <c r="A225" s="33"/>
      <c r="B225" s="34"/>
      <c r="C225" s="177" t="s">
        <v>561</v>
      </c>
      <c r="D225" s="177" t="s">
        <v>158</v>
      </c>
      <c r="E225" s="178" t="s">
        <v>562</v>
      </c>
      <c r="F225" s="179" t="s">
        <v>563</v>
      </c>
      <c r="G225" s="180" t="s">
        <v>161</v>
      </c>
      <c r="H225" s="181">
        <v>2.2999999999999998</v>
      </c>
      <c r="I225" s="182"/>
      <c r="J225" s="183">
        <f>ROUND(I225*H225,2)</f>
        <v>0</v>
      </c>
      <c r="K225" s="179" t="s">
        <v>162</v>
      </c>
      <c r="L225" s="38"/>
      <c r="M225" s="184" t="s">
        <v>19</v>
      </c>
      <c r="N225" s="185" t="s">
        <v>40</v>
      </c>
      <c r="O225" s="63"/>
      <c r="P225" s="186">
        <f>O225*H225</f>
        <v>0</v>
      </c>
      <c r="Q225" s="186">
        <v>1.3999999999999999E-4</v>
      </c>
      <c r="R225" s="186">
        <f>Q225*H225</f>
        <v>3.2199999999999997E-4</v>
      </c>
      <c r="S225" s="186">
        <v>0</v>
      </c>
      <c r="T225" s="187">
        <f>S225*H225</f>
        <v>0</v>
      </c>
      <c r="U225" s="33"/>
      <c r="V225" s="33"/>
      <c r="W225" s="33"/>
      <c r="X225" s="33"/>
      <c r="Y225" s="33"/>
      <c r="Z225" s="33"/>
      <c r="AA225" s="33"/>
      <c r="AB225" s="33"/>
      <c r="AC225" s="33"/>
      <c r="AD225" s="33"/>
      <c r="AE225" s="33"/>
      <c r="AR225" s="188" t="s">
        <v>189</v>
      </c>
      <c r="AT225" s="188" t="s">
        <v>158</v>
      </c>
      <c r="AU225" s="188" t="s">
        <v>78</v>
      </c>
      <c r="AY225" s="16" t="s">
        <v>156</v>
      </c>
      <c r="BE225" s="189">
        <f>IF(N225="základní",J225,0)</f>
        <v>0</v>
      </c>
      <c r="BF225" s="189">
        <f>IF(N225="snížená",J225,0)</f>
        <v>0</v>
      </c>
      <c r="BG225" s="189">
        <f>IF(N225="zákl. přenesená",J225,0)</f>
        <v>0</v>
      </c>
      <c r="BH225" s="189">
        <f>IF(N225="sníž. přenesená",J225,0)</f>
        <v>0</v>
      </c>
      <c r="BI225" s="189">
        <f>IF(N225="nulová",J225,0)</f>
        <v>0</v>
      </c>
      <c r="BJ225" s="16" t="s">
        <v>76</v>
      </c>
      <c r="BK225" s="189">
        <f>ROUND(I225*H225,2)</f>
        <v>0</v>
      </c>
      <c r="BL225" s="16" t="s">
        <v>189</v>
      </c>
      <c r="BM225" s="188" t="s">
        <v>564</v>
      </c>
    </row>
    <row r="226" spans="1:65" s="2" customFormat="1" ht="11.25">
      <c r="A226" s="33"/>
      <c r="B226" s="34"/>
      <c r="C226" s="35"/>
      <c r="D226" s="190" t="s">
        <v>163</v>
      </c>
      <c r="E226" s="35"/>
      <c r="F226" s="191" t="s">
        <v>565</v>
      </c>
      <c r="G226" s="35"/>
      <c r="H226" s="35"/>
      <c r="I226" s="192"/>
      <c r="J226" s="35"/>
      <c r="K226" s="35"/>
      <c r="L226" s="38"/>
      <c r="M226" s="193"/>
      <c r="N226" s="194"/>
      <c r="O226" s="63"/>
      <c r="P226" s="63"/>
      <c r="Q226" s="63"/>
      <c r="R226" s="63"/>
      <c r="S226" s="63"/>
      <c r="T226" s="64"/>
      <c r="U226" s="33"/>
      <c r="V226" s="33"/>
      <c r="W226" s="33"/>
      <c r="X226" s="33"/>
      <c r="Y226" s="33"/>
      <c r="Z226" s="33"/>
      <c r="AA226" s="33"/>
      <c r="AB226" s="33"/>
      <c r="AC226" s="33"/>
      <c r="AD226" s="33"/>
      <c r="AE226" s="33"/>
      <c r="AT226" s="16" t="s">
        <v>163</v>
      </c>
      <c r="AU226" s="16" t="s">
        <v>78</v>
      </c>
    </row>
    <row r="227" spans="1:65" s="2" customFormat="1" ht="24.2" customHeight="1">
      <c r="A227" s="33"/>
      <c r="B227" s="34"/>
      <c r="C227" s="177" t="s">
        <v>407</v>
      </c>
      <c r="D227" s="177" t="s">
        <v>158</v>
      </c>
      <c r="E227" s="178" t="s">
        <v>566</v>
      </c>
      <c r="F227" s="179" t="s">
        <v>567</v>
      </c>
      <c r="G227" s="180" t="s">
        <v>161</v>
      </c>
      <c r="H227" s="181">
        <v>2.2999999999999998</v>
      </c>
      <c r="I227" s="182"/>
      <c r="J227" s="183">
        <f>ROUND(I227*H227,2)</f>
        <v>0</v>
      </c>
      <c r="K227" s="179" t="s">
        <v>162</v>
      </c>
      <c r="L227" s="38"/>
      <c r="M227" s="184" t="s">
        <v>19</v>
      </c>
      <c r="N227" s="185" t="s">
        <v>40</v>
      </c>
      <c r="O227" s="63"/>
      <c r="P227" s="186">
        <f>O227*H227</f>
        <v>0</v>
      </c>
      <c r="Q227" s="186">
        <v>2.3000000000000001E-4</v>
      </c>
      <c r="R227" s="186">
        <f>Q227*H227</f>
        <v>5.2899999999999996E-4</v>
      </c>
      <c r="S227" s="186">
        <v>0</v>
      </c>
      <c r="T227" s="187">
        <f>S227*H227</f>
        <v>0</v>
      </c>
      <c r="U227" s="33"/>
      <c r="V227" s="33"/>
      <c r="W227" s="33"/>
      <c r="X227" s="33"/>
      <c r="Y227" s="33"/>
      <c r="Z227" s="33"/>
      <c r="AA227" s="33"/>
      <c r="AB227" s="33"/>
      <c r="AC227" s="33"/>
      <c r="AD227" s="33"/>
      <c r="AE227" s="33"/>
      <c r="AR227" s="188" t="s">
        <v>189</v>
      </c>
      <c r="AT227" s="188" t="s">
        <v>158</v>
      </c>
      <c r="AU227" s="188" t="s">
        <v>78</v>
      </c>
      <c r="AY227" s="16" t="s">
        <v>156</v>
      </c>
      <c r="BE227" s="189">
        <f>IF(N227="základní",J227,0)</f>
        <v>0</v>
      </c>
      <c r="BF227" s="189">
        <f>IF(N227="snížená",J227,0)</f>
        <v>0</v>
      </c>
      <c r="BG227" s="189">
        <f>IF(N227="zákl. přenesená",J227,0)</f>
        <v>0</v>
      </c>
      <c r="BH227" s="189">
        <f>IF(N227="sníž. přenesená",J227,0)</f>
        <v>0</v>
      </c>
      <c r="BI227" s="189">
        <f>IF(N227="nulová",J227,0)</f>
        <v>0</v>
      </c>
      <c r="BJ227" s="16" t="s">
        <v>76</v>
      </c>
      <c r="BK227" s="189">
        <f>ROUND(I227*H227,2)</f>
        <v>0</v>
      </c>
      <c r="BL227" s="16" t="s">
        <v>189</v>
      </c>
      <c r="BM227" s="188" t="s">
        <v>568</v>
      </c>
    </row>
    <row r="228" spans="1:65" s="2" customFormat="1" ht="11.25">
      <c r="A228" s="33"/>
      <c r="B228" s="34"/>
      <c r="C228" s="35"/>
      <c r="D228" s="190" t="s">
        <v>163</v>
      </c>
      <c r="E228" s="35"/>
      <c r="F228" s="191" t="s">
        <v>569</v>
      </c>
      <c r="G228" s="35"/>
      <c r="H228" s="35"/>
      <c r="I228" s="192"/>
      <c r="J228" s="35"/>
      <c r="K228" s="35"/>
      <c r="L228" s="38"/>
      <c r="M228" s="193"/>
      <c r="N228" s="194"/>
      <c r="O228" s="63"/>
      <c r="P228" s="63"/>
      <c r="Q228" s="63"/>
      <c r="R228" s="63"/>
      <c r="S228" s="63"/>
      <c r="T228" s="64"/>
      <c r="U228" s="33"/>
      <c r="V228" s="33"/>
      <c r="W228" s="33"/>
      <c r="X228" s="33"/>
      <c r="Y228" s="33"/>
      <c r="Z228" s="33"/>
      <c r="AA228" s="33"/>
      <c r="AB228" s="33"/>
      <c r="AC228" s="33"/>
      <c r="AD228" s="33"/>
      <c r="AE228" s="33"/>
      <c r="AT228" s="16" t="s">
        <v>163</v>
      </c>
      <c r="AU228" s="16" t="s">
        <v>78</v>
      </c>
    </row>
    <row r="229" spans="1:65" s="12" customFormat="1" ht="22.9" customHeight="1">
      <c r="B229" s="161"/>
      <c r="C229" s="162"/>
      <c r="D229" s="163" t="s">
        <v>68</v>
      </c>
      <c r="E229" s="175" t="s">
        <v>185</v>
      </c>
      <c r="F229" s="175" t="s">
        <v>186</v>
      </c>
      <c r="G229" s="162"/>
      <c r="H229" s="162"/>
      <c r="I229" s="165"/>
      <c r="J229" s="176">
        <f>BK229</f>
        <v>0</v>
      </c>
      <c r="K229" s="162"/>
      <c r="L229" s="167"/>
      <c r="M229" s="168"/>
      <c r="N229" s="169"/>
      <c r="O229" s="169"/>
      <c r="P229" s="170">
        <f>SUM(P230:P233)</f>
        <v>0</v>
      </c>
      <c r="Q229" s="169"/>
      <c r="R229" s="170">
        <f>SUM(R230:R233)</f>
        <v>2.7499999999999998E-3</v>
      </c>
      <c r="S229" s="169"/>
      <c r="T229" s="171">
        <f>SUM(T230:T233)</f>
        <v>0</v>
      </c>
      <c r="AR229" s="172" t="s">
        <v>78</v>
      </c>
      <c r="AT229" s="173" t="s">
        <v>68</v>
      </c>
      <c r="AU229" s="173" t="s">
        <v>76</v>
      </c>
      <c r="AY229" s="172" t="s">
        <v>156</v>
      </c>
      <c r="BK229" s="174">
        <f>SUM(BK230:BK233)</f>
        <v>0</v>
      </c>
    </row>
    <row r="230" spans="1:65" s="2" customFormat="1" ht="33" customHeight="1">
      <c r="A230" s="33"/>
      <c r="B230" s="34"/>
      <c r="C230" s="177" t="s">
        <v>570</v>
      </c>
      <c r="D230" s="177" t="s">
        <v>158</v>
      </c>
      <c r="E230" s="178" t="s">
        <v>192</v>
      </c>
      <c r="F230" s="179" t="s">
        <v>193</v>
      </c>
      <c r="G230" s="180" t="s">
        <v>161</v>
      </c>
      <c r="H230" s="181">
        <v>5.5</v>
      </c>
      <c r="I230" s="182"/>
      <c r="J230" s="183">
        <f>ROUND(I230*H230,2)</f>
        <v>0</v>
      </c>
      <c r="K230" s="179" t="s">
        <v>162</v>
      </c>
      <c r="L230" s="38"/>
      <c r="M230" s="184" t="s">
        <v>19</v>
      </c>
      <c r="N230" s="185" t="s">
        <v>40</v>
      </c>
      <c r="O230" s="63"/>
      <c r="P230" s="186">
        <f>O230*H230</f>
        <v>0</v>
      </c>
      <c r="Q230" s="186">
        <v>2.1000000000000001E-4</v>
      </c>
      <c r="R230" s="186">
        <f>Q230*H230</f>
        <v>1.155E-3</v>
      </c>
      <c r="S230" s="186">
        <v>0</v>
      </c>
      <c r="T230" s="187">
        <f>S230*H230</f>
        <v>0</v>
      </c>
      <c r="U230" s="33"/>
      <c r="V230" s="33"/>
      <c r="W230" s="33"/>
      <c r="X230" s="33"/>
      <c r="Y230" s="33"/>
      <c r="Z230" s="33"/>
      <c r="AA230" s="33"/>
      <c r="AB230" s="33"/>
      <c r="AC230" s="33"/>
      <c r="AD230" s="33"/>
      <c r="AE230" s="33"/>
      <c r="AR230" s="188" t="s">
        <v>189</v>
      </c>
      <c r="AT230" s="188" t="s">
        <v>158</v>
      </c>
      <c r="AU230" s="188" t="s">
        <v>78</v>
      </c>
      <c r="AY230" s="16" t="s">
        <v>156</v>
      </c>
      <c r="BE230" s="189">
        <f>IF(N230="základní",J230,0)</f>
        <v>0</v>
      </c>
      <c r="BF230" s="189">
        <f>IF(N230="snížená",J230,0)</f>
        <v>0</v>
      </c>
      <c r="BG230" s="189">
        <f>IF(N230="zákl. přenesená",J230,0)</f>
        <v>0</v>
      </c>
      <c r="BH230" s="189">
        <f>IF(N230="sníž. přenesená",J230,0)</f>
        <v>0</v>
      </c>
      <c r="BI230" s="189">
        <f>IF(N230="nulová",J230,0)</f>
        <v>0</v>
      </c>
      <c r="BJ230" s="16" t="s">
        <v>76</v>
      </c>
      <c r="BK230" s="189">
        <f>ROUND(I230*H230,2)</f>
        <v>0</v>
      </c>
      <c r="BL230" s="16" t="s">
        <v>189</v>
      </c>
      <c r="BM230" s="188" t="s">
        <v>571</v>
      </c>
    </row>
    <row r="231" spans="1:65" s="2" customFormat="1" ht="11.25">
      <c r="A231" s="33"/>
      <c r="B231" s="34"/>
      <c r="C231" s="35"/>
      <c r="D231" s="190" t="s">
        <v>163</v>
      </c>
      <c r="E231" s="35"/>
      <c r="F231" s="191" t="s">
        <v>194</v>
      </c>
      <c r="G231" s="35"/>
      <c r="H231" s="35"/>
      <c r="I231" s="192"/>
      <c r="J231" s="35"/>
      <c r="K231" s="35"/>
      <c r="L231" s="38"/>
      <c r="M231" s="193"/>
      <c r="N231" s="194"/>
      <c r="O231" s="63"/>
      <c r="P231" s="63"/>
      <c r="Q231" s="63"/>
      <c r="R231" s="63"/>
      <c r="S231" s="63"/>
      <c r="T231" s="64"/>
      <c r="U231" s="33"/>
      <c r="V231" s="33"/>
      <c r="W231" s="33"/>
      <c r="X231" s="33"/>
      <c r="Y231" s="33"/>
      <c r="Z231" s="33"/>
      <c r="AA231" s="33"/>
      <c r="AB231" s="33"/>
      <c r="AC231" s="33"/>
      <c r="AD231" s="33"/>
      <c r="AE231" s="33"/>
      <c r="AT231" s="16" t="s">
        <v>163</v>
      </c>
      <c r="AU231" s="16" t="s">
        <v>78</v>
      </c>
    </row>
    <row r="232" spans="1:65" s="2" customFormat="1" ht="37.9" customHeight="1">
      <c r="A232" s="33"/>
      <c r="B232" s="34"/>
      <c r="C232" s="177" t="s">
        <v>411</v>
      </c>
      <c r="D232" s="177" t="s">
        <v>158</v>
      </c>
      <c r="E232" s="178" t="s">
        <v>195</v>
      </c>
      <c r="F232" s="179" t="s">
        <v>196</v>
      </c>
      <c r="G232" s="180" t="s">
        <v>161</v>
      </c>
      <c r="H232" s="181">
        <v>5.5</v>
      </c>
      <c r="I232" s="182"/>
      <c r="J232" s="183">
        <f>ROUND(I232*H232,2)</f>
        <v>0</v>
      </c>
      <c r="K232" s="179" t="s">
        <v>162</v>
      </c>
      <c r="L232" s="38"/>
      <c r="M232" s="184" t="s">
        <v>19</v>
      </c>
      <c r="N232" s="185" t="s">
        <v>40</v>
      </c>
      <c r="O232" s="63"/>
      <c r="P232" s="186">
        <f>O232*H232</f>
        <v>0</v>
      </c>
      <c r="Q232" s="186">
        <v>2.9E-4</v>
      </c>
      <c r="R232" s="186">
        <f>Q232*H232</f>
        <v>1.5950000000000001E-3</v>
      </c>
      <c r="S232" s="186">
        <v>0</v>
      </c>
      <c r="T232" s="187">
        <f>S232*H232</f>
        <v>0</v>
      </c>
      <c r="U232" s="33"/>
      <c r="V232" s="33"/>
      <c r="W232" s="33"/>
      <c r="X232" s="33"/>
      <c r="Y232" s="33"/>
      <c r="Z232" s="33"/>
      <c r="AA232" s="33"/>
      <c r="AB232" s="33"/>
      <c r="AC232" s="33"/>
      <c r="AD232" s="33"/>
      <c r="AE232" s="33"/>
      <c r="AR232" s="188" t="s">
        <v>189</v>
      </c>
      <c r="AT232" s="188" t="s">
        <v>158</v>
      </c>
      <c r="AU232" s="188" t="s">
        <v>78</v>
      </c>
      <c r="AY232" s="16" t="s">
        <v>156</v>
      </c>
      <c r="BE232" s="189">
        <f>IF(N232="základní",J232,0)</f>
        <v>0</v>
      </c>
      <c r="BF232" s="189">
        <f>IF(N232="snížená",J232,0)</f>
        <v>0</v>
      </c>
      <c r="BG232" s="189">
        <f>IF(N232="zákl. přenesená",J232,0)</f>
        <v>0</v>
      </c>
      <c r="BH232" s="189">
        <f>IF(N232="sníž. přenesená",J232,0)</f>
        <v>0</v>
      </c>
      <c r="BI232" s="189">
        <f>IF(N232="nulová",J232,0)</f>
        <v>0</v>
      </c>
      <c r="BJ232" s="16" t="s">
        <v>76</v>
      </c>
      <c r="BK232" s="189">
        <f>ROUND(I232*H232,2)</f>
        <v>0</v>
      </c>
      <c r="BL232" s="16" t="s">
        <v>189</v>
      </c>
      <c r="BM232" s="188" t="s">
        <v>572</v>
      </c>
    </row>
    <row r="233" spans="1:65" s="2" customFormat="1" ht="11.25">
      <c r="A233" s="33"/>
      <c r="B233" s="34"/>
      <c r="C233" s="35"/>
      <c r="D233" s="190" t="s">
        <v>163</v>
      </c>
      <c r="E233" s="35"/>
      <c r="F233" s="191" t="s">
        <v>198</v>
      </c>
      <c r="G233" s="35"/>
      <c r="H233" s="35"/>
      <c r="I233" s="192"/>
      <c r="J233" s="35"/>
      <c r="K233" s="35"/>
      <c r="L233" s="38"/>
      <c r="M233" s="195"/>
      <c r="N233" s="196"/>
      <c r="O233" s="197"/>
      <c r="P233" s="197"/>
      <c r="Q233" s="197"/>
      <c r="R233" s="197"/>
      <c r="S233" s="197"/>
      <c r="T233" s="198"/>
      <c r="U233" s="33"/>
      <c r="V233" s="33"/>
      <c r="W233" s="33"/>
      <c r="X233" s="33"/>
      <c r="Y233" s="33"/>
      <c r="Z233" s="33"/>
      <c r="AA233" s="33"/>
      <c r="AB233" s="33"/>
      <c r="AC233" s="33"/>
      <c r="AD233" s="33"/>
      <c r="AE233" s="33"/>
      <c r="AT233" s="16" t="s">
        <v>163</v>
      </c>
      <c r="AU233" s="16" t="s">
        <v>78</v>
      </c>
    </row>
    <row r="234" spans="1:65" s="2" customFormat="1" ht="6.95" customHeight="1">
      <c r="A234" s="33"/>
      <c r="B234" s="46"/>
      <c r="C234" s="47"/>
      <c r="D234" s="47"/>
      <c r="E234" s="47"/>
      <c r="F234" s="47"/>
      <c r="G234" s="47"/>
      <c r="H234" s="47"/>
      <c r="I234" s="47"/>
      <c r="J234" s="47"/>
      <c r="K234" s="47"/>
      <c r="L234" s="38"/>
      <c r="M234" s="33"/>
      <c r="O234" s="33"/>
      <c r="P234" s="33"/>
      <c r="Q234" s="33"/>
      <c r="R234" s="33"/>
      <c r="S234" s="33"/>
      <c r="T234" s="33"/>
      <c r="U234" s="33"/>
      <c r="V234" s="33"/>
      <c r="W234" s="33"/>
      <c r="X234" s="33"/>
      <c r="Y234" s="33"/>
      <c r="Z234" s="33"/>
      <c r="AA234" s="33"/>
      <c r="AB234" s="33"/>
      <c r="AC234" s="33"/>
      <c r="AD234" s="33"/>
      <c r="AE234" s="33"/>
    </row>
  </sheetData>
  <sheetProtection algorithmName="SHA-512" hashValue="7vfz2jticWrOSHOQs0VkjfCLmkztJBrDjM12o1WTwPMyW05g2AP0wGXXLEQOpkBH+CiexOmuWnNW7YpuQQ5v9w==" saltValue="aojrerLkkKnSkB+FOF8RGBIstcjRhpYX607jZtizV9qegRCwoqL9y03rlSKVxdv2vwRGtfIJCkaTWOV4AbNYwg==" spinCount="100000" sheet="1" objects="1" scenarios="1" formatColumns="0" formatRows="0" autoFilter="0"/>
  <autoFilter ref="C101:K233" xr:uid="{00000000-0009-0000-0000-000004000000}"/>
  <mergeCells count="12">
    <mergeCell ref="E94:H94"/>
    <mergeCell ref="L2:V2"/>
    <mergeCell ref="E50:H50"/>
    <mergeCell ref="E52:H52"/>
    <mergeCell ref="E54:H54"/>
    <mergeCell ref="E90:H90"/>
    <mergeCell ref="E92:H92"/>
    <mergeCell ref="E7:H7"/>
    <mergeCell ref="E9:H9"/>
    <mergeCell ref="E11:H11"/>
    <mergeCell ref="E20:H20"/>
    <mergeCell ref="E29:H29"/>
  </mergeCells>
  <hyperlinks>
    <hyperlink ref="F106" r:id="rId1" xr:uid="{00000000-0004-0000-0400-000000000000}"/>
    <hyperlink ref="F108" r:id="rId2" xr:uid="{00000000-0004-0000-0400-000001000000}"/>
    <hyperlink ref="F110" r:id="rId3" xr:uid="{00000000-0004-0000-0400-000002000000}"/>
    <hyperlink ref="F113" r:id="rId4" xr:uid="{00000000-0004-0000-0400-000003000000}"/>
    <hyperlink ref="F115" r:id="rId5" xr:uid="{00000000-0004-0000-0400-000004000000}"/>
    <hyperlink ref="F117" r:id="rId6" xr:uid="{00000000-0004-0000-0400-000005000000}"/>
    <hyperlink ref="F120" r:id="rId7" xr:uid="{00000000-0004-0000-0400-000006000000}"/>
    <hyperlink ref="F122" r:id="rId8" xr:uid="{00000000-0004-0000-0400-000007000000}"/>
    <hyperlink ref="F124" r:id="rId9" xr:uid="{00000000-0004-0000-0400-000008000000}"/>
    <hyperlink ref="F126" r:id="rId10" xr:uid="{00000000-0004-0000-0400-000009000000}"/>
    <hyperlink ref="F133" r:id="rId11" xr:uid="{00000000-0004-0000-0400-00000A000000}"/>
    <hyperlink ref="F136" r:id="rId12" xr:uid="{00000000-0004-0000-0400-00000B000000}"/>
    <hyperlink ref="F138" r:id="rId13" xr:uid="{00000000-0004-0000-0400-00000C000000}"/>
    <hyperlink ref="F140" r:id="rId14" xr:uid="{00000000-0004-0000-0400-00000D000000}"/>
    <hyperlink ref="F142" r:id="rId15" xr:uid="{00000000-0004-0000-0400-00000E000000}"/>
    <hyperlink ref="F145" r:id="rId16" xr:uid="{00000000-0004-0000-0400-00000F000000}"/>
    <hyperlink ref="F147" r:id="rId17" xr:uid="{00000000-0004-0000-0400-000010000000}"/>
    <hyperlink ref="F149" r:id="rId18" xr:uid="{00000000-0004-0000-0400-000011000000}"/>
    <hyperlink ref="F153" r:id="rId19" xr:uid="{00000000-0004-0000-0400-000012000000}"/>
    <hyperlink ref="F157" r:id="rId20" xr:uid="{00000000-0004-0000-0400-000013000000}"/>
    <hyperlink ref="F159" r:id="rId21" xr:uid="{00000000-0004-0000-0400-000014000000}"/>
    <hyperlink ref="F161" r:id="rId22" xr:uid="{00000000-0004-0000-0400-000015000000}"/>
    <hyperlink ref="F165" r:id="rId23" xr:uid="{00000000-0004-0000-0400-000016000000}"/>
    <hyperlink ref="F176" r:id="rId24" xr:uid="{00000000-0004-0000-0400-000017000000}"/>
    <hyperlink ref="F180" r:id="rId25" xr:uid="{00000000-0004-0000-0400-000018000000}"/>
    <hyperlink ref="F183" r:id="rId26" xr:uid="{00000000-0004-0000-0400-000019000000}"/>
    <hyperlink ref="F185" r:id="rId27" xr:uid="{00000000-0004-0000-0400-00001A000000}"/>
    <hyperlink ref="F188" r:id="rId28" xr:uid="{00000000-0004-0000-0400-00001B000000}"/>
    <hyperlink ref="F191" r:id="rId29" xr:uid="{00000000-0004-0000-0400-00001C000000}"/>
    <hyperlink ref="F193" r:id="rId30" xr:uid="{00000000-0004-0000-0400-00001D000000}"/>
    <hyperlink ref="F198" r:id="rId31" xr:uid="{00000000-0004-0000-0400-00001E000000}"/>
    <hyperlink ref="F205" r:id="rId32" xr:uid="{00000000-0004-0000-0400-00001F000000}"/>
    <hyperlink ref="F208" r:id="rId33" xr:uid="{00000000-0004-0000-0400-000020000000}"/>
    <hyperlink ref="F210" r:id="rId34" xr:uid="{00000000-0004-0000-0400-000021000000}"/>
    <hyperlink ref="F214" r:id="rId35" xr:uid="{00000000-0004-0000-0400-000022000000}"/>
    <hyperlink ref="F219" r:id="rId36" xr:uid="{00000000-0004-0000-0400-000023000000}"/>
    <hyperlink ref="F221" r:id="rId37" xr:uid="{00000000-0004-0000-0400-000024000000}"/>
    <hyperlink ref="F224" r:id="rId38" xr:uid="{00000000-0004-0000-0400-000025000000}"/>
    <hyperlink ref="F226" r:id="rId39" xr:uid="{00000000-0004-0000-0400-000026000000}"/>
    <hyperlink ref="F228" r:id="rId40" xr:uid="{00000000-0004-0000-0400-000027000000}"/>
    <hyperlink ref="F231" r:id="rId41" xr:uid="{00000000-0004-0000-0400-000028000000}"/>
    <hyperlink ref="F233" r:id="rId42" xr:uid="{00000000-0004-0000-0400-000029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BM9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96</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573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ROUND((SUM(BE87:BE91)),  2)</f>
        <v>0</v>
      </c>
      <c r="G35" s="33"/>
      <c r="H35" s="33"/>
      <c r="I35" s="123">
        <v>0.21</v>
      </c>
      <c r="J35" s="122">
        <f>ROUND(((SUM(BE87:BE91))*I35),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ROUND((SUM(BF87:BF91)),  2)</f>
        <v>0</v>
      </c>
      <c r="G36" s="33"/>
      <c r="H36" s="33"/>
      <c r="I36" s="123">
        <v>0.12</v>
      </c>
      <c r="J36" s="122">
        <f>ROUND(((SUM(BF87:BF91))*I36),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ROUND((SUM(BG87:BG91)),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ROUND((SUM(BH87:BH91)),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ROUND((SUM(BI87:BI91)),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8 - TRH hlavice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139</v>
      </c>
      <c r="E64" s="142"/>
      <c r="F64" s="142"/>
      <c r="G64" s="142"/>
      <c r="H64" s="142"/>
      <c r="I64" s="142"/>
      <c r="J64" s="143">
        <f>J88</f>
        <v>0</v>
      </c>
      <c r="K64" s="140"/>
      <c r="L64" s="144"/>
    </row>
    <row r="65" spans="1:31" s="10" customFormat="1" ht="19.899999999999999" customHeight="1">
      <c r="B65" s="145"/>
      <c r="C65" s="96"/>
      <c r="D65" s="146" t="s">
        <v>320</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141</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G</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128</v>
      </c>
      <c r="D76" s="21"/>
      <c r="E76" s="21"/>
      <c r="F76" s="21"/>
      <c r="G76" s="21"/>
      <c r="H76" s="21"/>
      <c r="I76" s="21"/>
      <c r="J76" s="21"/>
      <c r="K76" s="21"/>
      <c r="L76" s="19"/>
    </row>
    <row r="77" spans="1:31" s="2" customFormat="1" ht="16.5" customHeight="1">
      <c r="A77" s="33"/>
      <c r="B77" s="34"/>
      <c r="C77" s="35"/>
      <c r="D77" s="35"/>
      <c r="E77" s="356" t="s">
        <v>308</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130</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0" t="str">
        <f>E11</f>
        <v>8 - TRH hlavice</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142</v>
      </c>
      <c r="D86" s="153" t="s">
        <v>54</v>
      </c>
      <c r="E86" s="153" t="s">
        <v>50</v>
      </c>
      <c r="F86" s="153" t="s">
        <v>51</v>
      </c>
      <c r="G86" s="153" t="s">
        <v>143</v>
      </c>
      <c r="H86" s="153" t="s">
        <v>144</v>
      </c>
      <c r="I86" s="153" t="s">
        <v>145</v>
      </c>
      <c r="J86" s="153" t="s">
        <v>134</v>
      </c>
      <c r="K86" s="154" t="s">
        <v>146</v>
      </c>
      <c r="L86" s="155"/>
      <c r="M86" s="67" t="s">
        <v>19</v>
      </c>
      <c r="N86" s="68" t="s">
        <v>39</v>
      </c>
      <c r="O86" s="68" t="s">
        <v>147</v>
      </c>
      <c r="P86" s="68" t="s">
        <v>148</v>
      </c>
      <c r="Q86" s="68" t="s">
        <v>149</v>
      </c>
      <c r="R86" s="68" t="s">
        <v>150</v>
      </c>
      <c r="S86" s="68" t="s">
        <v>151</v>
      </c>
      <c r="T86" s="69" t="s">
        <v>152</v>
      </c>
      <c r="U86" s="150"/>
      <c r="V86" s="150"/>
      <c r="W86" s="150"/>
      <c r="X86" s="150"/>
      <c r="Y86" s="150"/>
      <c r="Z86" s="150"/>
      <c r="AA86" s="150"/>
      <c r="AB86" s="150"/>
      <c r="AC86" s="150"/>
      <c r="AD86" s="150"/>
      <c r="AE86" s="150"/>
    </row>
    <row r="87" spans="1:65" s="2" customFormat="1" ht="22.9" customHeight="1">
      <c r="A87" s="33"/>
      <c r="B87" s="34"/>
      <c r="C87" s="74" t="s">
        <v>153</v>
      </c>
      <c r="D87" s="35"/>
      <c r="E87" s="35"/>
      <c r="F87" s="35"/>
      <c r="G87" s="35"/>
      <c r="H87" s="35"/>
      <c r="I87" s="35"/>
      <c r="J87" s="156">
        <f>BK87</f>
        <v>0</v>
      </c>
      <c r="K87" s="35"/>
      <c r="L87" s="38"/>
      <c r="M87" s="70"/>
      <c r="N87" s="157"/>
      <c r="O87" s="71"/>
      <c r="P87" s="158">
        <f>P88</f>
        <v>0</v>
      </c>
      <c r="Q87" s="71"/>
      <c r="R87" s="158">
        <f>R88</f>
        <v>0</v>
      </c>
      <c r="S87" s="71"/>
      <c r="T87" s="159">
        <f>T88</f>
        <v>0</v>
      </c>
      <c r="U87" s="33"/>
      <c r="V87" s="33"/>
      <c r="W87" s="33"/>
      <c r="X87" s="33"/>
      <c r="Y87" s="33"/>
      <c r="Z87" s="33"/>
      <c r="AA87" s="33"/>
      <c r="AB87" s="33"/>
      <c r="AC87" s="33"/>
      <c r="AD87" s="33"/>
      <c r="AE87" s="33"/>
      <c r="AT87" s="16" t="s">
        <v>68</v>
      </c>
      <c r="AU87" s="16" t="s">
        <v>135</v>
      </c>
      <c r="BK87" s="160">
        <f>BK88</f>
        <v>0</v>
      </c>
    </row>
    <row r="88" spans="1:65" s="12" customFormat="1" ht="25.9" customHeight="1">
      <c r="B88" s="161"/>
      <c r="C88" s="162"/>
      <c r="D88" s="163" t="s">
        <v>68</v>
      </c>
      <c r="E88" s="164" t="s">
        <v>183</v>
      </c>
      <c r="F88" s="164" t="s">
        <v>184</v>
      </c>
      <c r="G88" s="162"/>
      <c r="H88" s="162"/>
      <c r="I88" s="165"/>
      <c r="J88" s="166">
        <f>BK88</f>
        <v>0</v>
      </c>
      <c r="K88" s="162"/>
      <c r="L88" s="167"/>
      <c r="M88" s="168"/>
      <c r="N88" s="169"/>
      <c r="O88" s="169"/>
      <c r="P88" s="170">
        <f>P89</f>
        <v>0</v>
      </c>
      <c r="Q88" s="169"/>
      <c r="R88" s="170">
        <f>R89</f>
        <v>0</v>
      </c>
      <c r="S88" s="169"/>
      <c r="T88" s="171">
        <f>T89</f>
        <v>0</v>
      </c>
      <c r="AR88" s="172" t="s">
        <v>78</v>
      </c>
      <c r="AT88" s="173" t="s">
        <v>68</v>
      </c>
      <c r="AU88" s="173" t="s">
        <v>69</v>
      </c>
      <c r="AY88" s="172" t="s">
        <v>156</v>
      </c>
      <c r="BK88" s="174">
        <f>BK89</f>
        <v>0</v>
      </c>
    </row>
    <row r="89" spans="1:65" s="12" customFormat="1" ht="22.9" customHeight="1">
      <c r="B89" s="161"/>
      <c r="C89" s="162"/>
      <c r="D89" s="163" t="s">
        <v>68</v>
      </c>
      <c r="E89" s="175" t="s">
        <v>555</v>
      </c>
      <c r="F89" s="175" t="s">
        <v>556</v>
      </c>
      <c r="G89" s="162"/>
      <c r="H89" s="162"/>
      <c r="I89" s="165"/>
      <c r="J89" s="176">
        <f>BK89</f>
        <v>0</v>
      </c>
      <c r="K89" s="162"/>
      <c r="L89" s="167"/>
      <c r="M89" s="168"/>
      <c r="N89" s="169"/>
      <c r="O89" s="169"/>
      <c r="P89" s="170">
        <f>SUM(P90:P91)</f>
        <v>0</v>
      </c>
      <c r="Q89" s="169"/>
      <c r="R89" s="170">
        <f>SUM(R90:R91)</f>
        <v>0</v>
      </c>
      <c r="S89" s="169"/>
      <c r="T89" s="171">
        <f>SUM(T90:T91)</f>
        <v>0</v>
      </c>
      <c r="AR89" s="172" t="s">
        <v>78</v>
      </c>
      <c r="AT89" s="173" t="s">
        <v>68</v>
      </c>
      <c r="AU89" s="173" t="s">
        <v>76</v>
      </c>
      <c r="AY89" s="172" t="s">
        <v>156</v>
      </c>
      <c r="BK89" s="174">
        <f>SUM(BK90:BK91)</f>
        <v>0</v>
      </c>
    </row>
    <row r="90" spans="1:65" s="2" customFormat="1" ht="21.75" customHeight="1">
      <c r="A90" s="33"/>
      <c r="B90" s="34"/>
      <c r="C90" s="177" t="s">
        <v>86</v>
      </c>
      <c r="D90" s="177" t="s">
        <v>158</v>
      </c>
      <c r="E90" s="178" t="s">
        <v>574</v>
      </c>
      <c r="F90" s="179" t="s">
        <v>575</v>
      </c>
      <c r="G90" s="180" t="s">
        <v>576</v>
      </c>
      <c r="H90" s="181">
        <v>80</v>
      </c>
      <c r="I90" s="182"/>
      <c r="J90" s="183">
        <f>ROUND(I90*H90,2)</f>
        <v>0</v>
      </c>
      <c r="K90" s="179" t="s">
        <v>235</v>
      </c>
      <c r="L90" s="38"/>
      <c r="M90" s="184" t="s">
        <v>19</v>
      </c>
      <c r="N90" s="185" t="s">
        <v>40</v>
      </c>
      <c r="O90" s="63"/>
      <c r="P90" s="186">
        <f>O90*H90</f>
        <v>0</v>
      </c>
      <c r="Q90" s="186">
        <v>0</v>
      </c>
      <c r="R90" s="186">
        <f>Q90*H90</f>
        <v>0</v>
      </c>
      <c r="S90" s="186">
        <v>0</v>
      </c>
      <c r="T90" s="187">
        <f>S90*H90</f>
        <v>0</v>
      </c>
      <c r="U90" s="33"/>
      <c r="V90" s="33"/>
      <c r="W90" s="33"/>
      <c r="X90" s="33"/>
      <c r="Y90" s="33"/>
      <c r="Z90" s="33"/>
      <c r="AA90" s="33"/>
      <c r="AB90" s="33"/>
      <c r="AC90" s="33"/>
      <c r="AD90" s="33"/>
      <c r="AE90" s="33"/>
      <c r="AR90" s="188" t="s">
        <v>189</v>
      </c>
      <c r="AT90" s="188" t="s">
        <v>158</v>
      </c>
      <c r="AU90" s="188" t="s">
        <v>78</v>
      </c>
      <c r="AY90" s="16" t="s">
        <v>156</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189</v>
      </c>
      <c r="BM90" s="188" t="s">
        <v>78</v>
      </c>
    </row>
    <row r="91" spans="1:65" s="2" customFormat="1" ht="11.25">
      <c r="A91" s="33"/>
      <c r="B91" s="34"/>
      <c r="C91" s="35"/>
      <c r="D91" s="190" t="s">
        <v>163</v>
      </c>
      <c r="E91" s="35"/>
      <c r="F91" s="191" t="s">
        <v>577</v>
      </c>
      <c r="G91" s="35"/>
      <c r="H91" s="35"/>
      <c r="I91" s="192"/>
      <c r="J91" s="35"/>
      <c r="K91" s="35"/>
      <c r="L91" s="38"/>
      <c r="M91" s="195"/>
      <c r="N91" s="196"/>
      <c r="O91" s="197"/>
      <c r="P91" s="197"/>
      <c r="Q91" s="197"/>
      <c r="R91" s="197"/>
      <c r="S91" s="197"/>
      <c r="T91" s="198"/>
      <c r="U91" s="33"/>
      <c r="V91" s="33"/>
      <c r="W91" s="33"/>
      <c r="X91" s="33"/>
      <c r="Y91" s="33"/>
      <c r="Z91" s="33"/>
      <c r="AA91" s="33"/>
      <c r="AB91" s="33"/>
      <c r="AC91" s="33"/>
      <c r="AD91" s="33"/>
      <c r="AE91" s="33"/>
      <c r="AT91" s="16" t="s">
        <v>163</v>
      </c>
      <c r="AU91" s="16" t="s">
        <v>78</v>
      </c>
    </row>
    <row r="92" spans="1:65" s="2" customFormat="1" ht="6.95" customHeight="1">
      <c r="A92" s="33"/>
      <c r="B92" s="46"/>
      <c r="C92" s="47"/>
      <c r="D92" s="47"/>
      <c r="E92" s="47"/>
      <c r="F92" s="47"/>
      <c r="G92" s="47"/>
      <c r="H92" s="47"/>
      <c r="I92" s="47"/>
      <c r="J92" s="47"/>
      <c r="K92" s="47"/>
      <c r="L92" s="38"/>
      <c r="M92" s="33"/>
      <c r="O92" s="33"/>
      <c r="P92" s="33"/>
      <c r="Q92" s="33"/>
      <c r="R92" s="33"/>
      <c r="S92" s="33"/>
      <c r="T92" s="33"/>
      <c r="U92" s="33"/>
      <c r="V92" s="33"/>
      <c r="W92" s="33"/>
      <c r="X92" s="33"/>
      <c r="Y92" s="33"/>
      <c r="Z92" s="33"/>
      <c r="AA92" s="33"/>
      <c r="AB92" s="33"/>
      <c r="AC92" s="33"/>
      <c r="AD92" s="33"/>
      <c r="AE92" s="33"/>
    </row>
  </sheetData>
  <sheetProtection algorithmName="SHA-512" hashValue="Wk7fWgHAcduybYmOyjHtRNYao8T/oi5fOjkqQmQwI4L2QntQ5outJhrmFV3JADD9lTvW+spEzt0SV0XfMdy64g==" saltValue="gAyfKLzfIT0msmod9F2jsaScX5t3Eir66pconL3DWx0wiXPGocTtN+LJfImElV2PY44PRmrt/VmQW4Y6kvbsbg==" spinCount="100000" sheet="1" objects="1" scenarios="1" formatColumns="0" formatRows="0" autoFilter="0"/>
  <autoFilter ref="C86:K91" xr:uid="{00000000-0009-0000-0000-000005000000}"/>
  <mergeCells count="12">
    <mergeCell ref="E79:H79"/>
    <mergeCell ref="L2:V2"/>
    <mergeCell ref="E50:H50"/>
    <mergeCell ref="E52:H52"/>
    <mergeCell ref="E54:H54"/>
    <mergeCell ref="E75:H75"/>
    <mergeCell ref="E77:H77"/>
    <mergeCell ref="E7:H7"/>
    <mergeCell ref="E9:H9"/>
    <mergeCell ref="E11:H11"/>
    <mergeCell ref="E20:H20"/>
    <mergeCell ref="E29:H29"/>
  </mergeCells>
  <hyperlinks>
    <hyperlink ref="F91" r:id="rId1" xr:uid="{00000000-0004-0000-05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M16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98</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578</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ROUND((SUM(BE97:BE162)),  2)</f>
        <v>0</v>
      </c>
      <c r="G35" s="33"/>
      <c r="H35" s="33"/>
      <c r="I35" s="123">
        <v>0.21</v>
      </c>
      <c r="J35" s="122">
        <f>ROUND(((SUM(BE97:BE162))*I35),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ROUND((SUM(BF97:BF162)),  2)</f>
        <v>0</v>
      </c>
      <c r="G36" s="33"/>
      <c r="H36" s="33"/>
      <c r="I36" s="123">
        <v>0.12</v>
      </c>
      <c r="J36" s="122">
        <f>ROUND(((SUM(BF97:BF162))*I36),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ROUND((SUM(BG97:BG162)),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ROUND((SUM(BH97:BH162)),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ROUND((SUM(BI97:BI162)),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2 - Kuchyňka</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J97</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J98</f>
        <v>0</v>
      </c>
      <c r="K64" s="140"/>
      <c r="L64" s="144"/>
    </row>
    <row r="65" spans="1:31" s="10" customFormat="1" ht="19.899999999999999" customHeight="1">
      <c r="B65" s="145"/>
      <c r="C65" s="96"/>
      <c r="D65" s="146" t="s">
        <v>137</v>
      </c>
      <c r="E65" s="147"/>
      <c r="F65" s="147"/>
      <c r="G65" s="147"/>
      <c r="H65" s="147"/>
      <c r="I65" s="147"/>
      <c r="J65" s="148">
        <f>J99</f>
        <v>0</v>
      </c>
      <c r="K65" s="96"/>
      <c r="L65" s="149"/>
    </row>
    <row r="66" spans="1:31" s="10" customFormat="1" ht="19.899999999999999" customHeight="1">
      <c r="B66" s="145"/>
      <c r="C66" s="96"/>
      <c r="D66" s="146" t="s">
        <v>303</v>
      </c>
      <c r="E66" s="147"/>
      <c r="F66" s="147"/>
      <c r="G66" s="147"/>
      <c r="H66" s="147"/>
      <c r="I66" s="147"/>
      <c r="J66" s="148">
        <f>J106</f>
        <v>0</v>
      </c>
      <c r="K66" s="96"/>
      <c r="L66" s="149"/>
    </row>
    <row r="67" spans="1:31" s="10" customFormat="1" ht="19.899999999999999" customHeight="1">
      <c r="B67" s="145"/>
      <c r="C67" s="96"/>
      <c r="D67" s="146" t="s">
        <v>312</v>
      </c>
      <c r="E67" s="147"/>
      <c r="F67" s="147"/>
      <c r="G67" s="147"/>
      <c r="H67" s="147"/>
      <c r="I67" s="147"/>
      <c r="J67" s="148">
        <f>J107</f>
        <v>0</v>
      </c>
      <c r="K67" s="96"/>
      <c r="L67" s="149"/>
    </row>
    <row r="68" spans="1:31" s="10" customFormat="1" ht="19.899999999999999" customHeight="1">
      <c r="B68" s="145"/>
      <c r="C68" s="96"/>
      <c r="D68" s="146" t="s">
        <v>313</v>
      </c>
      <c r="E68" s="147"/>
      <c r="F68" s="147"/>
      <c r="G68" s="147"/>
      <c r="H68" s="147"/>
      <c r="I68" s="147"/>
      <c r="J68" s="148">
        <f>J110</f>
        <v>0</v>
      </c>
      <c r="K68" s="96"/>
      <c r="L68" s="149"/>
    </row>
    <row r="69" spans="1:31" s="10" customFormat="1" ht="19.899999999999999" customHeight="1">
      <c r="B69" s="145"/>
      <c r="C69" s="96"/>
      <c r="D69" s="146" t="s">
        <v>314</v>
      </c>
      <c r="E69" s="147"/>
      <c r="F69" s="147"/>
      <c r="G69" s="147"/>
      <c r="H69" s="147"/>
      <c r="I69" s="147"/>
      <c r="J69" s="148">
        <f>J113</f>
        <v>0</v>
      </c>
      <c r="K69" s="96"/>
      <c r="L69" s="149"/>
    </row>
    <row r="70" spans="1:31" s="10" customFormat="1" ht="19.899999999999999" customHeight="1">
      <c r="B70" s="145"/>
      <c r="C70" s="96"/>
      <c r="D70" s="146" t="s">
        <v>200</v>
      </c>
      <c r="E70" s="147"/>
      <c r="F70" s="147"/>
      <c r="G70" s="147"/>
      <c r="H70" s="147"/>
      <c r="I70" s="147"/>
      <c r="J70" s="148">
        <f>J121</f>
        <v>0</v>
      </c>
      <c r="K70" s="96"/>
      <c r="L70" s="149"/>
    </row>
    <row r="71" spans="1:31" s="9" customFormat="1" ht="24.95" customHeight="1">
      <c r="B71" s="139"/>
      <c r="C71" s="140"/>
      <c r="D71" s="141" t="s">
        <v>139</v>
      </c>
      <c r="E71" s="142"/>
      <c r="F71" s="142"/>
      <c r="G71" s="142"/>
      <c r="H71" s="142"/>
      <c r="I71" s="142"/>
      <c r="J71" s="143">
        <f>J124</f>
        <v>0</v>
      </c>
      <c r="K71" s="140"/>
      <c r="L71" s="144"/>
    </row>
    <row r="72" spans="1:31" s="10" customFormat="1" ht="19.899999999999999" customHeight="1">
      <c r="B72" s="145"/>
      <c r="C72" s="96"/>
      <c r="D72" s="146" t="s">
        <v>317</v>
      </c>
      <c r="E72" s="147"/>
      <c r="F72" s="147"/>
      <c r="G72" s="147"/>
      <c r="H72" s="147"/>
      <c r="I72" s="147"/>
      <c r="J72" s="148">
        <f>J125</f>
        <v>0</v>
      </c>
      <c r="K72" s="96"/>
      <c r="L72" s="149"/>
    </row>
    <row r="73" spans="1:31" s="10" customFormat="1" ht="19.899999999999999" customHeight="1">
      <c r="B73" s="145"/>
      <c r="C73" s="96"/>
      <c r="D73" s="146" t="s">
        <v>311</v>
      </c>
      <c r="E73" s="147"/>
      <c r="F73" s="147"/>
      <c r="G73" s="147"/>
      <c r="H73" s="147"/>
      <c r="I73" s="147"/>
      <c r="J73" s="148">
        <f>J135</f>
        <v>0</v>
      </c>
      <c r="K73" s="96"/>
      <c r="L73" s="149"/>
    </row>
    <row r="74" spans="1:31" s="10" customFormat="1" ht="19.899999999999999" customHeight="1">
      <c r="B74" s="145"/>
      <c r="C74" s="96"/>
      <c r="D74" s="146" t="s">
        <v>319</v>
      </c>
      <c r="E74" s="147"/>
      <c r="F74" s="147"/>
      <c r="G74" s="147"/>
      <c r="H74" s="147"/>
      <c r="I74" s="147"/>
      <c r="J74" s="148">
        <f>J144</f>
        <v>0</v>
      </c>
      <c r="K74" s="96"/>
      <c r="L74" s="149"/>
    </row>
    <row r="75" spans="1:31" s="10" customFormat="1" ht="19.899999999999999" customHeight="1">
      <c r="B75" s="145"/>
      <c r="C75" s="96"/>
      <c r="D75" s="146" t="s">
        <v>140</v>
      </c>
      <c r="E75" s="147"/>
      <c r="F75" s="147"/>
      <c r="G75" s="147"/>
      <c r="H75" s="147"/>
      <c r="I75" s="147"/>
      <c r="J75" s="148">
        <f>J156</f>
        <v>0</v>
      </c>
      <c r="K75" s="96"/>
      <c r="L75" s="149"/>
    </row>
    <row r="76" spans="1:31" s="2" customFormat="1" ht="21.7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46"/>
      <c r="C77" s="47"/>
      <c r="D77" s="47"/>
      <c r="E77" s="47"/>
      <c r="F77" s="47"/>
      <c r="G77" s="47"/>
      <c r="H77" s="47"/>
      <c r="I77" s="47"/>
      <c r="J77" s="47"/>
      <c r="K77" s="47"/>
      <c r="L77" s="112"/>
      <c r="S77" s="33"/>
      <c r="T77" s="33"/>
      <c r="U77" s="33"/>
      <c r="V77" s="33"/>
      <c r="W77" s="33"/>
      <c r="X77" s="33"/>
      <c r="Y77" s="33"/>
      <c r="Z77" s="33"/>
      <c r="AA77" s="33"/>
      <c r="AB77" s="33"/>
      <c r="AC77" s="33"/>
      <c r="AD77" s="33"/>
      <c r="AE77" s="33"/>
    </row>
    <row r="81" spans="1:31" s="2" customFormat="1" ht="6.95" customHeight="1">
      <c r="A81" s="33"/>
      <c r="B81" s="48"/>
      <c r="C81" s="49"/>
      <c r="D81" s="49"/>
      <c r="E81" s="49"/>
      <c r="F81" s="49"/>
      <c r="G81" s="49"/>
      <c r="H81" s="49"/>
      <c r="I81" s="49"/>
      <c r="J81" s="49"/>
      <c r="K81" s="49"/>
      <c r="L81" s="112"/>
      <c r="S81" s="33"/>
      <c r="T81" s="33"/>
      <c r="U81" s="33"/>
      <c r="V81" s="33"/>
      <c r="W81" s="33"/>
      <c r="X81" s="33"/>
      <c r="Y81" s="33"/>
      <c r="Z81" s="33"/>
      <c r="AA81" s="33"/>
      <c r="AB81" s="33"/>
      <c r="AC81" s="33"/>
      <c r="AD81" s="33"/>
      <c r="AE81" s="33"/>
    </row>
    <row r="82" spans="1:31" s="2" customFormat="1" ht="24.95" customHeight="1">
      <c r="A82" s="33"/>
      <c r="B82" s="34"/>
      <c r="C82" s="22" t="s">
        <v>141</v>
      </c>
      <c r="D82" s="35"/>
      <c r="E82" s="35"/>
      <c r="F82" s="35"/>
      <c r="G82" s="35"/>
      <c r="H82" s="35"/>
      <c r="I82" s="35"/>
      <c r="J82" s="35"/>
      <c r="K82" s="35"/>
      <c r="L82" s="112"/>
      <c r="S82" s="33"/>
      <c r="T82" s="33"/>
      <c r="U82" s="33"/>
      <c r="V82" s="33"/>
      <c r="W82" s="33"/>
      <c r="X82" s="33"/>
      <c r="Y82" s="33"/>
      <c r="Z82" s="33"/>
      <c r="AA82" s="33"/>
      <c r="AB82" s="33"/>
      <c r="AC82" s="33"/>
      <c r="AD82" s="33"/>
      <c r="AE82" s="33"/>
    </row>
    <row r="83" spans="1:31"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31" s="2" customFormat="1" ht="12" customHeight="1">
      <c r="A84" s="33"/>
      <c r="B84" s="34"/>
      <c r="C84" s="28" t="s">
        <v>16</v>
      </c>
      <c r="D84" s="35"/>
      <c r="E84" s="35"/>
      <c r="F84" s="35"/>
      <c r="G84" s="35"/>
      <c r="H84" s="35"/>
      <c r="I84" s="35"/>
      <c r="J84" s="35"/>
      <c r="K84" s="35"/>
      <c r="L84" s="112"/>
      <c r="S84" s="33"/>
      <c r="T84" s="33"/>
      <c r="U84" s="33"/>
      <c r="V84" s="33"/>
      <c r="W84" s="33"/>
      <c r="X84" s="33"/>
      <c r="Y84" s="33"/>
      <c r="Z84" s="33"/>
      <c r="AA84" s="33"/>
      <c r="AB84" s="33"/>
      <c r="AC84" s="33"/>
      <c r="AD84" s="33"/>
      <c r="AE84" s="33"/>
    </row>
    <row r="85" spans="1:31" s="2" customFormat="1" ht="16.5" customHeight="1">
      <c r="A85" s="33"/>
      <c r="B85" s="34"/>
      <c r="C85" s="35"/>
      <c r="D85" s="35"/>
      <c r="E85" s="356" t="str">
        <f>E7</f>
        <v>objekt Koleje Jarov- Blok G</v>
      </c>
      <c r="F85" s="357"/>
      <c r="G85" s="357"/>
      <c r="H85" s="357"/>
      <c r="I85" s="35"/>
      <c r="J85" s="35"/>
      <c r="K85" s="35"/>
      <c r="L85" s="112"/>
      <c r="S85" s="33"/>
      <c r="T85" s="33"/>
      <c r="U85" s="33"/>
      <c r="V85" s="33"/>
      <c r="W85" s="33"/>
      <c r="X85" s="33"/>
      <c r="Y85" s="33"/>
      <c r="Z85" s="33"/>
      <c r="AA85" s="33"/>
      <c r="AB85" s="33"/>
      <c r="AC85" s="33"/>
      <c r="AD85" s="33"/>
      <c r="AE85" s="33"/>
    </row>
    <row r="86" spans="1:31" s="1" customFormat="1" ht="12" customHeight="1">
      <c r="B86" s="20"/>
      <c r="C86" s="28" t="s">
        <v>128</v>
      </c>
      <c r="D86" s="21"/>
      <c r="E86" s="21"/>
      <c r="F86" s="21"/>
      <c r="G86" s="21"/>
      <c r="H86" s="21"/>
      <c r="I86" s="21"/>
      <c r="J86" s="21"/>
      <c r="K86" s="21"/>
      <c r="L86" s="19"/>
    </row>
    <row r="87" spans="1:31" s="2" customFormat="1" ht="16.5" customHeight="1">
      <c r="A87" s="33"/>
      <c r="B87" s="34"/>
      <c r="C87" s="35"/>
      <c r="D87" s="35"/>
      <c r="E87" s="356" t="s">
        <v>308</v>
      </c>
      <c r="F87" s="358"/>
      <c r="G87" s="358"/>
      <c r="H87" s="358"/>
      <c r="I87" s="35"/>
      <c r="J87" s="35"/>
      <c r="K87" s="35"/>
      <c r="L87" s="112"/>
      <c r="S87" s="33"/>
      <c r="T87" s="33"/>
      <c r="U87" s="33"/>
      <c r="V87" s="33"/>
      <c r="W87" s="33"/>
      <c r="X87" s="33"/>
      <c r="Y87" s="33"/>
      <c r="Z87" s="33"/>
      <c r="AA87" s="33"/>
      <c r="AB87" s="33"/>
      <c r="AC87" s="33"/>
      <c r="AD87" s="33"/>
      <c r="AE87" s="33"/>
    </row>
    <row r="88" spans="1:31" s="2" customFormat="1" ht="12" customHeight="1">
      <c r="A88" s="33"/>
      <c r="B88" s="34"/>
      <c r="C88" s="28" t="s">
        <v>130</v>
      </c>
      <c r="D88" s="35"/>
      <c r="E88" s="35"/>
      <c r="F88" s="35"/>
      <c r="G88" s="35"/>
      <c r="H88" s="35"/>
      <c r="I88" s="35"/>
      <c r="J88" s="35"/>
      <c r="K88" s="35"/>
      <c r="L88" s="112"/>
      <c r="S88" s="33"/>
      <c r="T88" s="33"/>
      <c r="U88" s="33"/>
      <c r="V88" s="33"/>
      <c r="W88" s="33"/>
      <c r="X88" s="33"/>
      <c r="Y88" s="33"/>
      <c r="Z88" s="33"/>
      <c r="AA88" s="33"/>
      <c r="AB88" s="33"/>
      <c r="AC88" s="33"/>
      <c r="AD88" s="33"/>
      <c r="AE88" s="33"/>
    </row>
    <row r="89" spans="1:31" s="2" customFormat="1" ht="16.5" customHeight="1">
      <c r="A89" s="33"/>
      <c r="B89" s="34"/>
      <c r="C89" s="35"/>
      <c r="D89" s="35"/>
      <c r="E89" s="310" t="str">
        <f>E11</f>
        <v>2 - Kuchyňka</v>
      </c>
      <c r="F89" s="358"/>
      <c r="G89" s="358"/>
      <c r="H89" s="358"/>
      <c r="I89" s="35"/>
      <c r="J89" s="35"/>
      <c r="K89" s="35"/>
      <c r="L89" s="112"/>
      <c r="S89" s="33"/>
      <c r="T89" s="33"/>
      <c r="U89" s="33"/>
      <c r="V89" s="33"/>
      <c r="W89" s="33"/>
      <c r="X89" s="33"/>
      <c r="Y89" s="33"/>
      <c r="Z89" s="33"/>
      <c r="AA89" s="33"/>
      <c r="AB89" s="33"/>
      <c r="AC89" s="33"/>
      <c r="AD89" s="33"/>
      <c r="AE89" s="33"/>
    </row>
    <row r="90" spans="1:31" s="2" customFormat="1" ht="6.95" customHeight="1">
      <c r="A90" s="33"/>
      <c r="B90" s="34"/>
      <c r="C90" s="35"/>
      <c r="D90" s="35"/>
      <c r="E90" s="35"/>
      <c r="F90" s="35"/>
      <c r="G90" s="35"/>
      <c r="H90" s="35"/>
      <c r="I90" s="35"/>
      <c r="J90" s="35"/>
      <c r="K90" s="35"/>
      <c r="L90" s="112"/>
      <c r="S90" s="33"/>
      <c r="T90" s="33"/>
      <c r="U90" s="33"/>
      <c r="V90" s="33"/>
      <c r="W90" s="33"/>
      <c r="X90" s="33"/>
      <c r="Y90" s="33"/>
      <c r="Z90" s="33"/>
      <c r="AA90" s="33"/>
      <c r="AB90" s="33"/>
      <c r="AC90" s="33"/>
      <c r="AD90" s="33"/>
      <c r="AE90" s="33"/>
    </row>
    <row r="91" spans="1:31" s="2" customFormat="1" ht="12" customHeight="1">
      <c r="A91" s="33"/>
      <c r="B91" s="34"/>
      <c r="C91" s="28" t="s">
        <v>21</v>
      </c>
      <c r="D91" s="35"/>
      <c r="E91" s="35"/>
      <c r="F91" s="26" t="str">
        <f>F14</f>
        <v xml:space="preserve"> </v>
      </c>
      <c r="G91" s="35"/>
      <c r="H91" s="35"/>
      <c r="I91" s="28" t="s">
        <v>23</v>
      </c>
      <c r="J91" s="58" t="str">
        <f>IF(J14="","",J14)</f>
        <v>10. 2. 2025</v>
      </c>
      <c r="K91" s="35"/>
      <c r="L91" s="112"/>
      <c r="S91" s="33"/>
      <c r="T91" s="33"/>
      <c r="U91" s="33"/>
      <c r="V91" s="33"/>
      <c r="W91" s="33"/>
      <c r="X91" s="33"/>
      <c r="Y91" s="33"/>
      <c r="Z91" s="33"/>
      <c r="AA91" s="33"/>
      <c r="AB91" s="33"/>
      <c r="AC91" s="33"/>
      <c r="AD91" s="33"/>
      <c r="AE91" s="33"/>
    </row>
    <row r="92" spans="1:31" s="2" customFormat="1" ht="6.95" customHeight="1">
      <c r="A92" s="33"/>
      <c r="B92" s="34"/>
      <c r="C92" s="35"/>
      <c r="D92" s="35"/>
      <c r="E92" s="35"/>
      <c r="F92" s="35"/>
      <c r="G92" s="35"/>
      <c r="H92" s="35"/>
      <c r="I92" s="35"/>
      <c r="J92" s="35"/>
      <c r="K92" s="35"/>
      <c r="L92" s="112"/>
      <c r="S92" s="33"/>
      <c r="T92" s="33"/>
      <c r="U92" s="33"/>
      <c r="V92" s="33"/>
      <c r="W92" s="33"/>
      <c r="X92" s="33"/>
      <c r="Y92" s="33"/>
      <c r="Z92" s="33"/>
      <c r="AA92" s="33"/>
      <c r="AB92" s="33"/>
      <c r="AC92" s="33"/>
      <c r="AD92" s="33"/>
      <c r="AE92" s="33"/>
    </row>
    <row r="93" spans="1:31" s="2" customFormat="1" ht="15.2" customHeight="1">
      <c r="A93" s="33"/>
      <c r="B93" s="34"/>
      <c r="C93" s="28" t="s">
        <v>25</v>
      </c>
      <c r="D93" s="35"/>
      <c r="E93" s="35"/>
      <c r="F93" s="26" t="str">
        <f>E17</f>
        <v xml:space="preserve"> </v>
      </c>
      <c r="G93" s="35"/>
      <c r="H93" s="35"/>
      <c r="I93" s="28" t="s">
        <v>30</v>
      </c>
      <c r="J93" s="31" t="str">
        <f>E23</f>
        <v xml:space="preserve"> </v>
      </c>
      <c r="K93" s="35"/>
      <c r="L93" s="112"/>
      <c r="S93" s="33"/>
      <c r="T93" s="33"/>
      <c r="U93" s="33"/>
      <c r="V93" s="33"/>
      <c r="W93" s="33"/>
      <c r="X93" s="33"/>
      <c r="Y93" s="33"/>
      <c r="Z93" s="33"/>
      <c r="AA93" s="33"/>
      <c r="AB93" s="33"/>
      <c r="AC93" s="33"/>
      <c r="AD93" s="33"/>
      <c r="AE93" s="33"/>
    </row>
    <row r="94" spans="1:31" s="2" customFormat="1" ht="15.2" customHeight="1">
      <c r="A94" s="33"/>
      <c r="B94" s="34"/>
      <c r="C94" s="28" t="s">
        <v>28</v>
      </c>
      <c r="D94" s="35"/>
      <c r="E94" s="35"/>
      <c r="F94" s="26" t="str">
        <f>IF(E20="","",E20)</f>
        <v>Vyplň údaj</v>
      </c>
      <c r="G94" s="35"/>
      <c r="H94" s="35"/>
      <c r="I94" s="28" t="s">
        <v>32</v>
      </c>
      <c r="J94" s="31" t="str">
        <f>E26</f>
        <v xml:space="preserve"> </v>
      </c>
      <c r="K94" s="35"/>
      <c r="L94" s="112"/>
      <c r="S94" s="33"/>
      <c r="T94" s="33"/>
      <c r="U94" s="33"/>
      <c r="V94" s="33"/>
      <c r="W94" s="33"/>
      <c r="X94" s="33"/>
      <c r="Y94" s="33"/>
      <c r="Z94" s="33"/>
      <c r="AA94" s="33"/>
      <c r="AB94" s="33"/>
      <c r="AC94" s="33"/>
      <c r="AD94" s="33"/>
      <c r="AE94" s="33"/>
    </row>
    <row r="95" spans="1:31" s="2" customFormat="1" ht="10.35" customHeight="1">
      <c r="A95" s="33"/>
      <c r="B95" s="34"/>
      <c r="C95" s="35"/>
      <c r="D95" s="35"/>
      <c r="E95" s="35"/>
      <c r="F95" s="35"/>
      <c r="G95" s="35"/>
      <c r="H95" s="35"/>
      <c r="I95" s="35"/>
      <c r="J95" s="35"/>
      <c r="K95" s="35"/>
      <c r="L95" s="112"/>
      <c r="S95" s="33"/>
      <c r="T95" s="33"/>
      <c r="U95" s="33"/>
      <c r="V95" s="33"/>
      <c r="W95" s="33"/>
      <c r="X95" s="33"/>
      <c r="Y95" s="33"/>
      <c r="Z95" s="33"/>
      <c r="AA95" s="33"/>
      <c r="AB95" s="33"/>
      <c r="AC95" s="33"/>
      <c r="AD95" s="33"/>
      <c r="AE95" s="33"/>
    </row>
    <row r="96" spans="1:31" s="11" customFormat="1" ht="29.25" customHeight="1">
      <c r="A96" s="150"/>
      <c r="B96" s="151"/>
      <c r="C96" s="152" t="s">
        <v>142</v>
      </c>
      <c r="D96" s="153" t="s">
        <v>54</v>
      </c>
      <c r="E96" s="153" t="s">
        <v>50</v>
      </c>
      <c r="F96" s="153" t="s">
        <v>51</v>
      </c>
      <c r="G96" s="153" t="s">
        <v>143</v>
      </c>
      <c r="H96" s="153" t="s">
        <v>144</v>
      </c>
      <c r="I96" s="153" t="s">
        <v>145</v>
      </c>
      <c r="J96" s="153" t="s">
        <v>134</v>
      </c>
      <c r="K96" s="154" t="s">
        <v>146</v>
      </c>
      <c r="L96" s="155"/>
      <c r="M96" s="67" t="s">
        <v>19</v>
      </c>
      <c r="N96" s="68" t="s">
        <v>39</v>
      </c>
      <c r="O96" s="68" t="s">
        <v>147</v>
      </c>
      <c r="P96" s="68" t="s">
        <v>148</v>
      </c>
      <c r="Q96" s="68" t="s">
        <v>149</v>
      </c>
      <c r="R96" s="68" t="s">
        <v>150</v>
      </c>
      <c r="S96" s="68" t="s">
        <v>151</v>
      </c>
      <c r="T96" s="69" t="s">
        <v>152</v>
      </c>
      <c r="U96" s="150"/>
      <c r="V96" s="150"/>
      <c r="W96" s="150"/>
      <c r="X96" s="150"/>
      <c r="Y96" s="150"/>
      <c r="Z96" s="150"/>
      <c r="AA96" s="150"/>
      <c r="AB96" s="150"/>
      <c r="AC96" s="150"/>
      <c r="AD96" s="150"/>
      <c r="AE96" s="150"/>
    </row>
    <row r="97" spans="1:65" s="2" customFormat="1" ht="22.9" customHeight="1">
      <c r="A97" s="33"/>
      <c r="B97" s="34"/>
      <c r="C97" s="74" t="s">
        <v>153</v>
      </c>
      <c r="D97" s="35"/>
      <c r="E97" s="35"/>
      <c r="F97" s="35"/>
      <c r="G97" s="35"/>
      <c r="H97" s="35"/>
      <c r="I97" s="35"/>
      <c r="J97" s="156">
        <f>BK97</f>
        <v>0</v>
      </c>
      <c r="K97" s="35"/>
      <c r="L97" s="38"/>
      <c r="M97" s="70"/>
      <c r="N97" s="157"/>
      <c r="O97" s="71"/>
      <c r="P97" s="158">
        <f>P98+P124</f>
        <v>0</v>
      </c>
      <c r="Q97" s="71"/>
      <c r="R97" s="158">
        <f>R98+R124</f>
        <v>0.10842200000000002</v>
      </c>
      <c r="S97" s="71"/>
      <c r="T97" s="159">
        <f>T98+T124</f>
        <v>0.39083020000000002</v>
      </c>
      <c r="U97" s="33"/>
      <c r="V97" s="33"/>
      <c r="W97" s="33"/>
      <c r="X97" s="33"/>
      <c r="Y97" s="33"/>
      <c r="Z97" s="33"/>
      <c r="AA97" s="33"/>
      <c r="AB97" s="33"/>
      <c r="AC97" s="33"/>
      <c r="AD97" s="33"/>
      <c r="AE97" s="33"/>
      <c r="AT97" s="16" t="s">
        <v>68</v>
      </c>
      <c r="AU97" s="16" t="s">
        <v>135</v>
      </c>
      <c r="BK97" s="160">
        <f>BK98+BK124</f>
        <v>0</v>
      </c>
    </row>
    <row r="98" spans="1:65" s="12" customFormat="1" ht="25.9" customHeight="1">
      <c r="B98" s="161"/>
      <c r="C98" s="162"/>
      <c r="D98" s="163" t="s">
        <v>68</v>
      </c>
      <c r="E98" s="164" t="s">
        <v>154</v>
      </c>
      <c r="F98" s="164" t="s">
        <v>155</v>
      </c>
      <c r="G98" s="162"/>
      <c r="H98" s="162"/>
      <c r="I98" s="165"/>
      <c r="J98" s="166">
        <f>BK98</f>
        <v>0</v>
      </c>
      <c r="K98" s="162"/>
      <c r="L98" s="167"/>
      <c r="M98" s="168"/>
      <c r="N98" s="169"/>
      <c r="O98" s="169"/>
      <c r="P98" s="170">
        <f>P99+P106+P107+P110+P113+P121</f>
        <v>0</v>
      </c>
      <c r="Q98" s="169"/>
      <c r="R98" s="170">
        <f>R99+R106+R107+R110+R113+R121</f>
        <v>3.7855E-2</v>
      </c>
      <c r="S98" s="169"/>
      <c r="T98" s="171">
        <f>T99+T106+T107+T110+T113+T121</f>
        <v>0.10697</v>
      </c>
      <c r="AR98" s="172" t="s">
        <v>76</v>
      </c>
      <c r="AT98" s="173" t="s">
        <v>68</v>
      </c>
      <c r="AU98" s="173" t="s">
        <v>69</v>
      </c>
      <c r="AY98" s="172" t="s">
        <v>156</v>
      </c>
      <c r="BK98" s="174">
        <f>BK99+BK106+BK107+BK110+BK113+BK121</f>
        <v>0</v>
      </c>
    </row>
    <row r="99" spans="1:65" s="12" customFormat="1" ht="22.9" customHeight="1">
      <c r="B99" s="161"/>
      <c r="C99" s="162"/>
      <c r="D99" s="163" t="s">
        <v>68</v>
      </c>
      <c r="E99" s="175" t="s">
        <v>86</v>
      </c>
      <c r="F99" s="175" t="s">
        <v>157</v>
      </c>
      <c r="G99" s="162"/>
      <c r="H99" s="162"/>
      <c r="I99" s="165"/>
      <c r="J99" s="176">
        <f>BK99</f>
        <v>0</v>
      </c>
      <c r="K99" s="162"/>
      <c r="L99" s="167"/>
      <c r="M99" s="168"/>
      <c r="N99" s="169"/>
      <c r="O99" s="169"/>
      <c r="P99" s="170">
        <f>SUM(P100:P105)</f>
        <v>0</v>
      </c>
      <c r="Q99" s="169"/>
      <c r="R99" s="170">
        <f>SUM(R100:R105)</f>
        <v>3.7354999999999999E-2</v>
      </c>
      <c r="S99" s="169"/>
      <c r="T99" s="171">
        <f>SUM(T100:T105)</f>
        <v>1.17E-3</v>
      </c>
      <c r="AR99" s="172" t="s">
        <v>76</v>
      </c>
      <c r="AT99" s="173" t="s">
        <v>68</v>
      </c>
      <c r="AU99" s="173" t="s">
        <v>76</v>
      </c>
      <c r="AY99" s="172" t="s">
        <v>156</v>
      </c>
      <c r="BK99" s="174">
        <f>SUM(BK100:BK105)</f>
        <v>0</v>
      </c>
    </row>
    <row r="100" spans="1:65" s="2" customFormat="1" ht="37.9" customHeight="1">
      <c r="A100" s="33"/>
      <c r="B100" s="34"/>
      <c r="C100" s="177" t="s">
        <v>76</v>
      </c>
      <c r="D100" s="177" t="s">
        <v>158</v>
      </c>
      <c r="E100" s="178" t="s">
        <v>331</v>
      </c>
      <c r="F100" s="179" t="s">
        <v>332</v>
      </c>
      <c r="G100" s="180" t="s">
        <v>161</v>
      </c>
      <c r="H100" s="181">
        <v>2.2999999999999998</v>
      </c>
      <c r="I100" s="182"/>
      <c r="J100" s="183">
        <f>ROUND(I100*H100,2)</f>
        <v>0</v>
      </c>
      <c r="K100" s="179" t="s">
        <v>162</v>
      </c>
      <c r="L100" s="38"/>
      <c r="M100" s="184" t="s">
        <v>19</v>
      </c>
      <c r="N100" s="185" t="s">
        <v>40</v>
      </c>
      <c r="O100" s="63"/>
      <c r="P100" s="186">
        <f>O100*H100</f>
        <v>0</v>
      </c>
      <c r="Q100" s="186">
        <v>1.575E-2</v>
      </c>
      <c r="R100" s="186">
        <f>Q100*H100</f>
        <v>3.6225E-2</v>
      </c>
      <c r="S100" s="186">
        <v>0</v>
      </c>
      <c r="T100" s="187">
        <f>S100*H100</f>
        <v>0</v>
      </c>
      <c r="U100" s="33"/>
      <c r="V100" s="33"/>
      <c r="W100" s="33"/>
      <c r="X100" s="33"/>
      <c r="Y100" s="33"/>
      <c r="Z100" s="33"/>
      <c r="AA100" s="33"/>
      <c r="AB100" s="33"/>
      <c r="AC100" s="33"/>
      <c r="AD100" s="33"/>
      <c r="AE100" s="33"/>
      <c r="AR100" s="188" t="s">
        <v>101</v>
      </c>
      <c r="AT100" s="188" t="s">
        <v>158</v>
      </c>
      <c r="AU100" s="188" t="s">
        <v>78</v>
      </c>
      <c r="AY100" s="16" t="s">
        <v>156</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101</v>
      </c>
      <c r="BM100" s="188" t="s">
        <v>78</v>
      </c>
    </row>
    <row r="101" spans="1:65" s="2" customFormat="1" ht="11.25">
      <c r="A101" s="33"/>
      <c r="B101" s="34"/>
      <c r="C101" s="35"/>
      <c r="D101" s="190" t="s">
        <v>163</v>
      </c>
      <c r="E101" s="35"/>
      <c r="F101" s="191" t="s">
        <v>333</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163</v>
      </c>
      <c r="AU101" s="16" t="s">
        <v>78</v>
      </c>
    </row>
    <row r="102" spans="1:65" s="2" customFormat="1" ht="24.2" customHeight="1">
      <c r="A102" s="33"/>
      <c r="B102" s="34"/>
      <c r="C102" s="177" t="s">
        <v>78</v>
      </c>
      <c r="D102" s="177" t="s">
        <v>158</v>
      </c>
      <c r="E102" s="178" t="s">
        <v>159</v>
      </c>
      <c r="F102" s="179" t="s">
        <v>160</v>
      </c>
      <c r="G102" s="180" t="s">
        <v>161</v>
      </c>
      <c r="H102" s="181">
        <v>12.5</v>
      </c>
      <c r="I102" s="182"/>
      <c r="J102" s="183">
        <f>ROUND(I102*H102,2)</f>
        <v>0</v>
      </c>
      <c r="K102" s="179" t="s">
        <v>162</v>
      </c>
      <c r="L102" s="38"/>
      <c r="M102" s="184" t="s">
        <v>19</v>
      </c>
      <c r="N102" s="185" t="s">
        <v>40</v>
      </c>
      <c r="O102" s="63"/>
      <c r="P102" s="186">
        <f>O102*H102</f>
        <v>0</v>
      </c>
      <c r="Q102" s="186">
        <v>4.0000000000000003E-5</v>
      </c>
      <c r="R102" s="186">
        <f>Q102*H102</f>
        <v>5.0000000000000001E-4</v>
      </c>
      <c r="S102" s="186">
        <v>6.0000000000000002E-5</v>
      </c>
      <c r="T102" s="187">
        <f>S102*H102</f>
        <v>7.5000000000000002E-4</v>
      </c>
      <c r="U102" s="33"/>
      <c r="V102" s="33"/>
      <c r="W102" s="33"/>
      <c r="X102" s="33"/>
      <c r="Y102" s="33"/>
      <c r="Z102" s="33"/>
      <c r="AA102" s="33"/>
      <c r="AB102" s="33"/>
      <c r="AC102" s="33"/>
      <c r="AD102" s="33"/>
      <c r="AE102" s="33"/>
      <c r="AR102" s="188" t="s">
        <v>101</v>
      </c>
      <c r="AT102" s="188" t="s">
        <v>158</v>
      </c>
      <c r="AU102" s="188" t="s">
        <v>78</v>
      </c>
      <c r="AY102" s="16" t="s">
        <v>156</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101</v>
      </c>
      <c r="BM102" s="188" t="s">
        <v>101</v>
      </c>
    </row>
    <row r="103" spans="1:65" s="2" customFormat="1" ht="11.25">
      <c r="A103" s="33"/>
      <c r="B103" s="34"/>
      <c r="C103" s="35"/>
      <c r="D103" s="190" t="s">
        <v>163</v>
      </c>
      <c r="E103" s="35"/>
      <c r="F103" s="191" t="s">
        <v>164</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163</v>
      </c>
      <c r="AU103" s="16" t="s">
        <v>78</v>
      </c>
    </row>
    <row r="104" spans="1:65" s="2" customFormat="1" ht="33" customHeight="1">
      <c r="A104" s="33"/>
      <c r="B104" s="34"/>
      <c r="C104" s="177" t="s">
        <v>83</v>
      </c>
      <c r="D104" s="177" t="s">
        <v>158</v>
      </c>
      <c r="E104" s="178" t="s">
        <v>334</v>
      </c>
      <c r="F104" s="179" t="s">
        <v>335</v>
      </c>
      <c r="G104" s="180" t="s">
        <v>161</v>
      </c>
      <c r="H104" s="181">
        <v>7</v>
      </c>
      <c r="I104" s="182"/>
      <c r="J104" s="183">
        <f>ROUND(I104*H104,2)</f>
        <v>0</v>
      </c>
      <c r="K104" s="179" t="s">
        <v>162</v>
      </c>
      <c r="L104" s="38"/>
      <c r="M104" s="184" t="s">
        <v>19</v>
      </c>
      <c r="N104" s="185" t="s">
        <v>40</v>
      </c>
      <c r="O104" s="63"/>
      <c r="P104" s="186">
        <f>O104*H104</f>
        <v>0</v>
      </c>
      <c r="Q104" s="186">
        <v>9.0000000000000006E-5</v>
      </c>
      <c r="R104" s="186">
        <f>Q104*H104</f>
        <v>6.3000000000000003E-4</v>
      </c>
      <c r="S104" s="186">
        <v>6.0000000000000002E-5</v>
      </c>
      <c r="T104" s="187">
        <f>S104*H104</f>
        <v>4.2000000000000002E-4</v>
      </c>
      <c r="U104" s="33"/>
      <c r="V104" s="33"/>
      <c r="W104" s="33"/>
      <c r="X104" s="33"/>
      <c r="Y104" s="33"/>
      <c r="Z104" s="33"/>
      <c r="AA104" s="33"/>
      <c r="AB104" s="33"/>
      <c r="AC104" s="33"/>
      <c r="AD104" s="33"/>
      <c r="AE104" s="33"/>
      <c r="AR104" s="188" t="s">
        <v>101</v>
      </c>
      <c r="AT104" s="188" t="s">
        <v>158</v>
      </c>
      <c r="AU104" s="188" t="s">
        <v>78</v>
      </c>
      <c r="AY104" s="16" t="s">
        <v>156</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101</v>
      </c>
      <c r="BM104" s="188" t="s">
        <v>86</v>
      </c>
    </row>
    <row r="105" spans="1:65" s="2" customFormat="1" ht="11.25">
      <c r="A105" s="33"/>
      <c r="B105" s="34"/>
      <c r="C105" s="35"/>
      <c r="D105" s="190" t="s">
        <v>163</v>
      </c>
      <c r="E105" s="35"/>
      <c r="F105" s="191" t="s">
        <v>336</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163</v>
      </c>
      <c r="AU105" s="16" t="s">
        <v>78</v>
      </c>
    </row>
    <row r="106" spans="1:65" s="12" customFormat="1" ht="22.9" customHeight="1">
      <c r="B106" s="161"/>
      <c r="C106" s="162"/>
      <c r="D106" s="163" t="s">
        <v>68</v>
      </c>
      <c r="E106" s="175" t="s">
        <v>118</v>
      </c>
      <c r="F106" s="175" t="s">
        <v>304</v>
      </c>
      <c r="G106" s="162"/>
      <c r="H106" s="162"/>
      <c r="I106" s="165"/>
      <c r="J106" s="176">
        <f>BK106</f>
        <v>0</v>
      </c>
      <c r="K106" s="162"/>
      <c r="L106" s="167"/>
      <c r="M106" s="168"/>
      <c r="N106" s="169"/>
      <c r="O106" s="169"/>
      <c r="P106" s="170">
        <v>0</v>
      </c>
      <c r="Q106" s="169"/>
      <c r="R106" s="170">
        <v>0</v>
      </c>
      <c r="S106" s="169"/>
      <c r="T106" s="171">
        <v>0</v>
      </c>
      <c r="AR106" s="172" t="s">
        <v>76</v>
      </c>
      <c r="AT106" s="173" t="s">
        <v>68</v>
      </c>
      <c r="AU106" s="173" t="s">
        <v>76</v>
      </c>
      <c r="AY106" s="172" t="s">
        <v>156</v>
      </c>
      <c r="BK106" s="174">
        <v>0</v>
      </c>
    </row>
    <row r="107" spans="1:65" s="12" customFormat="1" ht="22.9" customHeight="1">
      <c r="B107" s="161"/>
      <c r="C107" s="162"/>
      <c r="D107" s="163" t="s">
        <v>68</v>
      </c>
      <c r="E107" s="175" t="s">
        <v>362</v>
      </c>
      <c r="F107" s="175" t="s">
        <v>363</v>
      </c>
      <c r="G107" s="162"/>
      <c r="H107" s="162"/>
      <c r="I107" s="165"/>
      <c r="J107" s="176">
        <f>BK107</f>
        <v>0</v>
      </c>
      <c r="K107" s="162"/>
      <c r="L107" s="167"/>
      <c r="M107" s="168"/>
      <c r="N107" s="169"/>
      <c r="O107" s="169"/>
      <c r="P107" s="170">
        <f>SUM(P108:P109)</f>
        <v>0</v>
      </c>
      <c r="Q107" s="169"/>
      <c r="R107" s="170">
        <f>SUM(R108:R109)</f>
        <v>5.0000000000000001E-4</v>
      </c>
      <c r="S107" s="169"/>
      <c r="T107" s="171">
        <f>SUM(T108:T109)</f>
        <v>0</v>
      </c>
      <c r="AR107" s="172" t="s">
        <v>76</v>
      </c>
      <c r="AT107" s="173" t="s">
        <v>68</v>
      </c>
      <c r="AU107" s="173" t="s">
        <v>76</v>
      </c>
      <c r="AY107" s="172" t="s">
        <v>156</v>
      </c>
      <c r="BK107" s="174">
        <f>SUM(BK108:BK109)</f>
        <v>0</v>
      </c>
    </row>
    <row r="108" spans="1:65" s="2" customFormat="1" ht="37.9" customHeight="1">
      <c r="A108" s="33"/>
      <c r="B108" s="34"/>
      <c r="C108" s="177" t="s">
        <v>101</v>
      </c>
      <c r="D108" s="177" t="s">
        <v>158</v>
      </c>
      <c r="E108" s="178" t="s">
        <v>305</v>
      </c>
      <c r="F108" s="179" t="s">
        <v>306</v>
      </c>
      <c r="G108" s="180" t="s">
        <v>161</v>
      </c>
      <c r="H108" s="181">
        <v>12.5</v>
      </c>
      <c r="I108" s="182"/>
      <c r="J108" s="183">
        <f>ROUND(I108*H108,2)</f>
        <v>0</v>
      </c>
      <c r="K108" s="179" t="s">
        <v>162</v>
      </c>
      <c r="L108" s="38"/>
      <c r="M108" s="184" t="s">
        <v>19</v>
      </c>
      <c r="N108" s="185" t="s">
        <v>40</v>
      </c>
      <c r="O108" s="63"/>
      <c r="P108" s="186">
        <f>O108*H108</f>
        <v>0</v>
      </c>
      <c r="Q108" s="186">
        <v>4.0000000000000003E-5</v>
      </c>
      <c r="R108" s="186">
        <f>Q108*H108</f>
        <v>5.0000000000000001E-4</v>
      </c>
      <c r="S108" s="186">
        <v>0</v>
      </c>
      <c r="T108" s="187">
        <f>S108*H108</f>
        <v>0</v>
      </c>
      <c r="U108" s="33"/>
      <c r="V108" s="33"/>
      <c r="W108" s="33"/>
      <c r="X108" s="33"/>
      <c r="Y108" s="33"/>
      <c r="Z108" s="33"/>
      <c r="AA108" s="33"/>
      <c r="AB108" s="33"/>
      <c r="AC108" s="33"/>
      <c r="AD108" s="33"/>
      <c r="AE108" s="33"/>
      <c r="AR108" s="188" t="s">
        <v>101</v>
      </c>
      <c r="AT108" s="188" t="s">
        <v>158</v>
      </c>
      <c r="AU108" s="188" t="s">
        <v>78</v>
      </c>
      <c r="AY108" s="16" t="s">
        <v>156</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101</v>
      </c>
      <c r="BM108" s="188" t="s">
        <v>94</v>
      </c>
    </row>
    <row r="109" spans="1:65" s="2" customFormat="1" ht="11.25">
      <c r="A109" s="33"/>
      <c r="B109" s="34"/>
      <c r="C109" s="35"/>
      <c r="D109" s="190" t="s">
        <v>163</v>
      </c>
      <c r="E109" s="35"/>
      <c r="F109" s="191" t="s">
        <v>307</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163</v>
      </c>
      <c r="AU109" s="16" t="s">
        <v>78</v>
      </c>
    </row>
    <row r="110" spans="1:65" s="12" customFormat="1" ht="22.9" customHeight="1">
      <c r="B110" s="161"/>
      <c r="C110" s="162"/>
      <c r="D110" s="163" t="s">
        <v>68</v>
      </c>
      <c r="E110" s="175" t="s">
        <v>364</v>
      </c>
      <c r="F110" s="175" t="s">
        <v>365</v>
      </c>
      <c r="G110" s="162"/>
      <c r="H110" s="162"/>
      <c r="I110" s="165"/>
      <c r="J110" s="176">
        <f>BK110</f>
        <v>0</v>
      </c>
      <c r="K110" s="162"/>
      <c r="L110" s="167"/>
      <c r="M110" s="168"/>
      <c r="N110" s="169"/>
      <c r="O110" s="169"/>
      <c r="P110" s="170">
        <f>SUM(P111:P112)</f>
        <v>0</v>
      </c>
      <c r="Q110" s="169"/>
      <c r="R110" s="170">
        <f>SUM(R111:R112)</f>
        <v>0</v>
      </c>
      <c r="S110" s="169"/>
      <c r="T110" s="171">
        <f>SUM(T111:T112)</f>
        <v>0.10579999999999999</v>
      </c>
      <c r="AR110" s="172" t="s">
        <v>76</v>
      </c>
      <c r="AT110" s="173" t="s">
        <v>68</v>
      </c>
      <c r="AU110" s="173" t="s">
        <v>76</v>
      </c>
      <c r="AY110" s="172" t="s">
        <v>156</v>
      </c>
      <c r="BK110" s="174">
        <f>SUM(BK111:BK112)</f>
        <v>0</v>
      </c>
    </row>
    <row r="111" spans="1:65" s="2" customFormat="1" ht="44.25" customHeight="1">
      <c r="A111" s="33"/>
      <c r="B111" s="34"/>
      <c r="C111" s="177" t="s">
        <v>107</v>
      </c>
      <c r="D111" s="177" t="s">
        <v>158</v>
      </c>
      <c r="E111" s="178" t="s">
        <v>375</v>
      </c>
      <c r="F111" s="179" t="s">
        <v>376</v>
      </c>
      <c r="G111" s="180" t="s">
        <v>161</v>
      </c>
      <c r="H111" s="181">
        <v>2.2999999999999998</v>
      </c>
      <c r="I111" s="182"/>
      <c r="J111" s="183">
        <f>ROUND(I111*H111,2)</f>
        <v>0</v>
      </c>
      <c r="K111" s="179" t="s">
        <v>162</v>
      </c>
      <c r="L111" s="38"/>
      <c r="M111" s="184" t="s">
        <v>19</v>
      </c>
      <c r="N111" s="185" t="s">
        <v>40</v>
      </c>
      <c r="O111" s="63"/>
      <c r="P111" s="186">
        <f>O111*H111</f>
        <v>0</v>
      </c>
      <c r="Q111" s="186">
        <v>0</v>
      </c>
      <c r="R111" s="186">
        <f>Q111*H111</f>
        <v>0</v>
      </c>
      <c r="S111" s="186">
        <v>4.5999999999999999E-2</v>
      </c>
      <c r="T111" s="187">
        <f>S111*H111</f>
        <v>0.10579999999999999</v>
      </c>
      <c r="U111" s="33"/>
      <c r="V111" s="33"/>
      <c r="W111" s="33"/>
      <c r="X111" s="33"/>
      <c r="Y111" s="33"/>
      <c r="Z111" s="33"/>
      <c r="AA111" s="33"/>
      <c r="AB111" s="33"/>
      <c r="AC111" s="33"/>
      <c r="AD111" s="33"/>
      <c r="AE111" s="33"/>
      <c r="AR111" s="188" t="s">
        <v>101</v>
      </c>
      <c r="AT111" s="188" t="s">
        <v>158</v>
      </c>
      <c r="AU111" s="188" t="s">
        <v>78</v>
      </c>
      <c r="AY111" s="16" t="s">
        <v>156</v>
      </c>
      <c r="BE111" s="189">
        <f>IF(N111="základní",J111,0)</f>
        <v>0</v>
      </c>
      <c r="BF111" s="189">
        <f>IF(N111="snížená",J111,0)</f>
        <v>0</v>
      </c>
      <c r="BG111" s="189">
        <f>IF(N111="zákl. přenesená",J111,0)</f>
        <v>0</v>
      </c>
      <c r="BH111" s="189">
        <f>IF(N111="sníž. přenesená",J111,0)</f>
        <v>0</v>
      </c>
      <c r="BI111" s="189">
        <f>IF(N111="nulová",J111,0)</f>
        <v>0</v>
      </c>
      <c r="BJ111" s="16" t="s">
        <v>76</v>
      </c>
      <c r="BK111" s="189">
        <f>ROUND(I111*H111,2)</f>
        <v>0</v>
      </c>
      <c r="BL111" s="16" t="s">
        <v>101</v>
      </c>
      <c r="BM111" s="188" t="s">
        <v>121</v>
      </c>
    </row>
    <row r="112" spans="1:65" s="2" customFormat="1" ht="11.25">
      <c r="A112" s="33"/>
      <c r="B112" s="34"/>
      <c r="C112" s="35"/>
      <c r="D112" s="190" t="s">
        <v>163</v>
      </c>
      <c r="E112" s="35"/>
      <c r="F112" s="191" t="s">
        <v>377</v>
      </c>
      <c r="G112" s="35"/>
      <c r="H112" s="35"/>
      <c r="I112" s="192"/>
      <c r="J112" s="35"/>
      <c r="K112" s="35"/>
      <c r="L112" s="38"/>
      <c r="M112" s="193"/>
      <c r="N112" s="194"/>
      <c r="O112" s="63"/>
      <c r="P112" s="63"/>
      <c r="Q112" s="63"/>
      <c r="R112" s="63"/>
      <c r="S112" s="63"/>
      <c r="T112" s="64"/>
      <c r="U112" s="33"/>
      <c r="V112" s="33"/>
      <c r="W112" s="33"/>
      <c r="X112" s="33"/>
      <c r="Y112" s="33"/>
      <c r="Z112" s="33"/>
      <c r="AA112" s="33"/>
      <c r="AB112" s="33"/>
      <c r="AC112" s="33"/>
      <c r="AD112" s="33"/>
      <c r="AE112" s="33"/>
      <c r="AT112" s="16" t="s">
        <v>163</v>
      </c>
      <c r="AU112" s="16" t="s">
        <v>78</v>
      </c>
    </row>
    <row r="113" spans="1:65" s="12" customFormat="1" ht="22.9" customHeight="1">
      <c r="B113" s="161"/>
      <c r="C113" s="162"/>
      <c r="D113" s="163" t="s">
        <v>68</v>
      </c>
      <c r="E113" s="175" t="s">
        <v>168</v>
      </c>
      <c r="F113" s="175" t="s">
        <v>378</v>
      </c>
      <c r="G113" s="162"/>
      <c r="H113" s="162"/>
      <c r="I113" s="165"/>
      <c r="J113" s="176">
        <f>BK113</f>
        <v>0</v>
      </c>
      <c r="K113" s="162"/>
      <c r="L113" s="167"/>
      <c r="M113" s="168"/>
      <c r="N113" s="169"/>
      <c r="O113" s="169"/>
      <c r="P113" s="170">
        <f>SUM(P114:P120)</f>
        <v>0</v>
      </c>
      <c r="Q113" s="169"/>
      <c r="R113" s="170">
        <f>SUM(R114:R120)</f>
        <v>0</v>
      </c>
      <c r="S113" s="169"/>
      <c r="T113" s="171">
        <f>SUM(T114:T120)</f>
        <v>0</v>
      </c>
      <c r="AR113" s="172" t="s">
        <v>76</v>
      </c>
      <c r="AT113" s="173" t="s">
        <v>68</v>
      </c>
      <c r="AU113" s="173" t="s">
        <v>76</v>
      </c>
      <c r="AY113" s="172" t="s">
        <v>156</v>
      </c>
      <c r="BK113" s="174">
        <f>SUM(BK114:BK120)</f>
        <v>0</v>
      </c>
    </row>
    <row r="114" spans="1:65" s="2" customFormat="1" ht="37.9" customHeight="1">
      <c r="A114" s="33"/>
      <c r="B114" s="34"/>
      <c r="C114" s="177" t="s">
        <v>86</v>
      </c>
      <c r="D114" s="177" t="s">
        <v>158</v>
      </c>
      <c r="E114" s="178" t="s">
        <v>379</v>
      </c>
      <c r="F114" s="179" t="s">
        <v>380</v>
      </c>
      <c r="G114" s="180" t="s">
        <v>172</v>
      </c>
      <c r="H114" s="181">
        <v>1.3660000000000001</v>
      </c>
      <c r="I114" s="182"/>
      <c r="J114" s="183">
        <f>ROUND(I114*H114,2)</f>
        <v>0</v>
      </c>
      <c r="K114" s="179" t="s">
        <v>162</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101</v>
      </c>
      <c r="AT114" s="188" t="s">
        <v>158</v>
      </c>
      <c r="AU114" s="188" t="s">
        <v>78</v>
      </c>
      <c r="AY114" s="16" t="s">
        <v>156</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101</v>
      </c>
      <c r="BM114" s="188" t="s">
        <v>8</v>
      </c>
    </row>
    <row r="115" spans="1:65" s="2" customFormat="1" ht="11.25">
      <c r="A115" s="33"/>
      <c r="B115" s="34"/>
      <c r="C115" s="35"/>
      <c r="D115" s="190" t="s">
        <v>163</v>
      </c>
      <c r="E115" s="35"/>
      <c r="F115" s="191" t="s">
        <v>381</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163</v>
      </c>
      <c r="AU115" s="16" t="s">
        <v>78</v>
      </c>
    </row>
    <row r="116" spans="1:65" s="2" customFormat="1" ht="33" customHeight="1">
      <c r="A116" s="33"/>
      <c r="B116" s="34"/>
      <c r="C116" s="177" t="s">
        <v>115</v>
      </c>
      <c r="D116" s="177" t="s">
        <v>158</v>
      </c>
      <c r="E116" s="178" t="s">
        <v>174</v>
      </c>
      <c r="F116" s="179" t="s">
        <v>175</v>
      </c>
      <c r="G116" s="180" t="s">
        <v>172</v>
      </c>
      <c r="H116" s="181">
        <v>1.3660000000000001</v>
      </c>
      <c r="I116" s="182"/>
      <c r="J116" s="183">
        <f>ROUND(I116*H116,2)</f>
        <v>0</v>
      </c>
      <c r="K116" s="179" t="s">
        <v>162</v>
      </c>
      <c r="L116" s="38"/>
      <c r="M116" s="184" t="s">
        <v>19</v>
      </c>
      <c r="N116" s="185" t="s">
        <v>40</v>
      </c>
      <c r="O116" s="63"/>
      <c r="P116" s="186">
        <f>O116*H116</f>
        <v>0</v>
      </c>
      <c r="Q116" s="186">
        <v>0</v>
      </c>
      <c r="R116" s="186">
        <f>Q116*H116</f>
        <v>0</v>
      </c>
      <c r="S116" s="186">
        <v>0</v>
      </c>
      <c r="T116" s="187">
        <f>S116*H116</f>
        <v>0</v>
      </c>
      <c r="U116" s="33"/>
      <c r="V116" s="33"/>
      <c r="W116" s="33"/>
      <c r="X116" s="33"/>
      <c r="Y116" s="33"/>
      <c r="Z116" s="33"/>
      <c r="AA116" s="33"/>
      <c r="AB116" s="33"/>
      <c r="AC116" s="33"/>
      <c r="AD116" s="33"/>
      <c r="AE116" s="33"/>
      <c r="AR116" s="188" t="s">
        <v>101</v>
      </c>
      <c r="AT116" s="188" t="s">
        <v>158</v>
      </c>
      <c r="AU116" s="188" t="s">
        <v>78</v>
      </c>
      <c r="AY116" s="16" t="s">
        <v>156</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101</v>
      </c>
      <c r="BM116" s="188" t="s">
        <v>190</v>
      </c>
    </row>
    <row r="117" spans="1:65" s="2" customFormat="1" ht="11.25">
      <c r="A117" s="33"/>
      <c r="B117" s="34"/>
      <c r="C117" s="35"/>
      <c r="D117" s="190" t="s">
        <v>163</v>
      </c>
      <c r="E117" s="35"/>
      <c r="F117" s="191" t="s">
        <v>176</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163</v>
      </c>
      <c r="AU117" s="16" t="s">
        <v>78</v>
      </c>
    </row>
    <row r="118" spans="1:65" s="2" customFormat="1" ht="44.25" customHeight="1">
      <c r="A118" s="33"/>
      <c r="B118" s="34"/>
      <c r="C118" s="177" t="s">
        <v>94</v>
      </c>
      <c r="D118" s="177" t="s">
        <v>158</v>
      </c>
      <c r="E118" s="178" t="s">
        <v>177</v>
      </c>
      <c r="F118" s="179" t="s">
        <v>178</v>
      </c>
      <c r="G118" s="180" t="s">
        <v>172</v>
      </c>
      <c r="H118" s="181">
        <v>13.66</v>
      </c>
      <c r="I118" s="182"/>
      <c r="J118" s="183">
        <f>ROUND(I118*H118,2)</f>
        <v>0</v>
      </c>
      <c r="K118" s="179" t="s">
        <v>162</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101</v>
      </c>
      <c r="AT118" s="188" t="s">
        <v>158</v>
      </c>
      <c r="AU118" s="188" t="s">
        <v>78</v>
      </c>
      <c r="AY118" s="16" t="s">
        <v>156</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101</v>
      </c>
      <c r="BM118" s="188" t="s">
        <v>189</v>
      </c>
    </row>
    <row r="119" spans="1:65" s="2" customFormat="1" ht="11.25">
      <c r="A119" s="33"/>
      <c r="B119" s="34"/>
      <c r="C119" s="35"/>
      <c r="D119" s="190" t="s">
        <v>163</v>
      </c>
      <c r="E119" s="35"/>
      <c r="F119" s="191" t="s">
        <v>179</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163</v>
      </c>
      <c r="AU119" s="16" t="s">
        <v>78</v>
      </c>
    </row>
    <row r="120" spans="1:65" s="2" customFormat="1" ht="44.25" customHeight="1">
      <c r="A120" s="33"/>
      <c r="B120" s="34"/>
      <c r="C120" s="177" t="s">
        <v>118</v>
      </c>
      <c r="D120" s="177" t="s">
        <v>158</v>
      </c>
      <c r="E120" s="178" t="s">
        <v>382</v>
      </c>
      <c r="F120" s="179" t="s">
        <v>383</v>
      </c>
      <c r="G120" s="180" t="s">
        <v>172</v>
      </c>
      <c r="H120" s="181">
        <v>1.3660000000000001</v>
      </c>
      <c r="I120" s="182"/>
      <c r="J120" s="183">
        <f>ROUND(I120*H120,2)</f>
        <v>0</v>
      </c>
      <c r="K120" s="179" t="s">
        <v>384</v>
      </c>
      <c r="L120" s="38"/>
      <c r="M120" s="184" t="s">
        <v>19</v>
      </c>
      <c r="N120" s="185" t="s">
        <v>40</v>
      </c>
      <c r="O120" s="63"/>
      <c r="P120" s="186">
        <f>O120*H120</f>
        <v>0</v>
      </c>
      <c r="Q120" s="186">
        <v>0</v>
      </c>
      <c r="R120" s="186">
        <f>Q120*H120</f>
        <v>0</v>
      </c>
      <c r="S120" s="186">
        <v>0</v>
      </c>
      <c r="T120" s="187">
        <f>S120*H120</f>
        <v>0</v>
      </c>
      <c r="U120" s="33"/>
      <c r="V120" s="33"/>
      <c r="W120" s="33"/>
      <c r="X120" s="33"/>
      <c r="Y120" s="33"/>
      <c r="Z120" s="33"/>
      <c r="AA120" s="33"/>
      <c r="AB120" s="33"/>
      <c r="AC120" s="33"/>
      <c r="AD120" s="33"/>
      <c r="AE120" s="33"/>
      <c r="AR120" s="188" t="s">
        <v>101</v>
      </c>
      <c r="AT120" s="188" t="s">
        <v>158</v>
      </c>
      <c r="AU120" s="188" t="s">
        <v>78</v>
      </c>
      <c r="AY120" s="16" t="s">
        <v>156</v>
      </c>
      <c r="BE120" s="189">
        <f>IF(N120="základní",J120,0)</f>
        <v>0</v>
      </c>
      <c r="BF120" s="189">
        <f>IF(N120="snížená",J120,0)</f>
        <v>0</v>
      </c>
      <c r="BG120" s="189">
        <f>IF(N120="zákl. přenesená",J120,0)</f>
        <v>0</v>
      </c>
      <c r="BH120" s="189">
        <f>IF(N120="sníž. přenesená",J120,0)</f>
        <v>0</v>
      </c>
      <c r="BI120" s="189">
        <f>IF(N120="nulová",J120,0)</f>
        <v>0</v>
      </c>
      <c r="BJ120" s="16" t="s">
        <v>76</v>
      </c>
      <c r="BK120" s="189">
        <f>ROUND(I120*H120,2)</f>
        <v>0</v>
      </c>
      <c r="BL120" s="16" t="s">
        <v>101</v>
      </c>
      <c r="BM120" s="188" t="s">
        <v>197</v>
      </c>
    </row>
    <row r="121" spans="1:65" s="12" customFormat="1" ht="22.9" customHeight="1">
      <c r="B121" s="161"/>
      <c r="C121" s="162"/>
      <c r="D121" s="163" t="s">
        <v>68</v>
      </c>
      <c r="E121" s="175" t="s">
        <v>209</v>
      </c>
      <c r="F121" s="175" t="s">
        <v>210</v>
      </c>
      <c r="G121" s="162"/>
      <c r="H121" s="162"/>
      <c r="I121" s="165"/>
      <c r="J121" s="176">
        <f>BK121</f>
        <v>0</v>
      </c>
      <c r="K121" s="162"/>
      <c r="L121" s="167"/>
      <c r="M121" s="168"/>
      <c r="N121" s="169"/>
      <c r="O121" s="169"/>
      <c r="P121" s="170">
        <f>SUM(P122:P123)</f>
        <v>0</v>
      </c>
      <c r="Q121" s="169"/>
      <c r="R121" s="170">
        <f>SUM(R122:R123)</f>
        <v>0</v>
      </c>
      <c r="S121" s="169"/>
      <c r="T121" s="171">
        <f>SUM(T122:T123)</f>
        <v>0</v>
      </c>
      <c r="AR121" s="172" t="s">
        <v>76</v>
      </c>
      <c r="AT121" s="173" t="s">
        <v>68</v>
      </c>
      <c r="AU121" s="173" t="s">
        <v>76</v>
      </c>
      <c r="AY121" s="172" t="s">
        <v>156</v>
      </c>
      <c r="BK121" s="174">
        <f>SUM(BK122:BK123)</f>
        <v>0</v>
      </c>
    </row>
    <row r="122" spans="1:65" s="2" customFormat="1" ht="55.5" customHeight="1">
      <c r="A122" s="33"/>
      <c r="B122" s="34"/>
      <c r="C122" s="177" t="s">
        <v>121</v>
      </c>
      <c r="D122" s="177" t="s">
        <v>158</v>
      </c>
      <c r="E122" s="178" t="s">
        <v>385</v>
      </c>
      <c r="F122" s="179" t="s">
        <v>386</v>
      </c>
      <c r="G122" s="180" t="s">
        <v>172</v>
      </c>
      <c r="H122" s="181">
        <v>3.6999999999999998E-2</v>
      </c>
      <c r="I122" s="182"/>
      <c r="J122" s="183">
        <f>ROUND(I122*H122,2)</f>
        <v>0</v>
      </c>
      <c r="K122" s="179" t="s">
        <v>162</v>
      </c>
      <c r="L122" s="38"/>
      <c r="M122" s="184" t="s">
        <v>19</v>
      </c>
      <c r="N122" s="185" t="s">
        <v>40</v>
      </c>
      <c r="O122" s="63"/>
      <c r="P122" s="186">
        <f>O122*H122</f>
        <v>0</v>
      </c>
      <c r="Q122" s="186">
        <v>0</v>
      </c>
      <c r="R122" s="186">
        <f>Q122*H122</f>
        <v>0</v>
      </c>
      <c r="S122" s="186">
        <v>0</v>
      </c>
      <c r="T122" s="187">
        <f>S122*H122</f>
        <v>0</v>
      </c>
      <c r="U122" s="33"/>
      <c r="V122" s="33"/>
      <c r="W122" s="33"/>
      <c r="X122" s="33"/>
      <c r="Y122" s="33"/>
      <c r="Z122" s="33"/>
      <c r="AA122" s="33"/>
      <c r="AB122" s="33"/>
      <c r="AC122" s="33"/>
      <c r="AD122" s="33"/>
      <c r="AE122" s="33"/>
      <c r="AR122" s="188" t="s">
        <v>101</v>
      </c>
      <c r="AT122" s="188" t="s">
        <v>158</v>
      </c>
      <c r="AU122" s="188" t="s">
        <v>78</v>
      </c>
      <c r="AY122" s="16" t="s">
        <v>156</v>
      </c>
      <c r="BE122" s="189">
        <f>IF(N122="základní",J122,0)</f>
        <v>0</v>
      </c>
      <c r="BF122" s="189">
        <f>IF(N122="snížená",J122,0)</f>
        <v>0</v>
      </c>
      <c r="BG122" s="189">
        <f>IF(N122="zákl. přenesená",J122,0)</f>
        <v>0</v>
      </c>
      <c r="BH122" s="189">
        <f>IF(N122="sníž. přenesená",J122,0)</f>
        <v>0</v>
      </c>
      <c r="BI122" s="189">
        <f>IF(N122="nulová",J122,0)</f>
        <v>0</v>
      </c>
      <c r="BJ122" s="16" t="s">
        <v>76</v>
      </c>
      <c r="BK122" s="189">
        <f>ROUND(I122*H122,2)</f>
        <v>0</v>
      </c>
      <c r="BL122" s="16" t="s">
        <v>101</v>
      </c>
      <c r="BM122" s="188" t="s">
        <v>226</v>
      </c>
    </row>
    <row r="123" spans="1:65" s="2" customFormat="1" ht="11.25">
      <c r="A123" s="33"/>
      <c r="B123" s="34"/>
      <c r="C123" s="35"/>
      <c r="D123" s="190" t="s">
        <v>163</v>
      </c>
      <c r="E123" s="35"/>
      <c r="F123" s="191" t="s">
        <v>387</v>
      </c>
      <c r="G123" s="35"/>
      <c r="H123" s="35"/>
      <c r="I123" s="192"/>
      <c r="J123" s="35"/>
      <c r="K123" s="35"/>
      <c r="L123" s="38"/>
      <c r="M123" s="193"/>
      <c r="N123" s="194"/>
      <c r="O123" s="63"/>
      <c r="P123" s="63"/>
      <c r="Q123" s="63"/>
      <c r="R123" s="63"/>
      <c r="S123" s="63"/>
      <c r="T123" s="64"/>
      <c r="U123" s="33"/>
      <c r="V123" s="33"/>
      <c r="W123" s="33"/>
      <c r="X123" s="33"/>
      <c r="Y123" s="33"/>
      <c r="Z123" s="33"/>
      <c r="AA123" s="33"/>
      <c r="AB123" s="33"/>
      <c r="AC123" s="33"/>
      <c r="AD123" s="33"/>
      <c r="AE123" s="33"/>
      <c r="AT123" s="16" t="s">
        <v>163</v>
      </c>
      <c r="AU123" s="16" t="s">
        <v>78</v>
      </c>
    </row>
    <row r="124" spans="1:65" s="12" customFormat="1" ht="25.9" customHeight="1">
      <c r="B124" s="161"/>
      <c r="C124" s="162"/>
      <c r="D124" s="163" t="s">
        <v>68</v>
      </c>
      <c r="E124" s="164" t="s">
        <v>183</v>
      </c>
      <c r="F124" s="164" t="s">
        <v>184</v>
      </c>
      <c r="G124" s="162"/>
      <c r="H124" s="162"/>
      <c r="I124" s="165"/>
      <c r="J124" s="166">
        <f>BK124</f>
        <v>0</v>
      </c>
      <c r="K124" s="162"/>
      <c r="L124" s="167"/>
      <c r="M124" s="168"/>
      <c r="N124" s="169"/>
      <c r="O124" s="169"/>
      <c r="P124" s="170">
        <f>P125+P135+P144+P156</f>
        <v>0</v>
      </c>
      <c r="Q124" s="169"/>
      <c r="R124" s="170">
        <f>R125+R135+R144+R156</f>
        <v>7.0567000000000019E-2</v>
      </c>
      <c r="S124" s="169"/>
      <c r="T124" s="171">
        <f>T125+T135+T144+T156</f>
        <v>0.28386020000000001</v>
      </c>
      <c r="AR124" s="172" t="s">
        <v>78</v>
      </c>
      <c r="AT124" s="173" t="s">
        <v>68</v>
      </c>
      <c r="AU124" s="173" t="s">
        <v>69</v>
      </c>
      <c r="AY124" s="172" t="s">
        <v>156</v>
      </c>
      <c r="BK124" s="174">
        <f>BK125+BK135+BK144+BK156</f>
        <v>0</v>
      </c>
    </row>
    <row r="125" spans="1:65" s="12" customFormat="1" ht="22.9" customHeight="1">
      <c r="B125" s="161"/>
      <c r="C125" s="162"/>
      <c r="D125" s="163" t="s">
        <v>68</v>
      </c>
      <c r="E125" s="175" t="s">
        <v>430</v>
      </c>
      <c r="F125" s="175" t="s">
        <v>431</v>
      </c>
      <c r="G125" s="162"/>
      <c r="H125" s="162"/>
      <c r="I125" s="165"/>
      <c r="J125" s="176">
        <f>BK125</f>
        <v>0</v>
      </c>
      <c r="K125" s="162"/>
      <c r="L125" s="167"/>
      <c r="M125" s="168"/>
      <c r="N125" s="169"/>
      <c r="O125" s="169"/>
      <c r="P125" s="170">
        <f>SUM(P126:P134)</f>
        <v>0</v>
      </c>
      <c r="Q125" s="169"/>
      <c r="R125" s="170">
        <f>SUM(R126:R134)</f>
        <v>0</v>
      </c>
      <c r="S125" s="169"/>
      <c r="T125" s="171">
        <f>SUM(T126:T134)</f>
        <v>8.6050000000000001E-2</v>
      </c>
      <c r="AR125" s="172" t="s">
        <v>78</v>
      </c>
      <c r="AT125" s="173" t="s">
        <v>68</v>
      </c>
      <c r="AU125" s="173" t="s">
        <v>76</v>
      </c>
      <c r="AY125" s="172" t="s">
        <v>156</v>
      </c>
      <c r="BK125" s="174">
        <f>SUM(BK126:BK134)</f>
        <v>0</v>
      </c>
    </row>
    <row r="126" spans="1:65" s="2" customFormat="1" ht="49.15" customHeight="1">
      <c r="A126" s="33"/>
      <c r="B126" s="34"/>
      <c r="C126" s="177" t="s">
        <v>228</v>
      </c>
      <c r="D126" s="177" t="s">
        <v>158</v>
      </c>
      <c r="E126" s="178" t="s">
        <v>433</v>
      </c>
      <c r="F126" s="179" t="s">
        <v>434</v>
      </c>
      <c r="G126" s="180" t="s">
        <v>161</v>
      </c>
      <c r="H126" s="181">
        <v>8</v>
      </c>
      <c r="I126" s="182"/>
      <c r="J126" s="183">
        <f>ROUND(I126*H126,2)</f>
        <v>0</v>
      </c>
      <c r="K126" s="179" t="s">
        <v>19</v>
      </c>
      <c r="L126" s="38"/>
      <c r="M126" s="184" t="s">
        <v>19</v>
      </c>
      <c r="N126" s="185" t="s">
        <v>40</v>
      </c>
      <c r="O126" s="63"/>
      <c r="P126" s="186">
        <f>O126*H126</f>
        <v>0</v>
      </c>
      <c r="Q126" s="186">
        <v>0</v>
      </c>
      <c r="R126" s="186">
        <f>Q126*H126</f>
        <v>0</v>
      </c>
      <c r="S126" s="186">
        <v>0</v>
      </c>
      <c r="T126" s="187">
        <f>S126*H126</f>
        <v>0</v>
      </c>
      <c r="U126" s="33"/>
      <c r="V126" s="33"/>
      <c r="W126" s="33"/>
      <c r="X126" s="33"/>
      <c r="Y126" s="33"/>
      <c r="Z126" s="33"/>
      <c r="AA126" s="33"/>
      <c r="AB126" s="33"/>
      <c r="AC126" s="33"/>
      <c r="AD126" s="33"/>
      <c r="AE126" s="33"/>
      <c r="AR126" s="188" t="s">
        <v>189</v>
      </c>
      <c r="AT126" s="188" t="s">
        <v>158</v>
      </c>
      <c r="AU126" s="188" t="s">
        <v>78</v>
      </c>
      <c r="AY126" s="16" t="s">
        <v>156</v>
      </c>
      <c r="BE126" s="189">
        <f>IF(N126="základní",J126,0)</f>
        <v>0</v>
      </c>
      <c r="BF126" s="189">
        <f>IF(N126="snížená",J126,0)</f>
        <v>0</v>
      </c>
      <c r="BG126" s="189">
        <f>IF(N126="zákl. přenesená",J126,0)</f>
        <v>0</v>
      </c>
      <c r="BH126" s="189">
        <f>IF(N126="sníž. přenesená",J126,0)</f>
        <v>0</v>
      </c>
      <c r="BI126" s="189">
        <f>IF(N126="nulová",J126,0)</f>
        <v>0</v>
      </c>
      <c r="BJ126" s="16" t="s">
        <v>76</v>
      </c>
      <c r="BK126" s="189">
        <f>ROUND(I126*H126,2)</f>
        <v>0</v>
      </c>
      <c r="BL126" s="16" t="s">
        <v>189</v>
      </c>
      <c r="BM126" s="188" t="s">
        <v>231</v>
      </c>
    </row>
    <row r="127" spans="1:65" s="2" customFormat="1" ht="49.15" customHeight="1">
      <c r="A127" s="33"/>
      <c r="B127" s="34"/>
      <c r="C127" s="177" t="s">
        <v>8</v>
      </c>
      <c r="D127" s="177" t="s">
        <v>158</v>
      </c>
      <c r="E127" s="178" t="s">
        <v>436</v>
      </c>
      <c r="F127" s="179" t="s">
        <v>437</v>
      </c>
      <c r="G127" s="180" t="s">
        <v>161</v>
      </c>
      <c r="H127" s="181">
        <v>5</v>
      </c>
      <c r="I127" s="182"/>
      <c r="J127" s="183">
        <f>ROUND(I127*H127,2)</f>
        <v>0</v>
      </c>
      <c r="K127" s="179" t="s">
        <v>162</v>
      </c>
      <c r="L127" s="38"/>
      <c r="M127" s="184" t="s">
        <v>19</v>
      </c>
      <c r="N127" s="185" t="s">
        <v>40</v>
      </c>
      <c r="O127" s="63"/>
      <c r="P127" s="186">
        <f>O127*H127</f>
        <v>0</v>
      </c>
      <c r="Q127" s="186">
        <v>0</v>
      </c>
      <c r="R127" s="186">
        <f>Q127*H127</f>
        <v>0</v>
      </c>
      <c r="S127" s="186">
        <v>1.721E-2</v>
      </c>
      <c r="T127" s="187">
        <f>S127*H127</f>
        <v>8.6050000000000001E-2</v>
      </c>
      <c r="U127" s="33"/>
      <c r="V127" s="33"/>
      <c r="W127" s="33"/>
      <c r="X127" s="33"/>
      <c r="Y127" s="33"/>
      <c r="Z127" s="33"/>
      <c r="AA127" s="33"/>
      <c r="AB127" s="33"/>
      <c r="AC127" s="33"/>
      <c r="AD127" s="33"/>
      <c r="AE127" s="33"/>
      <c r="AR127" s="188" t="s">
        <v>189</v>
      </c>
      <c r="AT127" s="188" t="s">
        <v>158</v>
      </c>
      <c r="AU127" s="188" t="s">
        <v>78</v>
      </c>
      <c r="AY127" s="16" t="s">
        <v>156</v>
      </c>
      <c r="BE127" s="189">
        <f>IF(N127="základní",J127,0)</f>
        <v>0</v>
      </c>
      <c r="BF127" s="189">
        <f>IF(N127="snížená",J127,0)</f>
        <v>0</v>
      </c>
      <c r="BG127" s="189">
        <f>IF(N127="zákl. přenesená",J127,0)</f>
        <v>0</v>
      </c>
      <c r="BH127" s="189">
        <f>IF(N127="sníž. přenesená",J127,0)</f>
        <v>0</v>
      </c>
      <c r="BI127" s="189">
        <f>IF(N127="nulová",J127,0)</f>
        <v>0</v>
      </c>
      <c r="BJ127" s="16" t="s">
        <v>76</v>
      </c>
      <c r="BK127" s="189">
        <f>ROUND(I127*H127,2)</f>
        <v>0</v>
      </c>
      <c r="BL127" s="16" t="s">
        <v>189</v>
      </c>
      <c r="BM127" s="188" t="s">
        <v>236</v>
      </c>
    </row>
    <row r="128" spans="1:65" s="2" customFormat="1" ht="11.25">
      <c r="A128" s="33"/>
      <c r="B128" s="34"/>
      <c r="C128" s="35"/>
      <c r="D128" s="190" t="s">
        <v>163</v>
      </c>
      <c r="E128" s="35"/>
      <c r="F128" s="191" t="s">
        <v>439</v>
      </c>
      <c r="G128" s="35"/>
      <c r="H128" s="35"/>
      <c r="I128" s="192"/>
      <c r="J128" s="35"/>
      <c r="K128" s="35"/>
      <c r="L128" s="38"/>
      <c r="M128" s="193"/>
      <c r="N128" s="194"/>
      <c r="O128" s="63"/>
      <c r="P128" s="63"/>
      <c r="Q128" s="63"/>
      <c r="R128" s="63"/>
      <c r="S128" s="63"/>
      <c r="T128" s="64"/>
      <c r="U128" s="33"/>
      <c r="V128" s="33"/>
      <c r="W128" s="33"/>
      <c r="X128" s="33"/>
      <c r="Y128" s="33"/>
      <c r="Z128" s="33"/>
      <c r="AA128" s="33"/>
      <c r="AB128" s="33"/>
      <c r="AC128" s="33"/>
      <c r="AD128" s="33"/>
      <c r="AE128" s="33"/>
      <c r="AT128" s="16" t="s">
        <v>163</v>
      </c>
      <c r="AU128" s="16" t="s">
        <v>78</v>
      </c>
    </row>
    <row r="129" spans="1:65" s="2" customFormat="1" ht="49.15" customHeight="1">
      <c r="A129" s="33"/>
      <c r="B129" s="34"/>
      <c r="C129" s="177" t="s">
        <v>190</v>
      </c>
      <c r="D129" s="177" t="s">
        <v>158</v>
      </c>
      <c r="E129" s="178" t="s">
        <v>579</v>
      </c>
      <c r="F129" s="179" t="s">
        <v>580</v>
      </c>
      <c r="G129" s="180" t="s">
        <v>204</v>
      </c>
      <c r="H129" s="181">
        <v>4</v>
      </c>
      <c r="I129" s="182"/>
      <c r="J129" s="183">
        <f>ROUND(I129*H129,2)</f>
        <v>0</v>
      </c>
      <c r="K129" s="179" t="s">
        <v>19</v>
      </c>
      <c r="L129" s="38"/>
      <c r="M129" s="184" t="s">
        <v>19</v>
      </c>
      <c r="N129" s="185" t="s">
        <v>40</v>
      </c>
      <c r="O129" s="63"/>
      <c r="P129" s="186">
        <f>O129*H129</f>
        <v>0</v>
      </c>
      <c r="Q129" s="186">
        <v>0</v>
      </c>
      <c r="R129" s="186">
        <f>Q129*H129</f>
        <v>0</v>
      </c>
      <c r="S129" s="186">
        <v>0</v>
      </c>
      <c r="T129" s="187">
        <f>S129*H129</f>
        <v>0</v>
      </c>
      <c r="U129" s="33"/>
      <c r="V129" s="33"/>
      <c r="W129" s="33"/>
      <c r="X129" s="33"/>
      <c r="Y129" s="33"/>
      <c r="Z129" s="33"/>
      <c r="AA129" s="33"/>
      <c r="AB129" s="33"/>
      <c r="AC129" s="33"/>
      <c r="AD129" s="33"/>
      <c r="AE129" s="33"/>
      <c r="AR129" s="188" t="s">
        <v>189</v>
      </c>
      <c r="AT129" s="188" t="s">
        <v>158</v>
      </c>
      <c r="AU129" s="188" t="s">
        <v>78</v>
      </c>
      <c r="AY129" s="16" t="s">
        <v>156</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189</v>
      </c>
      <c r="BM129" s="188" t="s">
        <v>241</v>
      </c>
    </row>
    <row r="130" spans="1:65" s="2" customFormat="1" ht="33" customHeight="1">
      <c r="A130" s="33"/>
      <c r="B130" s="34"/>
      <c r="C130" s="177" t="s">
        <v>247</v>
      </c>
      <c r="D130" s="177" t="s">
        <v>158</v>
      </c>
      <c r="E130" s="178" t="s">
        <v>441</v>
      </c>
      <c r="F130" s="179" t="s">
        <v>442</v>
      </c>
      <c r="G130" s="180" t="s">
        <v>349</v>
      </c>
      <c r="H130" s="181">
        <v>1</v>
      </c>
      <c r="I130" s="182"/>
      <c r="J130" s="183">
        <f>ROUND(I130*H130,2)</f>
        <v>0</v>
      </c>
      <c r="K130" s="179" t="s">
        <v>19</v>
      </c>
      <c r="L130" s="38"/>
      <c r="M130" s="184" t="s">
        <v>19</v>
      </c>
      <c r="N130" s="185" t="s">
        <v>40</v>
      </c>
      <c r="O130" s="63"/>
      <c r="P130" s="186">
        <f>O130*H130</f>
        <v>0</v>
      </c>
      <c r="Q130" s="186">
        <v>0</v>
      </c>
      <c r="R130" s="186">
        <f>Q130*H130</f>
        <v>0</v>
      </c>
      <c r="S130" s="186">
        <v>0</v>
      </c>
      <c r="T130" s="187">
        <f>S130*H130</f>
        <v>0</v>
      </c>
      <c r="U130" s="33"/>
      <c r="V130" s="33"/>
      <c r="W130" s="33"/>
      <c r="X130" s="33"/>
      <c r="Y130" s="33"/>
      <c r="Z130" s="33"/>
      <c r="AA130" s="33"/>
      <c r="AB130" s="33"/>
      <c r="AC130" s="33"/>
      <c r="AD130" s="33"/>
      <c r="AE130" s="33"/>
      <c r="AR130" s="188" t="s">
        <v>189</v>
      </c>
      <c r="AT130" s="188" t="s">
        <v>158</v>
      </c>
      <c r="AU130" s="188" t="s">
        <v>78</v>
      </c>
      <c r="AY130" s="16" t="s">
        <v>156</v>
      </c>
      <c r="BE130" s="189">
        <f>IF(N130="základní",J130,0)</f>
        <v>0</v>
      </c>
      <c r="BF130" s="189">
        <f>IF(N130="snížená",J130,0)</f>
        <v>0</v>
      </c>
      <c r="BG130" s="189">
        <f>IF(N130="zákl. přenesená",J130,0)</f>
        <v>0</v>
      </c>
      <c r="BH130" s="189">
        <f>IF(N130="sníž. přenesená",J130,0)</f>
        <v>0</v>
      </c>
      <c r="BI130" s="189">
        <f>IF(N130="nulová",J130,0)</f>
        <v>0</v>
      </c>
      <c r="BJ130" s="16" t="s">
        <v>76</v>
      </c>
      <c r="BK130" s="189">
        <f>ROUND(I130*H130,2)</f>
        <v>0</v>
      </c>
      <c r="BL130" s="16" t="s">
        <v>189</v>
      </c>
      <c r="BM130" s="188" t="s">
        <v>245</v>
      </c>
    </row>
    <row r="131" spans="1:65" s="2" customFormat="1" ht="21.75" customHeight="1">
      <c r="A131" s="33"/>
      <c r="B131" s="34"/>
      <c r="C131" s="199" t="s">
        <v>189</v>
      </c>
      <c r="D131" s="199" t="s">
        <v>252</v>
      </c>
      <c r="E131" s="200" t="s">
        <v>444</v>
      </c>
      <c r="F131" s="201" t="s">
        <v>445</v>
      </c>
      <c r="G131" s="202" t="s">
        <v>349</v>
      </c>
      <c r="H131" s="203">
        <v>2</v>
      </c>
      <c r="I131" s="204"/>
      <c r="J131" s="205">
        <f>ROUND(I131*H131,2)</f>
        <v>0</v>
      </c>
      <c r="K131" s="201" t="s">
        <v>19</v>
      </c>
      <c r="L131" s="206"/>
      <c r="M131" s="207" t="s">
        <v>19</v>
      </c>
      <c r="N131" s="208" t="s">
        <v>40</v>
      </c>
      <c r="O131" s="63"/>
      <c r="P131" s="186">
        <f>O131*H131</f>
        <v>0</v>
      </c>
      <c r="Q131" s="186">
        <v>0</v>
      </c>
      <c r="R131" s="186">
        <f>Q131*H131</f>
        <v>0</v>
      </c>
      <c r="S131" s="186">
        <v>0</v>
      </c>
      <c r="T131" s="187">
        <f>S131*H131</f>
        <v>0</v>
      </c>
      <c r="U131" s="33"/>
      <c r="V131" s="33"/>
      <c r="W131" s="33"/>
      <c r="X131" s="33"/>
      <c r="Y131" s="33"/>
      <c r="Z131" s="33"/>
      <c r="AA131" s="33"/>
      <c r="AB131" s="33"/>
      <c r="AC131" s="33"/>
      <c r="AD131" s="33"/>
      <c r="AE131" s="33"/>
      <c r="AR131" s="188" t="s">
        <v>255</v>
      </c>
      <c r="AT131" s="188" t="s">
        <v>252</v>
      </c>
      <c r="AU131" s="188" t="s">
        <v>78</v>
      </c>
      <c r="AY131" s="16" t="s">
        <v>156</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189</v>
      </c>
      <c r="BM131" s="188" t="s">
        <v>250</v>
      </c>
    </row>
    <row r="132" spans="1:65" s="2" customFormat="1" ht="16.5" customHeight="1">
      <c r="A132" s="33"/>
      <c r="B132" s="34"/>
      <c r="C132" s="177" t="s">
        <v>238</v>
      </c>
      <c r="D132" s="177" t="s">
        <v>158</v>
      </c>
      <c r="E132" s="178" t="s">
        <v>581</v>
      </c>
      <c r="F132" s="179" t="s">
        <v>582</v>
      </c>
      <c r="G132" s="180" t="s">
        <v>204</v>
      </c>
      <c r="H132" s="181">
        <v>2.5</v>
      </c>
      <c r="I132" s="182"/>
      <c r="J132" s="183">
        <f>ROUND(I132*H132,2)</f>
        <v>0</v>
      </c>
      <c r="K132" s="179" t="s">
        <v>19</v>
      </c>
      <c r="L132" s="38"/>
      <c r="M132" s="184" t="s">
        <v>19</v>
      </c>
      <c r="N132" s="185" t="s">
        <v>40</v>
      </c>
      <c r="O132" s="63"/>
      <c r="P132" s="186">
        <f>O132*H132</f>
        <v>0</v>
      </c>
      <c r="Q132" s="186">
        <v>0</v>
      </c>
      <c r="R132" s="186">
        <f>Q132*H132</f>
        <v>0</v>
      </c>
      <c r="S132" s="186">
        <v>0</v>
      </c>
      <c r="T132" s="187">
        <f>S132*H132</f>
        <v>0</v>
      </c>
      <c r="U132" s="33"/>
      <c r="V132" s="33"/>
      <c r="W132" s="33"/>
      <c r="X132" s="33"/>
      <c r="Y132" s="33"/>
      <c r="Z132" s="33"/>
      <c r="AA132" s="33"/>
      <c r="AB132" s="33"/>
      <c r="AC132" s="33"/>
      <c r="AD132" s="33"/>
      <c r="AE132" s="33"/>
      <c r="AR132" s="188" t="s">
        <v>189</v>
      </c>
      <c r="AT132" s="188" t="s">
        <v>158</v>
      </c>
      <c r="AU132" s="188" t="s">
        <v>78</v>
      </c>
      <c r="AY132" s="16" t="s">
        <v>156</v>
      </c>
      <c r="BE132" s="189">
        <f>IF(N132="základní",J132,0)</f>
        <v>0</v>
      </c>
      <c r="BF132" s="189">
        <f>IF(N132="snížená",J132,0)</f>
        <v>0</v>
      </c>
      <c r="BG132" s="189">
        <f>IF(N132="zákl. přenesená",J132,0)</f>
        <v>0</v>
      </c>
      <c r="BH132" s="189">
        <f>IF(N132="sníž. přenesená",J132,0)</f>
        <v>0</v>
      </c>
      <c r="BI132" s="189">
        <f>IF(N132="nulová",J132,0)</f>
        <v>0</v>
      </c>
      <c r="BJ132" s="16" t="s">
        <v>76</v>
      </c>
      <c r="BK132" s="189">
        <f>ROUND(I132*H132,2)</f>
        <v>0</v>
      </c>
      <c r="BL132" s="16" t="s">
        <v>189</v>
      </c>
      <c r="BM132" s="188" t="s">
        <v>255</v>
      </c>
    </row>
    <row r="133" spans="1:65" s="2" customFormat="1" ht="66.75" customHeight="1">
      <c r="A133" s="33"/>
      <c r="B133" s="34"/>
      <c r="C133" s="177" t="s">
        <v>256</v>
      </c>
      <c r="D133" s="177" t="s">
        <v>158</v>
      </c>
      <c r="E133" s="178" t="s">
        <v>448</v>
      </c>
      <c r="F133" s="179" t="s">
        <v>449</v>
      </c>
      <c r="G133" s="180" t="s">
        <v>398</v>
      </c>
      <c r="H133" s="209"/>
      <c r="I133" s="182"/>
      <c r="J133" s="183">
        <f>ROUND(I133*H133,2)</f>
        <v>0</v>
      </c>
      <c r="K133" s="179" t="s">
        <v>162</v>
      </c>
      <c r="L133" s="38"/>
      <c r="M133" s="184" t="s">
        <v>19</v>
      </c>
      <c r="N133" s="185" t="s">
        <v>40</v>
      </c>
      <c r="O133" s="63"/>
      <c r="P133" s="186">
        <f>O133*H133</f>
        <v>0</v>
      </c>
      <c r="Q133" s="186">
        <v>0</v>
      </c>
      <c r="R133" s="186">
        <f>Q133*H133</f>
        <v>0</v>
      </c>
      <c r="S133" s="186">
        <v>0</v>
      </c>
      <c r="T133" s="187">
        <f>S133*H133</f>
        <v>0</v>
      </c>
      <c r="U133" s="33"/>
      <c r="V133" s="33"/>
      <c r="W133" s="33"/>
      <c r="X133" s="33"/>
      <c r="Y133" s="33"/>
      <c r="Z133" s="33"/>
      <c r="AA133" s="33"/>
      <c r="AB133" s="33"/>
      <c r="AC133" s="33"/>
      <c r="AD133" s="33"/>
      <c r="AE133" s="33"/>
      <c r="AR133" s="188" t="s">
        <v>189</v>
      </c>
      <c r="AT133" s="188" t="s">
        <v>158</v>
      </c>
      <c r="AU133" s="188" t="s">
        <v>78</v>
      </c>
      <c r="AY133" s="16" t="s">
        <v>156</v>
      </c>
      <c r="BE133" s="189">
        <f>IF(N133="základní",J133,0)</f>
        <v>0</v>
      </c>
      <c r="BF133" s="189">
        <f>IF(N133="snížená",J133,0)</f>
        <v>0</v>
      </c>
      <c r="BG133" s="189">
        <f>IF(N133="zákl. přenesená",J133,0)</f>
        <v>0</v>
      </c>
      <c r="BH133" s="189">
        <f>IF(N133="sníž. přenesená",J133,0)</f>
        <v>0</v>
      </c>
      <c r="BI133" s="189">
        <f>IF(N133="nulová",J133,0)</f>
        <v>0</v>
      </c>
      <c r="BJ133" s="16" t="s">
        <v>76</v>
      </c>
      <c r="BK133" s="189">
        <f>ROUND(I133*H133,2)</f>
        <v>0</v>
      </c>
      <c r="BL133" s="16" t="s">
        <v>189</v>
      </c>
      <c r="BM133" s="188" t="s">
        <v>259</v>
      </c>
    </row>
    <row r="134" spans="1:65" s="2" customFormat="1" ht="11.25">
      <c r="A134" s="33"/>
      <c r="B134" s="34"/>
      <c r="C134" s="35"/>
      <c r="D134" s="190" t="s">
        <v>163</v>
      </c>
      <c r="E134" s="35"/>
      <c r="F134" s="191" t="s">
        <v>451</v>
      </c>
      <c r="G134" s="35"/>
      <c r="H134" s="35"/>
      <c r="I134" s="192"/>
      <c r="J134" s="35"/>
      <c r="K134" s="35"/>
      <c r="L134" s="38"/>
      <c r="M134" s="193"/>
      <c r="N134" s="194"/>
      <c r="O134" s="63"/>
      <c r="P134" s="63"/>
      <c r="Q134" s="63"/>
      <c r="R134" s="63"/>
      <c r="S134" s="63"/>
      <c r="T134" s="64"/>
      <c r="U134" s="33"/>
      <c r="V134" s="33"/>
      <c r="W134" s="33"/>
      <c r="X134" s="33"/>
      <c r="Y134" s="33"/>
      <c r="Z134" s="33"/>
      <c r="AA134" s="33"/>
      <c r="AB134" s="33"/>
      <c r="AC134" s="33"/>
      <c r="AD134" s="33"/>
      <c r="AE134" s="33"/>
      <c r="AT134" s="16" t="s">
        <v>163</v>
      </c>
      <c r="AU134" s="16" t="s">
        <v>78</v>
      </c>
    </row>
    <row r="135" spans="1:65" s="12" customFormat="1" ht="22.9" customHeight="1">
      <c r="B135" s="161"/>
      <c r="C135" s="162"/>
      <c r="D135" s="163" t="s">
        <v>68</v>
      </c>
      <c r="E135" s="175" t="s">
        <v>337</v>
      </c>
      <c r="F135" s="175" t="s">
        <v>338</v>
      </c>
      <c r="G135" s="162"/>
      <c r="H135" s="162"/>
      <c r="I135" s="165"/>
      <c r="J135" s="176">
        <f>BK135</f>
        <v>0</v>
      </c>
      <c r="K135" s="162"/>
      <c r="L135" s="167"/>
      <c r="M135" s="168"/>
      <c r="N135" s="169"/>
      <c r="O135" s="169"/>
      <c r="P135" s="170">
        <f>SUM(P136:P143)</f>
        <v>0</v>
      </c>
      <c r="Q135" s="169"/>
      <c r="R135" s="170">
        <f>SUM(R136:R143)</f>
        <v>0</v>
      </c>
      <c r="S135" s="169"/>
      <c r="T135" s="171">
        <f>SUM(T136:T143)</f>
        <v>0</v>
      </c>
      <c r="AR135" s="172" t="s">
        <v>78</v>
      </c>
      <c r="AT135" s="173" t="s">
        <v>68</v>
      </c>
      <c r="AU135" s="173" t="s">
        <v>76</v>
      </c>
      <c r="AY135" s="172" t="s">
        <v>156</v>
      </c>
      <c r="BK135" s="174">
        <f>SUM(BK136:BK143)</f>
        <v>0</v>
      </c>
    </row>
    <row r="136" spans="1:65" s="2" customFormat="1" ht="44.25" customHeight="1">
      <c r="A136" s="33"/>
      <c r="B136" s="34"/>
      <c r="C136" s="177" t="s">
        <v>197</v>
      </c>
      <c r="D136" s="177" t="s">
        <v>158</v>
      </c>
      <c r="E136" s="178" t="s">
        <v>465</v>
      </c>
      <c r="F136" s="179" t="s">
        <v>466</v>
      </c>
      <c r="G136" s="180" t="s">
        <v>398</v>
      </c>
      <c r="H136" s="209"/>
      <c r="I136" s="182"/>
      <c r="J136" s="183">
        <f>ROUND(I136*H136,2)</f>
        <v>0</v>
      </c>
      <c r="K136" s="179" t="s">
        <v>162</v>
      </c>
      <c r="L136" s="38"/>
      <c r="M136" s="184" t="s">
        <v>19</v>
      </c>
      <c r="N136" s="185" t="s">
        <v>40</v>
      </c>
      <c r="O136" s="63"/>
      <c r="P136" s="186">
        <f>O136*H136</f>
        <v>0</v>
      </c>
      <c r="Q136" s="186">
        <v>0</v>
      </c>
      <c r="R136" s="186">
        <f>Q136*H136</f>
        <v>0</v>
      </c>
      <c r="S136" s="186">
        <v>0</v>
      </c>
      <c r="T136" s="187">
        <f>S136*H136</f>
        <v>0</v>
      </c>
      <c r="U136" s="33"/>
      <c r="V136" s="33"/>
      <c r="W136" s="33"/>
      <c r="X136" s="33"/>
      <c r="Y136" s="33"/>
      <c r="Z136" s="33"/>
      <c r="AA136" s="33"/>
      <c r="AB136" s="33"/>
      <c r="AC136" s="33"/>
      <c r="AD136" s="33"/>
      <c r="AE136" s="33"/>
      <c r="AR136" s="188" t="s">
        <v>189</v>
      </c>
      <c r="AT136" s="188" t="s">
        <v>158</v>
      </c>
      <c r="AU136" s="188" t="s">
        <v>78</v>
      </c>
      <c r="AY136" s="16" t="s">
        <v>156</v>
      </c>
      <c r="BE136" s="189">
        <f>IF(N136="základní",J136,0)</f>
        <v>0</v>
      </c>
      <c r="BF136" s="189">
        <f>IF(N136="snížená",J136,0)</f>
        <v>0</v>
      </c>
      <c r="BG136" s="189">
        <f>IF(N136="zákl. přenesená",J136,0)</f>
        <v>0</v>
      </c>
      <c r="BH136" s="189">
        <f>IF(N136="sníž. přenesená",J136,0)</f>
        <v>0</v>
      </c>
      <c r="BI136" s="189">
        <f>IF(N136="nulová",J136,0)</f>
        <v>0</v>
      </c>
      <c r="BJ136" s="16" t="s">
        <v>76</v>
      </c>
      <c r="BK136" s="189">
        <f>ROUND(I136*H136,2)</f>
        <v>0</v>
      </c>
      <c r="BL136" s="16" t="s">
        <v>189</v>
      </c>
      <c r="BM136" s="188" t="s">
        <v>263</v>
      </c>
    </row>
    <row r="137" spans="1:65" s="2" customFormat="1" ht="11.25">
      <c r="A137" s="33"/>
      <c r="B137" s="34"/>
      <c r="C137" s="35"/>
      <c r="D137" s="190" t="s">
        <v>163</v>
      </c>
      <c r="E137" s="35"/>
      <c r="F137" s="191" t="s">
        <v>468</v>
      </c>
      <c r="G137" s="35"/>
      <c r="H137" s="35"/>
      <c r="I137" s="192"/>
      <c r="J137" s="35"/>
      <c r="K137" s="35"/>
      <c r="L137" s="38"/>
      <c r="M137" s="193"/>
      <c r="N137" s="194"/>
      <c r="O137" s="63"/>
      <c r="P137" s="63"/>
      <c r="Q137" s="63"/>
      <c r="R137" s="63"/>
      <c r="S137" s="63"/>
      <c r="T137" s="64"/>
      <c r="U137" s="33"/>
      <c r="V137" s="33"/>
      <c r="W137" s="33"/>
      <c r="X137" s="33"/>
      <c r="Y137" s="33"/>
      <c r="Z137" s="33"/>
      <c r="AA137" s="33"/>
      <c r="AB137" s="33"/>
      <c r="AC137" s="33"/>
      <c r="AD137" s="33"/>
      <c r="AE137" s="33"/>
      <c r="AT137" s="16" t="s">
        <v>163</v>
      </c>
      <c r="AU137" s="16" t="s">
        <v>78</v>
      </c>
    </row>
    <row r="138" spans="1:65" s="2" customFormat="1" ht="24.2" customHeight="1">
      <c r="A138" s="33"/>
      <c r="B138" s="34"/>
      <c r="C138" s="177" t="s">
        <v>264</v>
      </c>
      <c r="D138" s="177" t="s">
        <v>158</v>
      </c>
      <c r="E138" s="178" t="s">
        <v>583</v>
      </c>
      <c r="F138" s="179" t="s">
        <v>584</v>
      </c>
      <c r="G138" s="180" t="s">
        <v>585</v>
      </c>
      <c r="H138" s="181">
        <v>1</v>
      </c>
      <c r="I138" s="182"/>
      <c r="J138" s="183">
        <f t="shared" ref="J138:J143" si="0">ROUND(I138*H138,2)</f>
        <v>0</v>
      </c>
      <c r="K138" s="179" t="s">
        <v>19</v>
      </c>
      <c r="L138" s="38"/>
      <c r="M138" s="184" t="s">
        <v>19</v>
      </c>
      <c r="N138" s="185" t="s">
        <v>40</v>
      </c>
      <c r="O138" s="63"/>
      <c r="P138" s="186">
        <f t="shared" ref="P138:P143" si="1">O138*H138</f>
        <v>0</v>
      </c>
      <c r="Q138" s="186">
        <v>0</v>
      </c>
      <c r="R138" s="186">
        <f t="shared" ref="R138:R143" si="2">Q138*H138</f>
        <v>0</v>
      </c>
      <c r="S138" s="186">
        <v>0</v>
      </c>
      <c r="T138" s="187">
        <f t="shared" ref="T138:T143" si="3">S138*H138</f>
        <v>0</v>
      </c>
      <c r="U138" s="33"/>
      <c r="V138" s="33"/>
      <c r="W138" s="33"/>
      <c r="X138" s="33"/>
      <c r="Y138" s="33"/>
      <c r="Z138" s="33"/>
      <c r="AA138" s="33"/>
      <c r="AB138" s="33"/>
      <c r="AC138" s="33"/>
      <c r="AD138" s="33"/>
      <c r="AE138" s="33"/>
      <c r="AR138" s="188" t="s">
        <v>189</v>
      </c>
      <c r="AT138" s="188" t="s">
        <v>158</v>
      </c>
      <c r="AU138" s="188" t="s">
        <v>78</v>
      </c>
      <c r="AY138" s="16" t="s">
        <v>156</v>
      </c>
      <c r="BE138" s="189">
        <f t="shared" ref="BE138:BE143" si="4">IF(N138="základní",J138,0)</f>
        <v>0</v>
      </c>
      <c r="BF138" s="189">
        <f t="shared" ref="BF138:BF143" si="5">IF(N138="snížená",J138,0)</f>
        <v>0</v>
      </c>
      <c r="BG138" s="189">
        <f t="shared" ref="BG138:BG143" si="6">IF(N138="zákl. přenesená",J138,0)</f>
        <v>0</v>
      </c>
      <c r="BH138" s="189">
        <f t="shared" ref="BH138:BH143" si="7">IF(N138="sníž. přenesená",J138,0)</f>
        <v>0</v>
      </c>
      <c r="BI138" s="189">
        <f t="shared" ref="BI138:BI143" si="8">IF(N138="nulová",J138,0)</f>
        <v>0</v>
      </c>
      <c r="BJ138" s="16" t="s">
        <v>76</v>
      </c>
      <c r="BK138" s="189">
        <f t="shared" ref="BK138:BK143" si="9">ROUND(I138*H138,2)</f>
        <v>0</v>
      </c>
      <c r="BL138" s="16" t="s">
        <v>189</v>
      </c>
      <c r="BM138" s="188" t="s">
        <v>267</v>
      </c>
    </row>
    <row r="139" spans="1:65" s="2" customFormat="1" ht="16.5" customHeight="1">
      <c r="A139" s="33"/>
      <c r="B139" s="34"/>
      <c r="C139" s="177" t="s">
        <v>264</v>
      </c>
      <c r="D139" s="177" t="s">
        <v>158</v>
      </c>
      <c r="E139" s="178" t="s">
        <v>252</v>
      </c>
      <c r="F139" s="179" t="s">
        <v>586</v>
      </c>
      <c r="G139" s="180" t="s">
        <v>585</v>
      </c>
      <c r="H139" s="181">
        <v>1</v>
      </c>
      <c r="I139" s="182"/>
      <c r="J139" s="183">
        <f t="shared" si="0"/>
        <v>0</v>
      </c>
      <c r="K139" s="179" t="s">
        <v>19</v>
      </c>
      <c r="L139" s="38"/>
      <c r="M139" s="184" t="s">
        <v>19</v>
      </c>
      <c r="N139" s="185" t="s">
        <v>40</v>
      </c>
      <c r="O139" s="63"/>
      <c r="P139" s="186">
        <f t="shared" si="1"/>
        <v>0</v>
      </c>
      <c r="Q139" s="186">
        <v>0</v>
      </c>
      <c r="R139" s="186">
        <f t="shared" si="2"/>
        <v>0</v>
      </c>
      <c r="S139" s="186">
        <v>0</v>
      </c>
      <c r="T139" s="187">
        <f t="shared" si="3"/>
        <v>0</v>
      </c>
      <c r="U139" s="33"/>
      <c r="V139" s="33"/>
      <c r="W139" s="33"/>
      <c r="X139" s="33"/>
      <c r="Y139" s="33"/>
      <c r="Z139" s="33"/>
      <c r="AA139" s="33"/>
      <c r="AB139" s="33"/>
      <c r="AC139" s="33"/>
      <c r="AD139" s="33"/>
      <c r="AE139" s="33"/>
      <c r="AR139" s="188" t="s">
        <v>189</v>
      </c>
      <c r="AT139" s="188" t="s">
        <v>158</v>
      </c>
      <c r="AU139" s="188" t="s">
        <v>78</v>
      </c>
      <c r="AY139" s="16" t="s">
        <v>156</v>
      </c>
      <c r="BE139" s="189">
        <f t="shared" si="4"/>
        <v>0</v>
      </c>
      <c r="BF139" s="189">
        <f t="shared" si="5"/>
        <v>0</v>
      </c>
      <c r="BG139" s="189">
        <f t="shared" si="6"/>
        <v>0</v>
      </c>
      <c r="BH139" s="189">
        <f t="shared" si="7"/>
        <v>0</v>
      </c>
      <c r="BI139" s="189">
        <f t="shared" si="8"/>
        <v>0</v>
      </c>
      <c r="BJ139" s="16" t="s">
        <v>76</v>
      </c>
      <c r="BK139" s="189">
        <f t="shared" si="9"/>
        <v>0</v>
      </c>
      <c r="BL139" s="16" t="s">
        <v>189</v>
      </c>
      <c r="BM139" s="188" t="s">
        <v>271</v>
      </c>
    </row>
    <row r="140" spans="1:65" s="2" customFormat="1" ht="24.2" customHeight="1">
      <c r="A140" s="33"/>
      <c r="B140" s="34"/>
      <c r="C140" s="177" t="s">
        <v>264</v>
      </c>
      <c r="D140" s="177" t="s">
        <v>158</v>
      </c>
      <c r="E140" s="178" t="s">
        <v>587</v>
      </c>
      <c r="F140" s="179" t="s">
        <v>588</v>
      </c>
      <c r="G140" s="180" t="s">
        <v>585</v>
      </c>
      <c r="H140" s="181">
        <v>1</v>
      </c>
      <c r="I140" s="182"/>
      <c r="J140" s="183">
        <f t="shared" si="0"/>
        <v>0</v>
      </c>
      <c r="K140" s="179" t="s">
        <v>19</v>
      </c>
      <c r="L140" s="38"/>
      <c r="M140" s="184" t="s">
        <v>19</v>
      </c>
      <c r="N140" s="185" t="s">
        <v>40</v>
      </c>
      <c r="O140" s="63"/>
      <c r="P140" s="186">
        <f t="shared" si="1"/>
        <v>0</v>
      </c>
      <c r="Q140" s="186">
        <v>0</v>
      </c>
      <c r="R140" s="186">
        <f t="shared" si="2"/>
        <v>0</v>
      </c>
      <c r="S140" s="186">
        <v>0</v>
      </c>
      <c r="T140" s="187">
        <f t="shared" si="3"/>
        <v>0</v>
      </c>
      <c r="U140" s="33"/>
      <c r="V140" s="33"/>
      <c r="W140" s="33"/>
      <c r="X140" s="33"/>
      <c r="Y140" s="33"/>
      <c r="Z140" s="33"/>
      <c r="AA140" s="33"/>
      <c r="AB140" s="33"/>
      <c r="AC140" s="33"/>
      <c r="AD140" s="33"/>
      <c r="AE140" s="33"/>
      <c r="AR140" s="188" t="s">
        <v>189</v>
      </c>
      <c r="AT140" s="188" t="s">
        <v>158</v>
      </c>
      <c r="AU140" s="188" t="s">
        <v>78</v>
      </c>
      <c r="AY140" s="16" t="s">
        <v>156</v>
      </c>
      <c r="BE140" s="189">
        <f t="shared" si="4"/>
        <v>0</v>
      </c>
      <c r="BF140" s="189">
        <f t="shared" si="5"/>
        <v>0</v>
      </c>
      <c r="BG140" s="189">
        <f t="shared" si="6"/>
        <v>0</v>
      </c>
      <c r="BH140" s="189">
        <f t="shared" si="7"/>
        <v>0</v>
      </c>
      <c r="BI140" s="189">
        <f t="shared" si="8"/>
        <v>0</v>
      </c>
      <c r="BJ140" s="16" t="s">
        <v>76</v>
      </c>
      <c r="BK140" s="189">
        <f t="shared" si="9"/>
        <v>0</v>
      </c>
      <c r="BL140" s="16" t="s">
        <v>189</v>
      </c>
      <c r="BM140" s="188" t="s">
        <v>275</v>
      </c>
    </row>
    <row r="141" spans="1:65" s="2" customFormat="1" ht="16.5" customHeight="1">
      <c r="A141" s="33"/>
      <c r="B141" s="34"/>
      <c r="C141" s="177" t="s">
        <v>264</v>
      </c>
      <c r="D141" s="177" t="s">
        <v>158</v>
      </c>
      <c r="E141" s="178" t="s">
        <v>589</v>
      </c>
      <c r="F141" s="179" t="s">
        <v>590</v>
      </c>
      <c r="G141" s="180" t="s">
        <v>585</v>
      </c>
      <c r="H141" s="181">
        <v>1</v>
      </c>
      <c r="I141" s="182"/>
      <c r="J141" s="183">
        <f t="shared" si="0"/>
        <v>0</v>
      </c>
      <c r="K141" s="179" t="s">
        <v>19</v>
      </c>
      <c r="L141" s="38"/>
      <c r="M141" s="184" t="s">
        <v>19</v>
      </c>
      <c r="N141" s="185" t="s">
        <v>40</v>
      </c>
      <c r="O141" s="63"/>
      <c r="P141" s="186">
        <f t="shared" si="1"/>
        <v>0</v>
      </c>
      <c r="Q141" s="186">
        <v>0</v>
      </c>
      <c r="R141" s="186">
        <f t="shared" si="2"/>
        <v>0</v>
      </c>
      <c r="S141" s="186">
        <v>0</v>
      </c>
      <c r="T141" s="187">
        <f t="shared" si="3"/>
        <v>0</v>
      </c>
      <c r="U141" s="33"/>
      <c r="V141" s="33"/>
      <c r="W141" s="33"/>
      <c r="X141" s="33"/>
      <c r="Y141" s="33"/>
      <c r="Z141" s="33"/>
      <c r="AA141" s="33"/>
      <c r="AB141" s="33"/>
      <c r="AC141" s="33"/>
      <c r="AD141" s="33"/>
      <c r="AE141" s="33"/>
      <c r="AR141" s="188" t="s">
        <v>189</v>
      </c>
      <c r="AT141" s="188" t="s">
        <v>158</v>
      </c>
      <c r="AU141" s="188" t="s">
        <v>78</v>
      </c>
      <c r="AY141" s="16" t="s">
        <v>156</v>
      </c>
      <c r="BE141" s="189">
        <f t="shared" si="4"/>
        <v>0</v>
      </c>
      <c r="BF141" s="189">
        <f t="shared" si="5"/>
        <v>0</v>
      </c>
      <c r="BG141" s="189">
        <f t="shared" si="6"/>
        <v>0</v>
      </c>
      <c r="BH141" s="189">
        <f t="shared" si="7"/>
        <v>0</v>
      </c>
      <c r="BI141" s="189">
        <f t="shared" si="8"/>
        <v>0</v>
      </c>
      <c r="BJ141" s="16" t="s">
        <v>76</v>
      </c>
      <c r="BK141" s="189">
        <f t="shared" si="9"/>
        <v>0</v>
      </c>
      <c r="BL141" s="16" t="s">
        <v>189</v>
      </c>
      <c r="BM141" s="188" t="s">
        <v>279</v>
      </c>
    </row>
    <row r="142" spans="1:65" s="2" customFormat="1" ht="16.5" customHeight="1">
      <c r="A142" s="33"/>
      <c r="B142" s="34"/>
      <c r="C142" s="177" t="s">
        <v>264</v>
      </c>
      <c r="D142" s="177" t="s">
        <v>158</v>
      </c>
      <c r="E142" s="178" t="s">
        <v>591</v>
      </c>
      <c r="F142" s="179" t="s">
        <v>592</v>
      </c>
      <c r="G142" s="180" t="s">
        <v>585</v>
      </c>
      <c r="H142" s="181">
        <v>1</v>
      </c>
      <c r="I142" s="182"/>
      <c r="J142" s="183">
        <f t="shared" si="0"/>
        <v>0</v>
      </c>
      <c r="K142" s="179" t="s">
        <v>19</v>
      </c>
      <c r="L142" s="38"/>
      <c r="M142" s="184" t="s">
        <v>19</v>
      </c>
      <c r="N142" s="185" t="s">
        <v>40</v>
      </c>
      <c r="O142" s="63"/>
      <c r="P142" s="186">
        <f t="shared" si="1"/>
        <v>0</v>
      </c>
      <c r="Q142" s="186">
        <v>0</v>
      </c>
      <c r="R142" s="186">
        <f t="shared" si="2"/>
        <v>0</v>
      </c>
      <c r="S142" s="186">
        <v>0</v>
      </c>
      <c r="T142" s="187">
        <f t="shared" si="3"/>
        <v>0</v>
      </c>
      <c r="U142" s="33"/>
      <c r="V142" s="33"/>
      <c r="W142" s="33"/>
      <c r="X142" s="33"/>
      <c r="Y142" s="33"/>
      <c r="Z142" s="33"/>
      <c r="AA142" s="33"/>
      <c r="AB142" s="33"/>
      <c r="AC142" s="33"/>
      <c r="AD142" s="33"/>
      <c r="AE142" s="33"/>
      <c r="AR142" s="188" t="s">
        <v>189</v>
      </c>
      <c r="AT142" s="188" t="s">
        <v>158</v>
      </c>
      <c r="AU142" s="188" t="s">
        <v>78</v>
      </c>
      <c r="AY142" s="16" t="s">
        <v>156</v>
      </c>
      <c r="BE142" s="189">
        <f t="shared" si="4"/>
        <v>0</v>
      </c>
      <c r="BF142" s="189">
        <f t="shared" si="5"/>
        <v>0</v>
      </c>
      <c r="BG142" s="189">
        <f t="shared" si="6"/>
        <v>0</v>
      </c>
      <c r="BH142" s="189">
        <f t="shared" si="7"/>
        <v>0</v>
      </c>
      <c r="BI142" s="189">
        <f t="shared" si="8"/>
        <v>0</v>
      </c>
      <c r="BJ142" s="16" t="s">
        <v>76</v>
      </c>
      <c r="BK142" s="189">
        <f t="shared" si="9"/>
        <v>0</v>
      </c>
      <c r="BL142" s="16" t="s">
        <v>189</v>
      </c>
      <c r="BM142" s="188" t="s">
        <v>284</v>
      </c>
    </row>
    <row r="143" spans="1:65" s="2" customFormat="1" ht="16.5" customHeight="1">
      <c r="A143" s="33"/>
      <c r="B143" s="34"/>
      <c r="C143" s="177" t="s">
        <v>264</v>
      </c>
      <c r="D143" s="177" t="s">
        <v>158</v>
      </c>
      <c r="E143" s="178" t="s">
        <v>593</v>
      </c>
      <c r="F143" s="179" t="s">
        <v>594</v>
      </c>
      <c r="G143" s="180" t="s">
        <v>585</v>
      </c>
      <c r="H143" s="181">
        <v>1</v>
      </c>
      <c r="I143" s="182"/>
      <c r="J143" s="183">
        <f t="shared" si="0"/>
        <v>0</v>
      </c>
      <c r="K143" s="179" t="s">
        <v>19</v>
      </c>
      <c r="L143" s="38"/>
      <c r="M143" s="184" t="s">
        <v>19</v>
      </c>
      <c r="N143" s="185" t="s">
        <v>40</v>
      </c>
      <c r="O143" s="63"/>
      <c r="P143" s="186">
        <f t="shared" si="1"/>
        <v>0</v>
      </c>
      <c r="Q143" s="186">
        <v>0</v>
      </c>
      <c r="R143" s="186">
        <f t="shared" si="2"/>
        <v>0</v>
      </c>
      <c r="S143" s="186">
        <v>0</v>
      </c>
      <c r="T143" s="187">
        <f t="shared" si="3"/>
        <v>0</v>
      </c>
      <c r="U143" s="33"/>
      <c r="V143" s="33"/>
      <c r="W143" s="33"/>
      <c r="X143" s="33"/>
      <c r="Y143" s="33"/>
      <c r="Z143" s="33"/>
      <c r="AA143" s="33"/>
      <c r="AB143" s="33"/>
      <c r="AC143" s="33"/>
      <c r="AD143" s="33"/>
      <c r="AE143" s="33"/>
      <c r="AR143" s="188" t="s">
        <v>189</v>
      </c>
      <c r="AT143" s="188" t="s">
        <v>158</v>
      </c>
      <c r="AU143" s="188" t="s">
        <v>78</v>
      </c>
      <c r="AY143" s="16" t="s">
        <v>156</v>
      </c>
      <c r="BE143" s="189">
        <f t="shared" si="4"/>
        <v>0</v>
      </c>
      <c r="BF143" s="189">
        <f t="shared" si="5"/>
        <v>0</v>
      </c>
      <c r="BG143" s="189">
        <f t="shared" si="6"/>
        <v>0</v>
      </c>
      <c r="BH143" s="189">
        <f t="shared" si="7"/>
        <v>0</v>
      </c>
      <c r="BI143" s="189">
        <f t="shared" si="8"/>
        <v>0</v>
      </c>
      <c r="BJ143" s="16" t="s">
        <v>76</v>
      </c>
      <c r="BK143" s="189">
        <f t="shared" si="9"/>
        <v>0</v>
      </c>
      <c r="BL143" s="16" t="s">
        <v>189</v>
      </c>
      <c r="BM143" s="188" t="s">
        <v>287</v>
      </c>
    </row>
    <row r="144" spans="1:65" s="12" customFormat="1" ht="22.9" customHeight="1">
      <c r="B144" s="161"/>
      <c r="C144" s="162"/>
      <c r="D144" s="163" t="s">
        <v>68</v>
      </c>
      <c r="E144" s="175" t="s">
        <v>513</v>
      </c>
      <c r="F144" s="175" t="s">
        <v>514</v>
      </c>
      <c r="G144" s="162"/>
      <c r="H144" s="162"/>
      <c r="I144" s="165"/>
      <c r="J144" s="176">
        <f>BK144</f>
        <v>0</v>
      </c>
      <c r="K144" s="162"/>
      <c r="L144" s="167"/>
      <c r="M144" s="168"/>
      <c r="N144" s="169"/>
      <c r="O144" s="169"/>
      <c r="P144" s="170">
        <f>SUM(P145:P155)</f>
        <v>0</v>
      </c>
      <c r="Q144" s="169"/>
      <c r="R144" s="170">
        <f>SUM(R145:R155)</f>
        <v>1.4187E-2</v>
      </c>
      <c r="S144" s="169"/>
      <c r="T144" s="171">
        <f>SUM(T145:T155)</f>
        <v>0.18745000000000001</v>
      </c>
      <c r="AR144" s="172" t="s">
        <v>78</v>
      </c>
      <c r="AT144" s="173" t="s">
        <v>68</v>
      </c>
      <c r="AU144" s="173" t="s">
        <v>76</v>
      </c>
      <c r="AY144" s="172" t="s">
        <v>156</v>
      </c>
      <c r="BK144" s="174">
        <f>SUM(BK145:BK155)</f>
        <v>0</v>
      </c>
    </row>
    <row r="145" spans="1:65" s="2" customFormat="1" ht="24.2" customHeight="1">
      <c r="A145" s="33"/>
      <c r="B145" s="34"/>
      <c r="C145" s="177" t="s">
        <v>289</v>
      </c>
      <c r="D145" s="177" t="s">
        <v>158</v>
      </c>
      <c r="E145" s="178" t="s">
        <v>515</v>
      </c>
      <c r="F145" s="179" t="s">
        <v>516</v>
      </c>
      <c r="G145" s="180" t="s">
        <v>161</v>
      </c>
      <c r="H145" s="181">
        <v>2.2999999999999998</v>
      </c>
      <c r="I145" s="182"/>
      <c r="J145" s="183">
        <f>ROUND(I145*H145,2)</f>
        <v>0</v>
      </c>
      <c r="K145" s="179" t="s">
        <v>162</v>
      </c>
      <c r="L145" s="38"/>
      <c r="M145" s="184" t="s">
        <v>19</v>
      </c>
      <c r="N145" s="185" t="s">
        <v>40</v>
      </c>
      <c r="O145" s="63"/>
      <c r="P145" s="186">
        <f>O145*H145</f>
        <v>0</v>
      </c>
      <c r="Q145" s="186">
        <v>0</v>
      </c>
      <c r="R145" s="186">
        <f>Q145*H145</f>
        <v>0</v>
      </c>
      <c r="S145" s="186">
        <v>8.1500000000000003E-2</v>
      </c>
      <c r="T145" s="187">
        <f>S145*H145</f>
        <v>0.18745000000000001</v>
      </c>
      <c r="U145" s="33"/>
      <c r="V145" s="33"/>
      <c r="W145" s="33"/>
      <c r="X145" s="33"/>
      <c r="Y145" s="33"/>
      <c r="Z145" s="33"/>
      <c r="AA145" s="33"/>
      <c r="AB145" s="33"/>
      <c r="AC145" s="33"/>
      <c r="AD145" s="33"/>
      <c r="AE145" s="33"/>
      <c r="AR145" s="188" t="s">
        <v>189</v>
      </c>
      <c r="AT145" s="188" t="s">
        <v>158</v>
      </c>
      <c r="AU145" s="188" t="s">
        <v>78</v>
      </c>
      <c r="AY145" s="16" t="s">
        <v>156</v>
      </c>
      <c r="BE145" s="189">
        <f>IF(N145="základní",J145,0)</f>
        <v>0</v>
      </c>
      <c r="BF145" s="189">
        <f>IF(N145="snížená",J145,0)</f>
        <v>0</v>
      </c>
      <c r="BG145" s="189">
        <f>IF(N145="zákl. přenesená",J145,0)</f>
        <v>0</v>
      </c>
      <c r="BH145" s="189">
        <f>IF(N145="sníž. přenesená",J145,0)</f>
        <v>0</v>
      </c>
      <c r="BI145" s="189">
        <f>IF(N145="nulová",J145,0)</f>
        <v>0</v>
      </c>
      <c r="BJ145" s="16" t="s">
        <v>76</v>
      </c>
      <c r="BK145" s="189">
        <f>ROUND(I145*H145,2)</f>
        <v>0</v>
      </c>
      <c r="BL145" s="16" t="s">
        <v>189</v>
      </c>
      <c r="BM145" s="188" t="s">
        <v>292</v>
      </c>
    </row>
    <row r="146" spans="1:65" s="2" customFormat="1" ht="11.25">
      <c r="A146" s="33"/>
      <c r="B146" s="34"/>
      <c r="C146" s="35"/>
      <c r="D146" s="190" t="s">
        <v>163</v>
      </c>
      <c r="E146" s="35"/>
      <c r="F146" s="191" t="s">
        <v>518</v>
      </c>
      <c r="G146" s="35"/>
      <c r="H146" s="35"/>
      <c r="I146" s="192"/>
      <c r="J146" s="35"/>
      <c r="K146" s="35"/>
      <c r="L146" s="38"/>
      <c r="M146" s="193"/>
      <c r="N146" s="194"/>
      <c r="O146" s="63"/>
      <c r="P146" s="63"/>
      <c r="Q146" s="63"/>
      <c r="R146" s="63"/>
      <c r="S146" s="63"/>
      <c r="T146" s="64"/>
      <c r="U146" s="33"/>
      <c r="V146" s="33"/>
      <c r="W146" s="33"/>
      <c r="X146" s="33"/>
      <c r="Y146" s="33"/>
      <c r="Z146" s="33"/>
      <c r="AA146" s="33"/>
      <c r="AB146" s="33"/>
      <c r="AC146" s="33"/>
      <c r="AD146" s="33"/>
      <c r="AE146" s="33"/>
      <c r="AT146" s="16" t="s">
        <v>163</v>
      </c>
      <c r="AU146" s="16" t="s">
        <v>78</v>
      </c>
    </row>
    <row r="147" spans="1:65" s="2" customFormat="1" ht="37.9" customHeight="1">
      <c r="A147" s="33"/>
      <c r="B147" s="34"/>
      <c r="C147" s="177" t="s">
        <v>245</v>
      </c>
      <c r="D147" s="177" t="s">
        <v>158</v>
      </c>
      <c r="E147" s="178" t="s">
        <v>520</v>
      </c>
      <c r="F147" s="179" t="s">
        <v>521</v>
      </c>
      <c r="G147" s="180" t="s">
        <v>161</v>
      </c>
      <c r="H147" s="181">
        <v>2.2999999999999998</v>
      </c>
      <c r="I147" s="182"/>
      <c r="J147" s="183">
        <f>ROUND(I147*H147,2)</f>
        <v>0</v>
      </c>
      <c r="K147" s="179" t="s">
        <v>162</v>
      </c>
      <c r="L147" s="38"/>
      <c r="M147" s="184" t="s">
        <v>19</v>
      </c>
      <c r="N147" s="185" t="s">
        <v>40</v>
      </c>
      <c r="O147" s="63"/>
      <c r="P147" s="186">
        <f>O147*H147</f>
        <v>0</v>
      </c>
      <c r="Q147" s="186">
        <v>6.0000000000000001E-3</v>
      </c>
      <c r="R147" s="186">
        <f>Q147*H147</f>
        <v>1.38E-2</v>
      </c>
      <c r="S147" s="186">
        <v>0</v>
      </c>
      <c r="T147" s="187">
        <f>S147*H147</f>
        <v>0</v>
      </c>
      <c r="U147" s="33"/>
      <c r="V147" s="33"/>
      <c r="W147" s="33"/>
      <c r="X147" s="33"/>
      <c r="Y147" s="33"/>
      <c r="Z147" s="33"/>
      <c r="AA147" s="33"/>
      <c r="AB147" s="33"/>
      <c r="AC147" s="33"/>
      <c r="AD147" s="33"/>
      <c r="AE147" s="33"/>
      <c r="AR147" s="188" t="s">
        <v>189</v>
      </c>
      <c r="AT147" s="188" t="s">
        <v>158</v>
      </c>
      <c r="AU147" s="188" t="s">
        <v>78</v>
      </c>
      <c r="AY147" s="16" t="s">
        <v>156</v>
      </c>
      <c r="BE147" s="189">
        <f>IF(N147="základní",J147,0)</f>
        <v>0</v>
      </c>
      <c r="BF147" s="189">
        <f>IF(N147="snížená",J147,0)</f>
        <v>0</v>
      </c>
      <c r="BG147" s="189">
        <f>IF(N147="zákl. přenesená",J147,0)</f>
        <v>0</v>
      </c>
      <c r="BH147" s="189">
        <f>IF(N147="sníž. přenesená",J147,0)</f>
        <v>0</v>
      </c>
      <c r="BI147" s="189">
        <f>IF(N147="nulová",J147,0)</f>
        <v>0</v>
      </c>
      <c r="BJ147" s="16" t="s">
        <v>76</v>
      </c>
      <c r="BK147" s="189">
        <f>ROUND(I147*H147,2)</f>
        <v>0</v>
      </c>
      <c r="BL147" s="16" t="s">
        <v>189</v>
      </c>
      <c r="BM147" s="188" t="s">
        <v>295</v>
      </c>
    </row>
    <row r="148" spans="1:65" s="2" customFormat="1" ht="11.25">
      <c r="A148" s="33"/>
      <c r="B148" s="34"/>
      <c r="C148" s="35"/>
      <c r="D148" s="190" t="s">
        <v>163</v>
      </c>
      <c r="E148" s="35"/>
      <c r="F148" s="191" t="s">
        <v>523</v>
      </c>
      <c r="G148" s="35"/>
      <c r="H148" s="35"/>
      <c r="I148" s="192"/>
      <c r="J148" s="35"/>
      <c r="K148" s="35"/>
      <c r="L148" s="38"/>
      <c r="M148" s="193"/>
      <c r="N148" s="194"/>
      <c r="O148" s="63"/>
      <c r="P148" s="63"/>
      <c r="Q148" s="63"/>
      <c r="R148" s="63"/>
      <c r="S148" s="63"/>
      <c r="T148" s="64"/>
      <c r="U148" s="33"/>
      <c r="V148" s="33"/>
      <c r="W148" s="33"/>
      <c r="X148" s="33"/>
      <c r="Y148" s="33"/>
      <c r="Z148" s="33"/>
      <c r="AA148" s="33"/>
      <c r="AB148" s="33"/>
      <c r="AC148" s="33"/>
      <c r="AD148" s="33"/>
      <c r="AE148" s="33"/>
      <c r="AT148" s="16" t="s">
        <v>163</v>
      </c>
      <c r="AU148" s="16" t="s">
        <v>78</v>
      </c>
    </row>
    <row r="149" spans="1:65" s="2" customFormat="1" ht="24.2" customHeight="1">
      <c r="A149" s="33"/>
      <c r="B149" s="34"/>
      <c r="C149" s="199" t="s">
        <v>432</v>
      </c>
      <c r="D149" s="199" t="s">
        <v>252</v>
      </c>
      <c r="E149" s="200" t="s">
        <v>524</v>
      </c>
      <c r="F149" s="201" t="s">
        <v>525</v>
      </c>
      <c r="G149" s="202" t="s">
        <v>161</v>
      </c>
      <c r="H149" s="203">
        <v>2.5299999999999998</v>
      </c>
      <c r="I149" s="204"/>
      <c r="J149" s="205">
        <f>ROUND(I149*H149,2)</f>
        <v>0</v>
      </c>
      <c r="K149" s="201" t="s">
        <v>19</v>
      </c>
      <c r="L149" s="206"/>
      <c r="M149" s="207" t="s">
        <v>19</v>
      </c>
      <c r="N149" s="208" t="s">
        <v>40</v>
      </c>
      <c r="O149" s="63"/>
      <c r="P149" s="186">
        <f>O149*H149</f>
        <v>0</v>
      </c>
      <c r="Q149" s="186">
        <v>0</v>
      </c>
      <c r="R149" s="186">
        <f>Q149*H149</f>
        <v>0</v>
      </c>
      <c r="S149" s="186">
        <v>0</v>
      </c>
      <c r="T149" s="187">
        <f>S149*H149</f>
        <v>0</v>
      </c>
      <c r="U149" s="33"/>
      <c r="V149" s="33"/>
      <c r="W149" s="33"/>
      <c r="X149" s="33"/>
      <c r="Y149" s="33"/>
      <c r="Z149" s="33"/>
      <c r="AA149" s="33"/>
      <c r="AB149" s="33"/>
      <c r="AC149" s="33"/>
      <c r="AD149" s="33"/>
      <c r="AE149" s="33"/>
      <c r="AR149" s="188" t="s">
        <v>255</v>
      </c>
      <c r="AT149" s="188" t="s">
        <v>252</v>
      </c>
      <c r="AU149" s="188" t="s">
        <v>78</v>
      </c>
      <c r="AY149" s="16" t="s">
        <v>156</v>
      </c>
      <c r="BE149" s="189">
        <f>IF(N149="základní",J149,0)</f>
        <v>0</v>
      </c>
      <c r="BF149" s="189">
        <f>IF(N149="snížená",J149,0)</f>
        <v>0</v>
      </c>
      <c r="BG149" s="189">
        <f>IF(N149="zákl. přenesená",J149,0)</f>
        <v>0</v>
      </c>
      <c r="BH149" s="189">
        <f>IF(N149="sníž. přenesená",J149,0)</f>
        <v>0</v>
      </c>
      <c r="BI149" s="189">
        <f>IF(N149="nulová",J149,0)</f>
        <v>0</v>
      </c>
      <c r="BJ149" s="16" t="s">
        <v>76</v>
      </c>
      <c r="BK149" s="189">
        <f>ROUND(I149*H149,2)</f>
        <v>0</v>
      </c>
      <c r="BL149" s="16" t="s">
        <v>189</v>
      </c>
      <c r="BM149" s="188" t="s">
        <v>300</v>
      </c>
    </row>
    <row r="150" spans="1:65" s="2" customFormat="1" ht="24.2" customHeight="1">
      <c r="A150" s="33"/>
      <c r="B150" s="34"/>
      <c r="C150" s="177" t="s">
        <v>250</v>
      </c>
      <c r="D150" s="177" t="s">
        <v>158</v>
      </c>
      <c r="E150" s="178" t="s">
        <v>595</v>
      </c>
      <c r="F150" s="179" t="s">
        <v>596</v>
      </c>
      <c r="G150" s="180" t="s">
        <v>204</v>
      </c>
      <c r="H150" s="181">
        <v>4.3</v>
      </c>
      <c r="I150" s="182"/>
      <c r="J150" s="183">
        <f>ROUND(I150*H150,2)</f>
        <v>0</v>
      </c>
      <c r="K150" s="179" t="s">
        <v>384</v>
      </c>
      <c r="L150" s="38"/>
      <c r="M150" s="184" t="s">
        <v>19</v>
      </c>
      <c r="N150" s="185" t="s">
        <v>40</v>
      </c>
      <c r="O150" s="63"/>
      <c r="P150" s="186">
        <f>O150*H150</f>
        <v>0</v>
      </c>
      <c r="Q150" s="186">
        <v>0</v>
      </c>
      <c r="R150" s="186">
        <f>Q150*H150</f>
        <v>0</v>
      </c>
      <c r="S150" s="186">
        <v>0</v>
      </c>
      <c r="T150" s="187">
        <f>S150*H150</f>
        <v>0</v>
      </c>
      <c r="U150" s="33"/>
      <c r="V150" s="33"/>
      <c r="W150" s="33"/>
      <c r="X150" s="33"/>
      <c r="Y150" s="33"/>
      <c r="Z150" s="33"/>
      <c r="AA150" s="33"/>
      <c r="AB150" s="33"/>
      <c r="AC150" s="33"/>
      <c r="AD150" s="33"/>
      <c r="AE150" s="33"/>
      <c r="AR150" s="188" t="s">
        <v>189</v>
      </c>
      <c r="AT150" s="188" t="s">
        <v>158</v>
      </c>
      <c r="AU150" s="188" t="s">
        <v>78</v>
      </c>
      <c r="AY150" s="16" t="s">
        <v>156</v>
      </c>
      <c r="BE150" s="189">
        <f>IF(N150="základní",J150,0)</f>
        <v>0</v>
      </c>
      <c r="BF150" s="189">
        <f>IF(N150="snížená",J150,0)</f>
        <v>0</v>
      </c>
      <c r="BG150" s="189">
        <f>IF(N150="zákl. přenesená",J150,0)</f>
        <v>0</v>
      </c>
      <c r="BH150" s="189">
        <f>IF(N150="sníž. přenesená",J150,0)</f>
        <v>0</v>
      </c>
      <c r="BI150" s="189">
        <f>IF(N150="nulová",J150,0)</f>
        <v>0</v>
      </c>
      <c r="BJ150" s="16" t="s">
        <v>76</v>
      </c>
      <c r="BK150" s="189">
        <f>ROUND(I150*H150,2)</f>
        <v>0</v>
      </c>
      <c r="BL150" s="16" t="s">
        <v>189</v>
      </c>
      <c r="BM150" s="188" t="s">
        <v>402</v>
      </c>
    </row>
    <row r="151" spans="1:65" s="2" customFormat="1" ht="16.5" customHeight="1">
      <c r="A151" s="33"/>
      <c r="B151" s="34"/>
      <c r="C151" s="177" t="s">
        <v>440</v>
      </c>
      <c r="D151" s="177" t="s">
        <v>158</v>
      </c>
      <c r="E151" s="178" t="s">
        <v>543</v>
      </c>
      <c r="F151" s="179" t="s">
        <v>544</v>
      </c>
      <c r="G151" s="180" t="s">
        <v>161</v>
      </c>
      <c r="H151" s="181">
        <v>2.2999999999999998</v>
      </c>
      <c r="I151" s="182"/>
      <c r="J151" s="183">
        <f>ROUND(I151*H151,2)</f>
        <v>0</v>
      </c>
      <c r="K151" s="179" t="s">
        <v>384</v>
      </c>
      <c r="L151" s="38"/>
      <c r="M151" s="184" t="s">
        <v>19</v>
      </c>
      <c r="N151" s="185" t="s">
        <v>40</v>
      </c>
      <c r="O151" s="63"/>
      <c r="P151" s="186">
        <f>O151*H151</f>
        <v>0</v>
      </c>
      <c r="Q151" s="186">
        <v>0</v>
      </c>
      <c r="R151" s="186">
        <f>Q151*H151</f>
        <v>0</v>
      </c>
      <c r="S151" s="186">
        <v>0</v>
      </c>
      <c r="T151" s="187">
        <f>S151*H151</f>
        <v>0</v>
      </c>
      <c r="U151" s="33"/>
      <c r="V151" s="33"/>
      <c r="W151" s="33"/>
      <c r="X151" s="33"/>
      <c r="Y151" s="33"/>
      <c r="Z151" s="33"/>
      <c r="AA151" s="33"/>
      <c r="AB151" s="33"/>
      <c r="AC151" s="33"/>
      <c r="AD151" s="33"/>
      <c r="AE151" s="33"/>
      <c r="AR151" s="188" t="s">
        <v>189</v>
      </c>
      <c r="AT151" s="188" t="s">
        <v>158</v>
      </c>
      <c r="AU151" s="188" t="s">
        <v>78</v>
      </c>
      <c r="AY151" s="16" t="s">
        <v>156</v>
      </c>
      <c r="BE151" s="189">
        <f>IF(N151="základní",J151,0)</f>
        <v>0</v>
      </c>
      <c r="BF151" s="189">
        <f>IF(N151="snížená",J151,0)</f>
        <v>0</v>
      </c>
      <c r="BG151" s="189">
        <f>IF(N151="zákl. přenesená",J151,0)</f>
        <v>0</v>
      </c>
      <c r="BH151" s="189">
        <f>IF(N151="sníž. přenesená",J151,0)</f>
        <v>0</v>
      </c>
      <c r="BI151" s="189">
        <f>IF(N151="nulová",J151,0)</f>
        <v>0</v>
      </c>
      <c r="BJ151" s="16" t="s">
        <v>76</v>
      </c>
      <c r="BK151" s="189">
        <f>ROUND(I151*H151,2)</f>
        <v>0</v>
      </c>
      <c r="BL151" s="16" t="s">
        <v>189</v>
      </c>
      <c r="BM151" s="188" t="s">
        <v>407</v>
      </c>
    </row>
    <row r="152" spans="1:65" s="2" customFormat="1" ht="24.2" customHeight="1">
      <c r="A152" s="33"/>
      <c r="B152" s="34"/>
      <c r="C152" s="177" t="s">
        <v>255</v>
      </c>
      <c r="D152" s="177" t="s">
        <v>158</v>
      </c>
      <c r="E152" s="178" t="s">
        <v>546</v>
      </c>
      <c r="F152" s="179" t="s">
        <v>547</v>
      </c>
      <c r="G152" s="180" t="s">
        <v>204</v>
      </c>
      <c r="H152" s="181">
        <v>4.3</v>
      </c>
      <c r="I152" s="182"/>
      <c r="J152" s="183">
        <f>ROUND(I152*H152,2)</f>
        <v>0</v>
      </c>
      <c r="K152" s="179" t="s">
        <v>162</v>
      </c>
      <c r="L152" s="38"/>
      <c r="M152" s="184" t="s">
        <v>19</v>
      </c>
      <c r="N152" s="185" t="s">
        <v>40</v>
      </c>
      <c r="O152" s="63"/>
      <c r="P152" s="186">
        <f>O152*H152</f>
        <v>0</v>
      </c>
      <c r="Q152" s="186">
        <v>9.0000000000000006E-5</v>
      </c>
      <c r="R152" s="186">
        <f>Q152*H152</f>
        <v>3.8700000000000003E-4</v>
      </c>
      <c r="S152" s="186">
        <v>0</v>
      </c>
      <c r="T152" s="187">
        <f>S152*H152</f>
        <v>0</v>
      </c>
      <c r="U152" s="33"/>
      <c r="V152" s="33"/>
      <c r="W152" s="33"/>
      <c r="X152" s="33"/>
      <c r="Y152" s="33"/>
      <c r="Z152" s="33"/>
      <c r="AA152" s="33"/>
      <c r="AB152" s="33"/>
      <c r="AC152" s="33"/>
      <c r="AD152" s="33"/>
      <c r="AE152" s="33"/>
      <c r="AR152" s="188" t="s">
        <v>189</v>
      </c>
      <c r="AT152" s="188" t="s">
        <v>158</v>
      </c>
      <c r="AU152" s="188" t="s">
        <v>78</v>
      </c>
      <c r="AY152" s="16" t="s">
        <v>156</v>
      </c>
      <c r="BE152" s="189">
        <f>IF(N152="základní",J152,0)</f>
        <v>0</v>
      </c>
      <c r="BF152" s="189">
        <f>IF(N152="snížená",J152,0)</f>
        <v>0</v>
      </c>
      <c r="BG152" s="189">
        <f>IF(N152="zákl. přenesená",J152,0)</f>
        <v>0</v>
      </c>
      <c r="BH152" s="189">
        <f>IF(N152="sníž. přenesená",J152,0)</f>
        <v>0</v>
      </c>
      <c r="BI152" s="189">
        <f>IF(N152="nulová",J152,0)</f>
        <v>0</v>
      </c>
      <c r="BJ152" s="16" t="s">
        <v>76</v>
      </c>
      <c r="BK152" s="189">
        <f>ROUND(I152*H152,2)</f>
        <v>0</v>
      </c>
      <c r="BL152" s="16" t="s">
        <v>189</v>
      </c>
      <c r="BM152" s="188" t="s">
        <v>411</v>
      </c>
    </row>
    <row r="153" spans="1:65" s="2" customFormat="1" ht="11.25">
      <c r="A153" s="33"/>
      <c r="B153" s="34"/>
      <c r="C153" s="35"/>
      <c r="D153" s="190" t="s">
        <v>163</v>
      </c>
      <c r="E153" s="35"/>
      <c r="F153" s="191" t="s">
        <v>549</v>
      </c>
      <c r="G153" s="35"/>
      <c r="H153" s="35"/>
      <c r="I153" s="192"/>
      <c r="J153" s="35"/>
      <c r="K153" s="35"/>
      <c r="L153" s="38"/>
      <c r="M153" s="193"/>
      <c r="N153" s="194"/>
      <c r="O153" s="63"/>
      <c r="P153" s="63"/>
      <c r="Q153" s="63"/>
      <c r="R153" s="63"/>
      <c r="S153" s="63"/>
      <c r="T153" s="64"/>
      <c r="U153" s="33"/>
      <c r="V153" s="33"/>
      <c r="W153" s="33"/>
      <c r="X153" s="33"/>
      <c r="Y153" s="33"/>
      <c r="Z153" s="33"/>
      <c r="AA153" s="33"/>
      <c r="AB153" s="33"/>
      <c r="AC153" s="33"/>
      <c r="AD153" s="33"/>
      <c r="AE153" s="33"/>
      <c r="AT153" s="16" t="s">
        <v>163</v>
      </c>
      <c r="AU153" s="16" t="s">
        <v>78</v>
      </c>
    </row>
    <row r="154" spans="1:65" s="2" customFormat="1" ht="44.25" customHeight="1">
      <c r="A154" s="33"/>
      <c r="B154" s="34"/>
      <c r="C154" s="177" t="s">
        <v>447</v>
      </c>
      <c r="D154" s="177" t="s">
        <v>158</v>
      </c>
      <c r="E154" s="178" t="s">
        <v>551</v>
      </c>
      <c r="F154" s="179" t="s">
        <v>552</v>
      </c>
      <c r="G154" s="180" t="s">
        <v>398</v>
      </c>
      <c r="H154" s="209"/>
      <c r="I154" s="182"/>
      <c r="J154" s="183">
        <f>ROUND(I154*H154,2)</f>
        <v>0</v>
      </c>
      <c r="K154" s="179" t="s">
        <v>162</v>
      </c>
      <c r="L154" s="38"/>
      <c r="M154" s="184" t="s">
        <v>19</v>
      </c>
      <c r="N154" s="185" t="s">
        <v>40</v>
      </c>
      <c r="O154" s="63"/>
      <c r="P154" s="186">
        <f>O154*H154</f>
        <v>0</v>
      </c>
      <c r="Q154" s="186">
        <v>0</v>
      </c>
      <c r="R154" s="186">
        <f>Q154*H154</f>
        <v>0</v>
      </c>
      <c r="S154" s="186">
        <v>0</v>
      </c>
      <c r="T154" s="187">
        <f>S154*H154</f>
        <v>0</v>
      </c>
      <c r="U154" s="33"/>
      <c r="V154" s="33"/>
      <c r="W154" s="33"/>
      <c r="X154" s="33"/>
      <c r="Y154" s="33"/>
      <c r="Z154" s="33"/>
      <c r="AA154" s="33"/>
      <c r="AB154" s="33"/>
      <c r="AC154" s="33"/>
      <c r="AD154" s="33"/>
      <c r="AE154" s="33"/>
      <c r="AR154" s="188" t="s">
        <v>189</v>
      </c>
      <c r="AT154" s="188" t="s">
        <v>158</v>
      </c>
      <c r="AU154" s="188" t="s">
        <v>78</v>
      </c>
      <c r="AY154" s="16" t="s">
        <v>156</v>
      </c>
      <c r="BE154" s="189">
        <f>IF(N154="základní",J154,0)</f>
        <v>0</v>
      </c>
      <c r="BF154" s="189">
        <f>IF(N154="snížená",J154,0)</f>
        <v>0</v>
      </c>
      <c r="BG154" s="189">
        <f>IF(N154="zákl. přenesená",J154,0)</f>
        <v>0</v>
      </c>
      <c r="BH154" s="189">
        <f>IF(N154="sníž. přenesená",J154,0)</f>
        <v>0</v>
      </c>
      <c r="BI154" s="189">
        <f>IF(N154="nulová",J154,0)</f>
        <v>0</v>
      </c>
      <c r="BJ154" s="16" t="s">
        <v>76</v>
      </c>
      <c r="BK154" s="189">
        <f>ROUND(I154*H154,2)</f>
        <v>0</v>
      </c>
      <c r="BL154" s="16" t="s">
        <v>189</v>
      </c>
      <c r="BM154" s="188" t="s">
        <v>414</v>
      </c>
    </row>
    <row r="155" spans="1:65" s="2" customFormat="1" ht="11.25">
      <c r="A155" s="33"/>
      <c r="B155" s="34"/>
      <c r="C155" s="35"/>
      <c r="D155" s="190" t="s">
        <v>163</v>
      </c>
      <c r="E155" s="35"/>
      <c r="F155" s="191" t="s">
        <v>554</v>
      </c>
      <c r="G155" s="35"/>
      <c r="H155" s="35"/>
      <c r="I155" s="192"/>
      <c r="J155" s="35"/>
      <c r="K155" s="35"/>
      <c r="L155" s="38"/>
      <c r="M155" s="193"/>
      <c r="N155" s="194"/>
      <c r="O155" s="63"/>
      <c r="P155" s="63"/>
      <c r="Q155" s="63"/>
      <c r="R155" s="63"/>
      <c r="S155" s="63"/>
      <c r="T155" s="64"/>
      <c r="U155" s="33"/>
      <c r="V155" s="33"/>
      <c r="W155" s="33"/>
      <c r="X155" s="33"/>
      <c r="Y155" s="33"/>
      <c r="Z155" s="33"/>
      <c r="AA155" s="33"/>
      <c r="AB155" s="33"/>
      <c r="AC155" s="33"/>
      <c r="AD155" s="33"/>
      <c r="AE155" s="33"/>
      <c r="AT155" s="16" t="s">
        <v>163</v>
      </c>
      <c r="AU155" s="16" t="s">
        <v>78</v>
      </c>
    </row>
    <row r="156" spans="1:65" s="12" customFormat="1" ht="22.9" customHeight="1">
      <c r="B156" s="161"/>
      <c r="C156" s="162"/>
      <c r="D156" s="163" t="s">
        <v>68</v>
      </c>
      <c r="E156" s="175" t="s">
        <v>185</v>
      </c>
      <c r="F156" s="175" t="s">
        <v>186</v>
      </c>
      <c r="G156" s="162"/>
      <c r="H156" s="162"/>
      <c r="I156" s="165"/>
      <c r="J156" s="176">
        <f>BK156</f>
        <v>0</v>
      </c>
      <c r="K156" s="162"/>
      <c r="L156" s="167"/>
      <c r="M156" s="168"/>
      <c r="N156" s="169"/>
      <c r="O156" s="169"/>
      <c r="P156" s="170">
        <f>SUM(P157:P162)</f>
        <v>0</v>
      </c>
      <c r="Q156" s="169"/>
      <c r="R156" s="170">
        <f>SUM(R157:R162)</f>
        <v>5.6380000000000013E-2</v>
      </c>
      <c r="S156" s="169"/>
      <c r="T156" s="171">
        <f>SUM(T157:T162)</f>
        <v>1.03602E-2</v>
      </c>
      <c r="AR156" s="172" t="s">
        <v>78</v>
      </c>
      <c r="AT156" s="173" t="s">
        <v>68</v>
      </c>
      <c r="AU156" s="173" t="s">
        <v>76</v>
      </c>
      <c r="AY156" s="172" t="s">
        <v>156</v>
      </c>
      <c r="BK156" s="174">
        <f>SUM(BK157:BK162)</f>
        <v>0</v>
      </c>
    </row>
    <row r="157" spans="1:65" s="2" customFormat="1" ht="16.5" customHeight="1">
      <c r="A157" s="33"/>
      <c r="B157" s="34"/>
      <c r="C157" s="177" t="s">
        <v>259</v>
      </c>
      <c r="D157" s="177" t="s">
        <v>158</v>
      </c>
      <c r="E157" s="178" t="s">
        <v>187</v>
      </c>
      <c r="F157" s="179" t="s">
        <v>188</v>
      </c>
      <c r="G157" s="180" t="s">
        <v>161</v>
      </c>
      <c r="H157" s="181">
        <v>33.42</v>
      </c>
      <c r="I157" s="182"/>
      <c r="J157" s="183">
        <f>ROUND(I157*H157,2)</f>
        <v>0</v>
      </c>
      <c r="K157" s="179" t="s">
        <v>162</v>
      </c>
      <c r="L157" s="38"/>
      <c r="M157" s="184" t="s">
        <v>19</v>
      </c>
      <c r="N157" s="185" t="s">
        <v>40</v>
      </c>
      <c r="O157" s="63"/>
      <c r="P157" s="186">
        <f>O157*H157</f>
        <v>0</v>
      </c>
      <c r="Q157" s="186">
        <v>1E-3</v>
      </c>
      <c r="R157" s="186">
        <f>Q157*H157</f>
        <v>3.3420000000000005E-2</v>
      </c>
      <c r="S157" s="186">
        <v>3.1E-4</v>
      </c>
      <c r="T157" s="187">
        <f>S157*H157</f>
        <v>1.03602E-2</v>
      </c>
      <c r="U157" s="33"/>
      <c r="V157" s="33"/>
      <c r="W157" s="33"/>
      <c r="X157" s="33"/>
      <c r="Y157" s="33"/>
      <c r="Z157" s="33"/>
      <c r="AA157" s="33"/>
      <c r="AB157" s="33"/>
      <c r="AC157" s="33"/>
      <c r="AD157" s="33"/>
      <c r="AE157" s="33"/>
      <c r="AR157" s="188" t="s">
        <v>189</v>
      </c>
      <c r="AT157" s="188" t="s">
        <v>158</v>
      </c>
      <c r="AU157" s="188" t="s">
        <v>78</v>
      </c>
      <c r="AY157" s="16" t="s">
        <v>156</v>
      </c>
      <c r="BE157" s="189">
        <f>IF(N157="základní",J157,0)</f>
        <v>0</v>
      </c>
      <c r="BF157" s="189">
        <f>IF(N157="snížená",J157,0)</f>
        <v>0</v>
      </c>
      <c r="BG157" s="189">
        <f>IF(N157="zákl. přenesená",J157,0)</f>
        <v>0</v>
      </c>
      <c r="BH157" s="189">
        <f>IF(N157="sníž. přenesená",J157,0)</f>
        <v>0</v>
      </c>
      <c r="BI157" s="189">
        <f>IF(N157="nulová",J157,0)</f>
        <v>0</v>
      </c>
      <c r="BJ157" s="16" t="s">
        <v>76</v>
      </c>
      <c r="BK157" s="189">
        <f>ROUND(I157*H157,2)</f>
        <v>0</v>
      </c>
      <c r="BL157" s="16" t="s">
        <v>189</v>
      </c>
      <c r="BM157" s="188" t="s">
        <v>417</v>
      </c>
    </row>
    <row r="158" spans="1:65" s="2" customFormat="1" ht="11.25">
      <c r="A158" s="33"/>
      <c r="B158" s="34"/>
      <c r="C158" s="35"/>
      <c r="D158" s="190" t="s">
        <v>163</v>
      </c>
      <c r="E158" s="35"/>
      <c r="F158" s="191" t="s">
        <v>191</v>
      </c>
      <c r="G158" s="35"/>
      <c r="H158" s="35"/>
      <c r="I158" s="192"/>
      <c r="J158" s="35"/>
      <c r="K158" s="35"/>
      <c r="L158" s="38"/>
      <c r="M158" s="193"/>
      <c r="N158" s="194"/>
      <c r="O158" s="63"/>
      <c r="P158" s="63"/>
      <c r="Q158" s="63"/>
      <c r="R158" s="63"/>
      <c r="S158" s="63"/>
      <c r="T158" s="64"/>
      <c r="U158" s="33"/>
      <c r="V158" s="33"/>
      <c r="W158" s="33"/>
      <c r="X158" s="33"/>
      <c r="Y158" s="33"/>
      <c r="Z158" s="33"/>
      <c r="AA158" s="33"/>
      <c r="AB158" s="33"/>
      <c r="AC158" s="33"/>
      <c r="AD158" s="33"/>
      <c r="AE158" s="33"/>
      <c r="AT158" s="16" t="s">
        <v>163</v>
      </c>
      <c r="AU158" s="16" t="s">
        <v>78</v>
      </c>
    </row>
    <row r="159" spans="1:65" s="2" customFormat="1" ht="33" customHeight="1">
      <c r="A159" s="33"/>
      <c r="B159" s="34"/>
      <c r="C159" s="177" t="s">
        <v>456</v>
      </c>
      <c r="D159" s="177" t="s">
        <v>158</v>
      </c>
      <c r="E159" s="178" t="s">
        <v>192</v>
      </c>
      <c r="F159" s="179" t="s">
        <v>193</v>
      </c>
      <c r="G159" s="180" t="s">
        <v>161</v>
      </c>
      <c r="H159" s="181">
        <v>45.92</v>
      </c>
      <c r="I159" s="182"/>
      <c r="J159" s="183">
        <f>ROUND(I159*H159,2)</f>
        <v>0</v>
      </c>
      <c r="K159" s="179" t="s">
        <v>162</v>
      </c>
      <c r="L159" s="38"/>
      <c r="M159" s="184" t="s">
        <v>19</v>
      </c>
      <c r="N159" s="185" t="s">
        <v>40</v>
      </c>
      <c r="O159" s="63"/>
      <c r="P159" s="186">
        <f>O159*H159</f>
        <v>0</v>
      </c>
      <c r="Q159" s="186">
        <v>2.1000000000000001E-4</v>
      </c>
      <c r="R159" s="186">
        <f>Q159*H159</f>
        <v>9.6432000000000011E-3</v>
      </c>
      <c r="S159" s="186">
        <v>0</v>
      </c>
      <c r="T159" s="187">
        <f>S159*H159</f>
        <v>0</v>
      </c>
      <c r="U159" s="33"/>
      <c r="V159" s="33"/>
      <c r="W159" s="33"/>
      <c r="X159" s="33"/>
      <c r="Y159" s="33"/>
      <c r="Z159" s="33"/>
      <c r="AA159" s="33"/>
      <c r="AB159" s="33"/>
      <c r="AC159" s="33"/>
      <c r="AD159" s="33"/>
      <c r="AE159" s="33"/>
      <c r="AR159" s="188" t="s">
        <v>189</v>
      </c>
      <c r="AT159" s="188" t="s">
        <v>158</v>
      </c>
      <c r="AU159" s="188" t="s">
        <v>78</v>
      </c>
      <c r="AY159" s="16" t="s">
        <v>156</v>
      </c>
      <c r="BE159" s="189">
        <f>IF(N159="základní",J159,0)</f>
        <v>0</v>
      </c>
      <c r="BF159" s="189">
        <f>IF(N159="snížená",J159,0)</f>
        <v>0</v>
      </c>
      <c r="BG159" s="189">
        <f>IF(N159="zákl. přenesená",J159,0)</f>
        <v>0</v>
      </c>
      <c r="BH159" s="189">
        <f>IF(N159="sníž. přenesená",J159,0)</f>
        <v>0</v>
      </c>
      <c r="BI159" s="189">
        <f>IF(N159="nulová",J159,0)</f>
        <v>0</v>
      </c>
      <c r="BJ159" s="16" t="s">
        <v>76</v>
      </c>
      <c r="BK159" s="189">
        <f>ROUND(I159*H159,2)</f>
        <v>0</v>
      </c>
      <c r="BL159" s="16" t="s">
        <v>189</v>
      </c>
      <c r="BM159" s="188" t="s">
        <v>420</v>
      </c>
    </row>
    <row r="160" spans="1:65" s="2" customFormat="1" ht="11.25">
      <c r="A160" s="33"/>
      <c r="B160" s="34"/>
      <c r="C160" s="35"/>
      <c r="D160" s="190" t="s">
        <v>163</v>
      </c>
      <c r="E160" s="35"/>
      <c r="F160" s="191" t="s">
        <v>194</v>
      </c>
      <c r="G160" s="35"/>
      <c r="H160" s="35"/>
      <c r="I160" s="192"/>
      <c r="J160" s="35"/>
      <c r="K160" s="35"/>
      <c r="L160" s="38"/>
      <c r="M160" s="193"/>
      <c r="N160" s="194"/>
      <c r="O160" s="63"/>
      <c r="P160" s="63"/>
      <c r="Q160" s="63"/>
      <c r="R160" s="63"/>
      <c r="S160" s="63"/>
      <c r="T160" s="64"/>
      <c r="U160" s="33"/>
      <c r="V160" s="33"/>
      <c r="W160" s="33"/>
      <c r="X160" s="33"/>
      <c r="Y160" s="33"/>
      <c r="Z160" s="33"/>
      <c r="AA160" s="33"/>
      <c r="AB160" s="33"/>
      <c r="AC160" s="33"/>
      <c r="AD160" s="33"/>
      <c r="AE160" s="33"/>
      <c r="AT160" s="16" t="s">
        <v>163</v>
      </c>
      <c r="AU160" s="16" t="s">
        <v>78</v>
      </c>
    </row>
    <row r="161" spans="1:65" s="2" customFormat="1" ht="37.9" customHeight="1">
      <c r="A161" s="33"/>
      <c r="B161" s="34"/>
      <c r="C161" s="177" t="s">
        <v>263</v>
      </c>
      <c r="D161" s="177" t="s">
        <v>158</v>
      </c>
      <c r="E161" s="178" t="s">
        <v>195</v>
      </c>
      <c r="F161" s="179" t="s">
        <v>196</v>
      </c>
      <c r="G161" s="180" t="s">
        <v>161</v>
      </c>
      <c r="H161" s="181">
        <v>45.92</v>
      </c>
      <c r="I161" s="182"/>
      <c r="J161" s="183">
        <f>ROUND(I161*H161,2)</f>
        <v>0</v>
      </c>
      <c r="K161" s="179" t="s">
        <v>162</v>
      </c>
      <c r="L161" s="38"/>
      <c r="M161" s="184" t="s">
        <v>19</v>
      </c>
      <c r="N161" s="185" t="s">
        <v>40</v>
      </c>
      <c r="O161" s="63"/>
      <c r="P161" s="186">
        <f>O161*H161</f>
        <v>0</v>
      </c>
      <c r="Q161" s="186">
        <v>2.9E-4</v>
      </c>
      <c r="R161" s="186">
        <f>Q161*H161</f>
        <v>1.33168E-2</v>
      </c>
      <c r="S161" s="186">
        <v>0</v>
      </c>
      <c r="T161" s="187">
        <f>S161*H161</f>
        <v>0</v>
      </c>
      <c r="U161" s="33"/>
      <c r="V161" s="33"/>
      <c r="W161" s="33"/>
      <c r="X161" s="33"/>
      <c r="Y161" s="33"/>
      <c r="Z161" s="33"/>
      <c r="AA161" s="33"/>
      <c r="AB161" s="33"/>
      <c r="AC161" s="33"/>
      <c r="AD161" s="33"/>
      <c r="AE161" s="33"/>
      <c r="AR161" s="188" t="s">
        <v>189</v>
      </c>
      <c r="AT161" s="188" t="s">
        <v>158</v>
      </c>
      <c r="AU161" s="188" t="s">
        <v>78</v>
      </c>
      <c r="AY161" s="16" t="s">
        <v>156</v>
      </c>
      <c r="BE161" s="189">
        <f>IF(N161="základní",J161,0)</f>
        <v>0</v>
      </c>
      <c r="BF161" s="189">
        <f>IF(N161="snížená",J161,0)</f>
        <v>0</v>
      </c>
      <c r="BG161" s="189">
        <f>IF(N161="zákl. přenesená",J161,0)</f>
        <v>0</v>
      </c>
      <c r="BH161" s="189">
        <f>IF(N161="sníž. přenesená",J161,0)</f>
        <v>0</v>
      </c>
      <c r="BI161" s="189">
        <f>IF(N161="nulová",J161,0)</f>
        <v>0</v>
      </c>
      <c r="BJ161" s="16" t="s">
        <v>76</v>
      </c>
      <c r="BK161" s="189">
        <f>ROUND(I161*H161,2)</f>
        <v>0</v>
      </c>
      <c r="BL161" s="16" t="s">
        <v>189</v>
      </c>
      <c r="BM161" s="188" t="s">
        <v>423</v>
      </c>
    </row>
    <row r="162" spans="1:65" s="2" customFormat="1" ht="11.25">
      <c r="A162" s="33"/>
      <c r="B162" s="34"/>
      <c r="C162" s="35"/>
      <c r="D162" s="190" t="s">
        <v>163</v>
      </c>
      <c r="E162" s="35"/>
      <c r="F162" s="191" t="s">
        <v>198</v>
      </c>
      <c r="G162" s="35"/>
      <c r="H162" s="35"/>
      <c r="I162" s="192"/>
      <c r="J162" s="35"/>
      <c r="K162" s="35"/>
      <c r="L162" s="38"/>
      <c r="M162" s="195"/>
      <c r="N162" s="196"/>
      <c r="O162" s="197"/>
      <c r="P162" s="197"/>
      <c r="Q162" s="197"/>
      <c r="R162" s="197"/>
      <c r="S162" s="197"/>
      <c r="T162" s="198"/>
      <c r="U162" s="33"/>
      <c r="V162" s="33"/>
      <c r="W162" s="33"/>
      <c r="X162" s="33"/>
      <c r="Y162" s="33"/>
      <c r="Z162" s="33"/>
      <c r="AA162" s="33"/>
      <c r="AB162" s="33"/>
      <c r="AC162" s="33"/>
      <c r="AD162" s="33"/>
      <c r="AE162" s="33"/>
      <c r="AT162" s="16" t="s">
        <v>163</v>
      </c>
      <c r="AU162" s="16" t="s">
        <v>78</v>
      </c>
    </row>
    <row r="163" spans="1:65" s="2" customFormat="1" ht="6.95" customHeight="1">
      <c r="A163" s="33"/>
      <c r="B163" s="46"/>
      <c r="C163" s="47"/>
      <c r="D163" s="47"/>
      <c r="E163" s="47"/>
      <c r="F163" s="47"/>
      <c r="G163" s="47"/>
      <c r="H163" s="47"/>
      <c r="I163" s="47"/>
      <c r="J163" s="47"/>
      <c r="K163" s="47"/>
      <c r="L163" s="38"/>
      <c r="M163" s="33"/>
      <c r="O163" s="33"/>
      <c r="P163" s="33"/>
      <c r="Q163" s="33"/>
      <c r="R163" s="33"/>
      <c r="S163" s="33"/>
      <c r="T163" s="33"/>
      <c r="U163" s="33"/>
      <c r="V163" s="33"/>
      <c r="W163" s="33"/>
      <c r="X163" s="33"/>
      <c r="Y163" s="33"/>
      <c r="Z163" s="33"/>
      <c r="AA163" s="33"/>
      <c r="AB163" s="33"/>
      <c r="AC163" s="33"/>
      <c r="AD163" s="33"/>
      <c r="AE163" s="33"/>
    </row>
  </sheetData>
  <sheetProtection algorithmName="SHA-512" hashValue="7u+AI86dVCcMXwer0xKHVeEBJemS0Ma1GgmhwwHZm11V0lRFKZT9KXsvX1l/PVcSctzAjF9/6GiC15ZZeNvrXQ==" saltValue="ojuPItvDouw76RMNq9hhjyEq2wMqj5FgIU9mQPZjhCalr46bE21lSzp3UzJ3IoEUCnYFCO3/PEZ9I/9QisICJg==" spinCount="100000" sheet="1" objects="1" scenarios="1" formatColumns="0" formatRows="0" autoFilter="0"/>
  <autoFilter ref="C96:K162" xr:uid="{00000000-0009-0000-0000-000006000000}"/>
  <mergeCells count="12">
    <mergeCell ref="E89:H89"/>
    <mergeCell ref="L2:V2"/>
    <mergeCell ref="E50:H50"/>
    <mergeCell ref="E52:H52"/>
    <mergeCell ref="E54:H54"/>
    <mergeCell ref="E85:H85"/>
    <mergeCell ref="E87:H87"/>
    <mergeCell ref="E7:H7"/>
    <mergeCell ref="E9:H9"/>
    <mergeCell ref="E11:H11"/>
    <mergeCell ref="E20:H20"/>
    <mergeCell ref="E29:H29"/>
  </mergeCells>
  <hyperlinks>
    <hyperlink ref="F101" r:id="rId1" xr:uid="{00000000-0004-0000-0600-000000000000}"/>
    <hyperlink ref="F103" r:id="rId2" xr:uid="{00000000-0004-0000-0600-000001000000}"/>
    <hyperlink ref="F105" r:id="rId3" xr:uid="{00000000-0004-0000-0600-000002000000}"/>
    <hyperlink ref="F109" r:id="rId4" xr:uid="{00000000-0004-0000-0600-000003000000}"/>
    <hyperlink ref="F112" r:id="rId5" xr:uid="{00000000-0004-0000-0600-000004000000}"/>
    <hyperlink ref="F115" r:id="rId6" xr:uid="{00000000-0004-0000-0600-000005000000}"/>
    <hyperlink ref="F117" r:id="rId7" xr:uid="{00000000-0004-0000-0600-000006000000}"/>
    <hyperlink ref="F119" r:id="rId8" xr:uid="{00000000-0004-0000-0600-000007000000}"/>
    <hyperlink ref="F123" r:id="rId9" xr:uid="{00000000-0004-0000-0600-000008000000}"/>
    <hyperlink ref="F128" r:id="rId10" xr:uid="{00000000-0004-0000-0600-000009000000}"/>
    <hyperlink ref="F134" r:id="rId11" xr:uid="{00000000-0004-0000-0600-00000A000000}"/>
    <hyperlink ref="F137" r:id="rId12" xr:uid="{00000000-0004-0000-0600-00000B000000}"/>
    <hyperlink ref="F146" r:id="rId13" xr:uid="{00000000-0004-0000-0600-00000C000000}"/>
    <hyperlink ref="F148" r:id="rId14" xr:uid="{00000000-0004-0000-0600-00000D000000}"/>
    <hyperlink ref="F153" r:id="rId15" xr:uid="{00000000-0004-0000-0600-00000E000000}"/>
    <hyperlink ref="F155" r:id="rId16" xr:uid="{00000000-0004-0000-0600-00000F000000}"/>
    <hyperlink ref="F158" r:id="rId17" xr:uid="{00000000-0004-0000-0600-000010000000}"/>
    <hyperlink ref="F160" r:id="rId18" xr:uid="{00000000-0004-0000-0600-000011000000}"/>
    <hyperlink ref="F162" r:id="rId19" xr:uid="{00000000-0004-0000-0600-00001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BM12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100</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597</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ROUND((SUM(BE90:BE119)),  2)</f>
        <v>0</v>
      </c>
      <c r="G35" s="33"/>
      <c r="H35" s="33"/>
      <c r="I35" s="123">
        <v>0.21</v>
      </c>
      <c r="J35" s="122">
        <f>ROUND(((SUM(BE90:BE119))*I35),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ROUND((SUM(BF90:BF119)),  2)</f>
        <v>0</v>
      </c>
      <c r="G36" s="33"/>
      <c r="H36" s="33"/>
      <c r="I36" s="123">
        <v>0.12</v>
      </c>
      <c r="J36" s="122">
        <f>ROUND(((SUM(BF90:BF119))*I36),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ROUND((SUM(BG90:BG119)),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ROUND((SUM(BH90:BH119)),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ROUND((SUM(BI90:BI119)),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3 - Kanalizace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136</v>
      </c>
      <c r="E64" s="142"/>
      <c r="F64" s="142"/>
      <c r="G64" s="142"/>
      <c r="H64" s="142"/>
      <c r="I64" s="142"/>
      <c r="J64" s="143">
        <f>J91</f>
        <v>0</v>
      </c>
      <c r="K64" s="140"/>
      <c r="L64" s="144"/>
    </row>
    <row r="65" spans="1:31" s="10" customFormat="1" ht="19.899999999999999" customHeight="1">
      <c r="B65" s="145"/>
      <c r="C65" s="96"/>
      <c r="D65" s="146" t="s">
        <v>314</v>
      </c>
      <c r="E65" s="147"/>
      <c r="F65" s="147"/>
      <c r="G65" s="147"/>
      <c r="H65" s="147"/>
      <c r="I65" s="147"/>
      <c r="J65" s="148">
        <f>J92</f>
        <v>0</v>
      </c>
      <c r="K65" s="96"/>
      <c r="L65" s="149"/>
    </row>
    <row r="66" spans="1:31" s="9" customFormat="1" ht="24.95" customHeight="1">
      <c r="B66" s="139"/>
      <c r="C66" s="140"/>
      <c r="D66" s="141" t="s">
        <v>139</v>
      </c>
      <c r="E66" s="142"/>
      <c r="F66" s="142"/>
      <c r="G66" s="142"/>
      <c r="H66" s="142"/>
      <c r="I66" s="142"/>
      <c r="J66" s="143">
        <f>J100</f>
        <v>0</v>
      </c>
      <c r="K66" s="140"/>
      <c r="L66" s="144"/>
    </row>
    <row r="67" spans="1:31" s="10" customFormat="1" ht="19.899999999999999" customHeight="1">
      <c r="B67" s="145"/>
      <c r="C67" s="96"/>
      <c r="D67" s="146" t="s">
        <v>598</v>
      </c>
      <c r="E67" s="147"/>
      <c r="F67" s="147"/>
      <c r="G67" s="147"/>
      <c r="H67" s="147"/>
      <c r="I67" s="147"/>
      <c r="J67" s="148">
        <f>J101</f>
        <v>0</v>
      </c>
      <c r="K67" s="96"/>
      <c r="L67" s="149"/>
    </row>
    <row r="68" spans="1:31" s="9" customFormat="1" ht="24.95" customHeight="1">
      <c r="B68" s="139"/>
      <c r="C68" s="140"/>
      <c r="D68" s="141" t="s">
        <v>599</v>
      </c>
      <c r="E68" s="142"/>
      <c r="F68" s="142"/>
      <c r="G68" s="142"/>
      <c r="H68" s="142"/>
      <c r="I68" s="142"/>
      <c r="J68" s="143">
        <f>J117</f>
        <v>0</v>
      </c>
      <c r="K68" s="140"/>
      <c r="L68" s="144"/>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141</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G</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128</v>
      </c>
      <c r="D79" s="21"/>
      <c r="E79" s="21"/>
      <c r="F79" s="21"/>
      <c r="G79" s="21"/>
      <c r="H79" s="21"/>
      <c r="I79" s="21"/>
      <c r="J79" s="21"/>
      <c r="K79" s="21"/>
      <c r="L79" s="19"/>
    </row>
    <row r="80" spans="1:31" s="2" customFormat="1" ht="16.5" customHeight="1">
      <c r="A80" s="33"/>
      <c r="B80" s="34"/>
      <c r="C80" s="35"/>
      <c r="D80" s="35"/>
      <c r="E80" s="356" t="s">
        <v>308</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130</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0" t="str">
        <f>E11</f>
        <v>3 - Kanalizace</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142</v>
      </c>
      <c r="D89" s="153" t="s">
        <v>54</v>
      </c>
      <c r="E89" s="153" t="s">
        <v>50</v>
      </c>
      <c r="F89" s="153" t="s">
        <v>51</v>
      </c>
      <c r="G89" s="153" t="s">
        <v>143</v>
      </c>
      <c r="H89" s="153" t="s">
        <v>144</v>
      </c>
      <c r="I89" s="153" t="s">
        <v>145</v>
      </c>
      <c r="J89" s="153" t="s">
        <v>134</v>
      </c>
      <c r="K89" s="154" t="s">
        <v>146</v>
      </c>
      <c r="L89" s="155"/>
      <c r="M89" s="67" t="s">
        <v>19</v>
      </c>
      <c r="N89" s="68" t="s">
        <v>39</v>
      </c>
      <c r="O89" s="68" t="s">
        <v>147</v>
      </c>
      <c r="P89" s="68" t="s">
        <v>148</v>
      </c>
      <c r="Q89" s="68" t="s">
        <v>149</v>
      </c>
      <c r="R89" s="68" t="s">
        <v>150</v>
      </c>
      <c r="S89" s="68" t="s">
        <v>151</v>
      </c>
      <c r="T89" s="69" t="s">
        <v>152</v>
      </c>
      <c r="U89" s="150"/>
      <c r="V89" s="150"/>
      <c r="W89" s="150"/>
      <c r="X89" s="150"/>
      <c r="Y89" s="150"/>
      <c r="Z89" s="150"/>
      <c r="AA89" s="150"/>
      <c r="AB89" s="150"/>
      <c r="AC89" s="150"/>
      <c r="AD89" s="150"/>
      <c r="AE89" s="150"/>
    </row>
    <row r="90" spans="1:65" s="2" customFormat="1" ht="22.9" customHeight="1">
      <c r="A90" s="33"/>
      <c r="B90" s="34"/>
      <c r="C90" s="74" t="s">
        <v>153</v>
      </c>
      <c r="D90" s="35"/>
      <c r="E90" s="35"/>
      <c r="F90" s="35"/>
      <c r="G90" s="35"/>
      <c r="H90" s="35"/>
      <c r="I90" s="35"/>
      <c r="J90" s="156">
        <f>BK90</f>
        <v>0</v>
      </c>
      <c r="K90" s="35"/>
      <c r="L90" s="38"/>
      <c r="M90" s="70"/>
      <c r="N90" s="157"/>
      <c r="O90" s="71"/>
      <c r="P90" s="158">
        <f>P91+P100+P117</f>
        <v>0</v>
      </c>
      <c r="Q90" s="71"/>
      <c r="R90" s="158">
        <f>R91+R100+R117</f>
        <v>3.8730000000000001E-2</v>
      </c>
      <c r="S90" s="71"/>
      <c r="T90" s="159">
        <f>T91+T100+T117</f>
        <v>0</v>
      </c>
      <c r="U90" s="33"/>
      <c r="V90" s="33"/>
      <c r="W90" s="33"/>
      <c r="X90" s="33"/>
      <c r="Y90" s="33"/>
      <c r="Z90" s="33"/>
      <c r="AA90" s="33"/>
      <c r="AB90" s="33"/>
      <c r="AC90" s="33"/>
      <c r="AD90" s="33"/>
      <c r="AE90" s="33"/>
      <c r="AT90" s="16" t="s">
        <v>68</v>
      </c>
      <c r="AU90" s="16" t="s">
        <v>135</v>
      </c>
      <c r="BK90" s="160">
        <f>BK91+BK100+BK117</f>
        <v>0</v>
      </c>
    </row>
    <row r="91" spans="1:65" s="12" customFormat="1" ht="25.9" customHeight="1">
      <c r="B91" s="161"/>
      <c r="C91" s="162"/>
      <c r="D91" s="163" t="s">
        <v>68</v>
      </c>
      <c r="E91" s="164" t="s">
        <v>154</v>
      </c>
      <c r="F91" s="164" t="s">
        <v>155</v>
      </c>
      <c r="G91" s="162"/>
      <c r="H91" s="162"/>
      <c r="I91" s="165"/>
      <c r="J91" s="166">
        <f>BK91</f>
        <v>0</v>
      </c>
      <c r="K91" s="162"/>
      <c r="L91" s="167"/>
      <c r="M91" s="168"/>
      <c r="N91" s="169"/>
      <c r="O91" s="169"/>
      <c r="P91" s="170">
        <f>P92</f>
        <v>0</v>
      </c>
      <c r="Q91" s="169"/>
      <c r="R91" s="170">
        <f>R92</f>
        <v>0</v>
      </c>
      <c r="S91" s="169"/>
      <c r="T91" s="171">
        <f>T92</f>
        <v>0</v>
      </c>
      <c r="AR91" s="172" t="s">
        <v>76</v>
      </c>
      <c r="AT91" s="173" t="s">
        <v>68</v>
      </c>
      <c r="AU91" s="173" t="s">
        <v>69</v>
      </c>
      <c r="AY91" s="172" t="s">
        <v>156</v>
      </c>
      <c r="BK91" s="174">
        <f>BK92</f>
        <v>0</v>
      </c>
    </row>
    <row r="92" spans="1:65" s="12" customFormat="1" ht="22.9" customHeight="1">
      <c r="B92" s="161"/>
      <c r="C92" s="162"/>
      <c r="D92" s="163" t="s">
        <v>68</v>
      </c>
      <c r="E92" s="175" t="s">
        <v>168</v>
      </c>
      <c r="F92" s="175" t="s">
        <v>378</v>
      </c>
      <c r="G92" s="162"/>
      <c r="H92" s="162"/>
      <c r="I92" s="165"/>
      <c r="J92" s="176">
        <f>BK92</f>
        <v>0</v>
      </c>
      <c r="K92" s="162"/>
      <c r="L92" s="167"/>
      <c r="M92" s="168"/>
      <c r="N92" s="169"/>
      <c r="O92" s="169"/>
      <c r="P92" s="170">
        <f>SUM(P93:P99)</f>
        <v>0</v>
      </c>
      <c r="Q92" s="169"/>
      <c r="R92" s="170">
        <f>SUM(R93:R99)</f>
        <v>0</v>
      </c>
      <c r="S92" s="169"/>
      <c r="T92" s="171">
        <f>SUM(T93:T99)</f>
        <v>0</v>
      </c>
      <c r="AR92" s="172" t="s">
        <v>76</v>
      </c>
      <c r="AT92" s="173" t="s">
        <v>68</v>
      </c>
      <c r="AU92" s="173" t="s">
        <v>76</v>
      </c>
      <c r="AY92" s="172" t="s">
        <v>156</v>
      </c>
      <c r="BK92" s="174">
        <f>SUM(BK93:BK99)</f>
        <v>0</v>
      </c>
    </row>
    <row r="93" spans="1:65" s="2" customFormat="1" ht="37.9" customHeight="1">
      <c r="A93" s="33"/>
      <c r="B93" s="34"/>
      <c r="C93" s="177" t="s">
        <v>231</v>
      </c>
      <c r="D93" s="177" t="s">
        <v>158</v>
      </c>
      <c r="E93" s="178" t="s">
        <v>600</v>
      </c>
      <c r="F93" s="179" t="s">
        <v>601</v>
      </c>
      <c r="G93" s="180" t="s">
        <v>172</v>
      </c>
      <c r="H93" s="181">
        <v>0.1</v>
      </c>
      <c r="I93" s="182"/>
      <c r="J93" s="183">
        <f>ROUND(I93*H93,2)</f>
        <v>0</v>
      </c>
      <c r="K93" s="179" t="s">
        <v>162</v>
      </c>
      <c r="L93" s="38"/>
      <c r="M93" s="184" t="s">
        <v>19</v>
      </c>
      <c r="N93" s="185" t="s">
        <v>40</v>
      </c>
      <c r="O93" s="63"/>
      <c r="P93" s="186">
        <f>O93*H93</f>
        <v>0</v>
      </c>
      <c r="Q93" s="186">
        <v>0</v>
      </c>
      <c r="R93" s="186">
        <f>Q93*H93</f>
        <v>0</v>
      </c>
      <c r="S93" s="186">
        <v>0</v>
      </c>
      <c r="T93" s="187">
        <f>S93*H93</f>
        <v>0</v>
      </c>
      <c r="U93" s="33"/>
      <c r="V93" s="33"/>
      <c r="W93" s="33"/>
      <c r="X93" s="33"/>
      <c r="Y93" s="33"/>
      <c r="Z93" s="33"/>
      <c r="AA93" s="33"/>
      <c r="AB93" s="33"/>
      <c r="AC93" s="33"/>
      <c r="AD93" s="33"/>
      <c r="AE93" s="33"/>
      <c r="AR93" s="188" t="s">
        <v>101</v>
      </c>
      <c r="AT93" s="188" t="s">
        <v>158</v>
      </c>
      <c r="AU93" s="188" t="s">
        <v>78</v>
      </c>
      <c r="AY93" s="16" t="s">
        <v>156</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101</v>
      </c>
      <c r="BM93" s="188" t="s">
        <v>602</v>
      </c>
    </row>
    <row r="94" spans="1:65" s="2" customFormat="1" ht="11.25">
      <c r="A94" s="33"/>
      <c r="B94" s="34"/>
      <c r="C94" s="35"/>
      <c r="D94" s="190" t="s">
        <v>163</v>
      </c>
      <c r="E94" s="35"/>
      <c r="F94" s="191" t="s">
        <v>603</v>
      </c>
      <c r="G94" s="35"/>
      <c r="H94" s="35"/>
      <c r="I94" s="192"/>
      <c r="J94" s="35"/>
      <c r="K94" s="35"/>
      <c r="L94" s="38"/>
      <c r="M94" s="193"/>
      <c r="N94" s="194"/>
      <c r="O94" s="63"/>
      <c r="P94" s="63"/>
      <c r="Q94" s="63"/>
      <c r="R94" s="63"/>
      <c r="S94" s="63"/>
      <c r="T94" s="64"/>
      <c r="U94" s="33"/>
      <c r="V94" s="33"/>
      <c r="W94" s="33"/>
      <c r="X94" s="33"/>
      <c r="Y94" s="33"/>
      <c r="Z94" s="33"/>
      <c r="AA94" s="33"/>
      <c r="AB94" s="33"/>
      <c r="AC94" s="33"/>
      <c r="AD94" s="33"/>
      <c r="AE94" s="33"/>
      <c r="AT94" s="16" t="s">
        <v>163</v>
      </c>
      <c r="AU94" s="16" t="s">
        <v>78</v>
      </c>
    </row>
    <row r="95" spans="1:65" s="2" customFormat="1" ht="33" customHeight="1">
      <c r="A95" s="33"/>
      <c r="B95" s="34"/>
      <c r="C95" s="177" t="s">
        <v>78</v>
      </c>
      <c r="D95" s="177" t="s">
        <v>158</v>
      </c>
      <c r="E95" s="178" t="s">
        <v>174</v>
      </c>
      <c r="F95" s="179" t="s">
        <v>175</v>
      </c>
      <c r="G95" s="180" t="s">
        <v>172</v>
      </c>
      <c r="H95" s="181">
        <v>0.1</v>
      </c>
      <c r="I95" s="182"/>
      <c r="J95" s="183">
        <f>ROUND(I95*H95,2)</f>
        <v>0</v>
      </c>
      <c r="K95" s="179" t="s">
        <v>162</v>
      </c>
      <c r="L95" s="38"/>
      <c r="M95" s="184" t="s">
        <v>19</v>
      </c>
      <c r="N95" s="185" t="s">
        <v>40</v>
      </c>
      <c r="O95" s="63"/>
      <c r="P95" s="186">
        <f>O95*H95</f>
        <v>0</v>
      </c>
      <c r="Q95" s="186">
        <v>0</v>
      </c>
      <c r="R95" s="186">
        <f>Q95*H95</f>
        <v>0</v>
      </c>
      <c r="S95" s="186">
        <v>0</v>
      </c>
      <c r="T95" s="187">
        <f>S95*H95</f>
        <v>0</v>
      </c>
      <c r="U95" s="33"/>
      <c r="V95" s="33"/>
      <c r="W95" s="33"/>
      <c r="X95" s="33"/>
      <c r="Y95" s="33"/>
      <c r="Z95" s="33"/>
      <c r="AA95" s="33"/>
      <c r="AB95" s="33"/>
      <c r="AC95" s="33"/>
      <c r="AD95" s="33"/>
      <c r="AE95" s="33"/>
      <c r="AR95" s="188" t="s">
        <v>101</v>
      </c>
      <c r="AT95" s="188" t="s">
        <v>158</v>
      </c>
      <c r="AU95" s="188" t="s">
        <v>78</v>
      </c>
      <c r="AY95" s="16" t="s">
        <v>156</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101</v>
      </c>
      <c r="BM95" s="188" t="s">
        <v>101</v>
      </c>
    </row>
    <row r="96" spans="1:65" s="2" customFormat="1" ht="11.25">
      <c r="A96" s="33"/>
      <c r="B96" s="34"/>
      <c r="C96" s="35"/>
      <c r="D96" s="190" t="s">
        <v>163</v>
      </c>
      <c r="E96" s="35"/>
      <c r="F96" s="191" t="s">
        <v>176</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163</v>
      </c>
      <c r="AU96" s="16" t="s">
        <v>78</v>
      </c>
    </row>
    <row r="97" spans="1:65" s="2" customFormat="1" ht="44.25" customHeight="1">
      <c r="A97" s="33"/>
      <c r="B97" s="34"/>
      <c r="C97" s="177" t="s">
        <v>83</v>
      </c>
      <c r="D97" s="177" t="s">
        <v>158</v>
      </c>
      <c r="E97" s="178" t="s">
        <v>177</v>
      </c>
      <c r="F97" s="179" t="s">
        <v>178</v>
      </c>
      <c r="G97" s="180" t="s">
        <v>172</v>
      </c>
      <c r="H97" s="181">
        <v>1</v>
      </c>
      <c r="I97" s="182"/>
      <c r="J97" s="183">
        <f>ROUND(I97*H97,2)</f>
        <v>0</v>
      </c>
      <c r="K97" s="179" t="s">
        <v>162</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101</v>
      </c>
      <c r="AT97" s="188" t="s">
        <v>158</v>
      </c>
      <c r="AU97" s="188" t="s">
        <v>78</v>
      </c>
      <c r="AY97" s="16" t="s">
        <v>156</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101</v>
      </c>
      <c r="BM97" s="188" t="s">
        <v>86</v>
      </c>
    </row>
    <row r="98" spans="1:65" s="2" customFormat="1" ht="11.25">
      <c r="A98" s="33"/>
      <c r="B98" s="34"/>
      <c r="C98" s="35"/>
      <c r="D98" s="190" t="s">
        <v>163</v>
      </c>
      <c r="E98" s="35"/>
      <c r="F98" s="191" t="s">
        <v>179</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163</v>
      </c>
      <c r="AU98" s="16" t="s">
        <v>78</v>
      </c>
    </row>
    <row r="99" spans="1:65" s="2" customFormat="1" ht="44.25" customHeight="1">
      <c r="A99" s="33"/>
      <c r="B99" s="34"/>
      <c r="C99" s="177" t="s">
        <v>101</v>
      </c>
      <c r="D99" s="177" t="s">
        <v>158</v>
      </c>
      <c r="E99" s="178" t="s">
        <v>382</v>
      </c>
      <c r="F99" s="179" t="s">
        <v>383</v>
      </c>
      <c r="G99" s="180" t="s">
        <v>172</v>
      </c>
      <c r="H99" s="181">
        <v>0.1</v>
      </c>
      <c r="I99" s="182"/>
      <c r="J99" s="183">
        <f>ROUND(I99*H99,2)</f>
        <v>0</v>
      </c>
      <c r="K99" s="179" t="s">
        <v>384</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101</v>
      </c>
      <c r="AT99" s="188" t="s">
        <v>158</v>
      </c>
      <c r="AU99" s="188" t="s">
        <v>78</v>
      </c>
      <c r="AY99" s="16" t="s">
        <v>156</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101</v>
      </c>
      <c r="BM99" s="188" t="s">
        <v>94</v>
      </c>
    </row>
    <row r="100" spans="1:65" s="12" customFormat="1" ht="25.9" customHeight="1">
      <c r="B100" s="161"/>
      <c r="C100" s="162"/>
      <c r="D100" s="163" t="s">
        <v>68</v>
      </c>
      <c r="E100" s="164" t="s">
        <v>183</v>
      </c>
      <c r="F100" s="164" t="s">
        <v>184</v>
      </c>
      <c r="G100" s="162"/>
      <c r="H100" s="162"/>
      <c r="I100" s="165"/>
      <c r="J100" s="166">
        <f>BK100</f>
        <v>0</v>
      </c>
      <c r="K100" s="162"/>
      <c r="L100" s="167"/>
      <c r="M100" s="168"/>
      <c r="N100" s="169"/>
      <c r="O100" s="169"/>
      <c r="P100" s="170">
        <f>P101</f>
        <v>0</v>
      </c>
      <c r="Q100" s="169"/>
      <c r="R100" s="170">
        <f>R101</f>
        <v>3.8730000000000001E-2</v>
      </c>
      <c r="S100" s="169"/>
      <c r="T100" s="171">
        <f>T101</f>
        <v>0</v>
      </c>
      <c r="AR100" s="172" t="s">
        <v>78</v>
      </c>
      <c r="AT100" s="173" t="s">
        <v>68</v>
      </c>
      <c r="AU100" s="173" t="s">
        <v>69</v>
      </c>
      <c r="AY100" s="172" t="s">
        <v>156</v>
      </c>
      <c r="BK100" s="174">
        <f>BK101</f>
        <v>0</v>
      </c>
    </row>
    <row r="101" spans="1:65" s="12" customFormat="1" ht="22.9" customHeight="1">
      <c r="B101" s="161"/>
      <c r="C101" s="162"/>
      <c r="D101" s="163" t="s">
        <v>68</v>
      </c>
      <c r="E101" s="175" t="s">
        <v>604</v>
      </c>
      <c r="F101" s="175" t="s">
        <v>605</v>
      </c>
      <c r="G101" s="162"/>
      <c r="H101" s="162"/>
      <c r="I101" s="165"/>
      <c r="J101" s="176">
        <f>BK101</f>
        <v>0</v>
      </c>
      <c r="K101" s="162"/>
      <c r="L101" s="167"/>
      <c r="M101" s="168"/>
      <c r="N101" s="169"/>
      <c r="O101" s="169"/>
      <c r="P101" s="170">
        <f>SUM(P102:P116)</f>
        <v>0</v>
      </c>
      <c r="Q101" s="169"/>
      <c r="R101" s="170">
        <f>SUM(R102:R116)</f>
        <v>3.8730000000000001E-2</v>
      </c>
      <c r="S101" s="169"/>
      <c r="T101" s="171">
        <f>SUM(T102:T116)</f>
        <v>0</v>
      </c>
      <c r="AR101" s="172" t="s">
        <v>78</v>
      </c>
      <c r="AT101" s="173" t="s">
        <v>68</v>
      </c>
      <c r="AU101" s="173" t="s">
        <v>76</v>
      </c>
      <c r="AY101" s="172" t="s">
        <v>156</v>
      </c>
      <c r="BK101" s="174">
        <f>SUM(BK102:BK116)</f>
        <v>0</v>
      </c>
    </row>
    <row r="102" spans="1:65" s="2" customFormat="1" ht="24.2" customHeight="1">
      <c r="A102" s="33"/>
      <c r="B102" s="34"/>
      <c r="C102" s="177" t="s">
        <v>107</v>
      </c>
      <c r="D102" s="177" t="s">
        <v>158</v>
      </c>
      <c r="E102" s="178" t="s">
        <v>606</v>
      </c>
      <c r="F102" s="179" t="s">
        <v>607</v>
      </c>
      <c r="G102" s="180" t="s">
        <v>204</v>
      </c>
      <c r="H102" s="181">
        <v>5</v>
      </c>
      <c r="I102" s="182"/>
      <c r="J102" s="183">
        <f>ROUND(I102*H102,2)</f>
        <v>0</v>
      </c>
      <c r="K102" s="179" t="s">
        <v>19</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189</v>
      </c>
      <c r="AT102" s="188" t="s">
        <v>158</v>
      </c>
      <c r="AU102" s="188" t="s">
        <v>78</v>
      </c>
      <c r="AY102" s="16" t="s">
        <v>156</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189</v>
      </c>
      <c r="BM102" s="188" t="s">
        <v>121</v>
      </c>
    </row>
    <row r="103" spans="1:65" s="2" customFormat="1" ht="24.2" customHeight="1">
      <c r="A103" s="33"/>
      <c r="B103" s="34"/>
      <c r="C103" s="177" t="s">
        <v>86</v>
      </c>
      <c r="D103" s="177" t="s">
        <v>158</v>
      </c>
      <c r="E103" s="178" t="s">
        <v>608</v>
      </c>
      <c r="F103" s="179" t="s">
        <v>609</v>
      </c>
      <c r="G103" s="180" t="s">
        <v>204</v>
      </c>
      <c r="H103" s="181">
        <v>5</v>
      </c>
      <c r="I103" s="182"/>
      <c r="J103" s="183">
        <f>ROUND(I103*H103,2)</f>
        <v>0</v>
      </c>
      <c r="K103" s="179" t="s">
        <v>19</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189</v>
      </c>
      <c r="AT103" s="188" t="s">
        <v>158</v>
      </c>
      <c r="AU103" s="188" t="s">
        <v>78</v>
      </c>
      <c r="AY103" s="16" t="s">
        <v>156</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189</v>
      </c>
      <c r="BM103" s="188" t="s">
        <v>8</v>
      </c>
    </row>
    <row r="104" spans="1:65" s="2" customFormat="1" ht="24.2" customHeight="1">
      <c r="A104" s="33"/>
      <c r="B104" s="34"/>
      <c r="C104" s="177" t="s">
        <v>115</v>
      </c>
      <c r="D104" s="177" t="s">
        <v>158</v>
      </c>
      <c r="E104" s="178" t="s">
        <v>610</v>
      </c>
      <c r="F104" s="179" t="s">
        <v>611</v>
      </c>
      <c r="G104" s="180" t="s">
        <v>204</v>
      </c>
      <c r="H104" s="181">
        <v>5</v>
      </c>
      <c r="I104" s="182"/>
      <c r="J104" s="183">
        <f>ROUND(I104*H104,2)</f>
        <v>0</v>
      </c>
      <c r="K104" s="179" t="s">
        <v>162</v>
      </c>
      <c r="L104" s="38"/>
      <c r="M104" s="184" t="s">
        <v>19</v>
      </c>
      <c r="N104" s="185" t="s">
        <v>40</v>
      </c>
      <c r="O104" s="63"/>
      <c r="P104" s="186">
        <f>O104*H104</f>
        <v>0</v>
      </c>
      <c r="Q104" s="186">
        <v>1.2999999999999999E-3</v>
      </c>
      <c r="R104" s="186">
        <f>Q104*H104</f>
        <v>6.4999999999999997E-3</v>
      </c>
      <c r="S104" s="186">
        <v>0</v>
      </c>
      <c r="T104" s="187">
        <f>S104*H104</f>
        <v>0</v>
      </c>
      <c r="U104" s="33"/>
      <c r="V104" s="33"/>
      <c r="W104" s="33"/>
      <c r="X104" s="33"/>
      <c r="Y104" s="33"/>
      <c r="Z104" s="33"/>
      <c r="AA104" s="33"/>
      <c r="AB104" s="33"/>
      <c r="AC104" s="33"/>
      <c r="AD104" s="33"/>
      <c r="AE104" s="33"/>
      <c r="AR104" s="188" t="s">
        <v>189</v>
      </c>
      <c r="AT104" s="188" t="s">
        <v>158</v>
      </c>
      <c r="AU104" s="188" t="s">
        <v>78</v>
      </c>
      <c r="AY104" s="16" t="s">
        <v>156</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189</v>
      </c>
      <c r="BM104" s="188" t="s">
        <v>190</v>
      </c>
    </row>
    <row r="105" spans="1:65" s="2" customFormat="1" ht="11.25">
      <c r="A105" s="33"/>
      <c r="B105" s="34"/>
      <c r="C105" s="35"/>
      <c r="D105" s="190" t="s">
        <v>163</v>
      </c>
      <c r="E105" s="35"/>
      <c r="F105" s="191" t="s">
        <v>612</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163</v>
      </c>
      <c r="AU105" s="16" t="s">
        <v>78</v>
      </c>
    </row>
    <row r="106" spans="1:65" s="2" customFormat="1" ht="24.2" customHeight="1">
      <c r="A106" s="33"/>
      <c r="B106" s="34"/>
      <c r="C106" s="177" t="s">
        <v>94</v>
      </c>
      <c r="D106" s="177" t="s">
        <v>158</v>
      </c>
      <c r="E106" s="178" t="s">
        <v>613</v>
      </c>
      <c r="F106" s="179" t="s">
        <v>614</v>
      </c>
      <c r="G106" s="180" t="s">
        <v>204</v>
      </c>
      <c r="H106" s="181">
        <v>5</v>
      </c>
      <c r="I106" s="182"/>
      <c r="J106" s="183">
        <f>ROUND(I106*H106,2)</f>
        <v>0</v>
      </c>
      <c r="K106" s="179" t="s">
        <v>162</v>
      </c>
      <c r="L106" s="38"/>
      <c r="M106" s="184" t="s">
        <v>19</v>
      </c>
      <c r="N106" s="185" t="s">
        <v>40</v>
      </c>
      <c r="O106" s="63"/>
      <c r="P106" s="186">
        <f>O106*H106</f>
        <v>0</v>
      </c>
      <c r="Q106" s="186">
        <v>1.31E-3</v>
      </c>
      <c r="R106" s="186">
        <f>Q106*H106</f>
        <v>6.5500000000000003E-3</v>
      </c>
      <c r="S106" s="186">
        <v>0</v>
      </c>
      <c r="T106" s="187">
        <f>S106*H106</f>
        <v>0</v>
      </c>
      <c r="U106" s="33"/>
      <c r="V106" s="33"/>
      <c r="W106" s="33"/>
      <c r="X106" s="33"/>
      <c r="Y106" s="33"/>
      <c r="Z106" s="33"/>
      <c r="AA106" s="33"/>
      <c r="AB106" s="33"/>
      <c r="AC106" s="33"/>
      <c r="AD106" s="33"/>
      <c r="AE106" s="33"/>
      <c r="AR106" s="188" t="s">
        <v>189</v>
      </c>
      <c r="AT106" s="188" t="s">
        <v>158</v>
      </c>
      <c r="AU106" s="188" t="s">
        <v>78</v>
      </c>
      <c r="AY106" s="16" t="s">
        <v>156</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189</v>
      </c>
      <c r="BM106" s="188" t="s">
        <v>189</v>
      </c>
    </row>
    <row r="107" spans="1:65" s="2" customFormat="1" ht="11.25">
      <c r="A107" s="33"/>
      <c r="B107" s="34"/>
      <c r="C107" s="35"/>
      <c r="D107" s="190" t="s">
        <v>163</v>
      </c>
      <c r="E107" s="35"/>
      <c r="F107" s="191" t="s">
        <v>615</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163</v>
      </c>
      <c r="AU107" s="16" t="s">
        <v>78</v>
      </c>
    </row>
    <row r="108" spans="1:65" s="2" customFormat="1" ht="24.2" customHeight="1">
      <c r="A108" s="33"/>
      <c r="B108" s="34"/>
      <c r="C108" s="177" t="s">
        <v>118</v>
      </c>
      <c r="D108" s="177" t="s">
        <v>158</v>
      </c>
      <c r="E108" s="178" t="s">
        <v>616</v>
      </c>
      <c r="F108" s="179" t="s">
        <v>617</v>
      </c>
      <c r="G108" s="180" t="s">
        <v>204</v>
      </c>
      <c r="H108" s="181">
        <v>8</v>
      </c>
      <c r="I108" s="182"/>
      <c r="J108" s="183">
        <f>ROUND(I108*H108,2)</f>
        <v>0</v>
      </c>
      <c r="K108" s="179" t="s">
        <v>162</v>
      </c>
      <c r="L108" s="38"/>
      <c r="M108" s="184" t="s">
        <v>19</v>
      </c>
      <c r="N108" s="185" t="s">
        <v>40</v>
      </c>
      <c r="O108" s="63"/>
      <c r="P108" s="186">
        <f>O108*H108</f>
        <v>0</v>
      </c>
      <c r="Q108" s="186">
        <v>8.5999999999999998E-4</v>
      </c>
      <c r="R108" s="186">
        <f>Q108*H108</f>
        <v>6.8799999999999998E-3</v>
      </c>
      <c r="S108" s="186">
        <v>0</v>
      </c>
      <c r="T108" s="187">
        <f>S108*H108</f>
        <v>0</v>
      </c>
      <c r="U108" s="33"/>
      <c r="V108" s="33"/>
      <c r="W108" s="33"/>
      <c r="X108" s="33"/>
      <c r="Y108" s="33"/>
      <c r="Z108" s="33"/>
      <c r="AA108" s="33"/>
      <c r="AB108" s="33"/>
      <c r="AC108" s="33"/>
      <c r="AD108" s="33"/>
      <c r="AE108" s="33"/>
      <c r="AR108" s="188" t="s">
        <v>189</v>
      </c>
      <c r="AT108" s="188" t="s">
        <v>158</v>
      </c>
      <c r="AU108" s="188" t="s">
        <v>78</v>
      </c>
      <c r="AY108" s="16" t="s">
        <v>156</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189</v>
      </c>
      <c r="BM108" s="188" t="s">
        <v>197</v>
      </c>
    </row>
    <row r="109" spans="1:65" s="2" customFormat="1" ht="11.25">
      <c r="A109" s="33"/>
      <c r="B109" s="34"/>
      <c r="C109" s="35"/>
      <c r="D109" s="190" t="s">
        <v>163</v>
      </c>
      <c r="E109" s="35"/>
      <c r="F109" s="191" t="s">
        <v>618</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163</v>
      </c>
      <c r="AU109" s="16" t="s">
        <v>78</v>
      </c>
    </row>
    <row r="110" spans="1:65" s="2" customFormat="1" ht="24.2" customHeight="1">
      <c r="A110" s="33"/>
      <c r="B110" s="34"/>
      <c r="C110" s="177" t="s">
        <v>121</v>
      </c>
      <c r="D110" s="177" t="s">
        <v>158</v>
      </c>
      <c r="E110" s="178" t="s">
        <v>619</v>
      </c>
      <c r="F110" s="179" t="s">
        <v>620</v>
      </c>
      <c r="G110" s="180" t="s">
        <v>204</v>
      </c>
      <c r="H110" s="181">
        <v>4</v>
      </c>
      <c r="I110" s="182"/>
      <c r="J110" s="183">
        <f>ROUND(I110*H110,2)</f>
        <v>0</v>
      </c>
      <c r="K110" s="179" t="s">
        <v>162</v>
      </c>
      <c r="L110" s="38"/>
      <c r="M110" s="184" t="s">
        <v>19</v>
      </c>
      <c r="N110" s="185" t="s">
        <v>40</v>
      </c>
      <c r="O110" s="63"/>
      <c r="P110" s="186">
        <f>O110*H110</f>
        <v>0</v>
      </c>
      <c r="Q110" s="186">
        <v>4.7000000000000002E-3</v>
      </c>
      <c r="R110" s="186">
        <f>Q110*H110</f>
        <v>1.8800000000000001E-2</v>
      </c>
      <c r="S110" s="186">
        <v>0</v>
      </c>
      <c r="T110" s="187">
        <f>S110*H110</f>
        <v>0</v>
      </c>
      <c r="U110" s="33"/>
      <c r="V110" s="33"/>
      <c r="W110" s="33"/>
      <c r="X110" s="33"/>
      <c r="Y110" s="33"/>
      <c r="Z110" s="33"/>
      <c r="AA110" s="33"/>
      <c r="AB110" s="33"/>
      <c r="AC110" s="33"/>
      <c r="AD110" s="33"/>
      <c r="AE110" s="33"/>
      <c r="AR110" s="188" t="s">
        <v>189</v>
      </c>
      <c r="AT110" s="188" t="s">
        <v>158</v>
      </c>
      <c r="AU110" s="188" t="s">
        <v>78</v>
      </c>
      <c r="AY110" s="16" t="s">
        <v>156</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189</v>
      </c>
      <c r="BM110" s="188" t="s">
        <v>226</v>
      </c>
    </row>
    <row r="111" spans="1:65" s="2" customFormat="1" ht="11.25">
      <c r="A111" s="33"/>
      <c r="B111" s="34"/>
      <c r="C111" s="35"/>
      <c r="D111" s="190" t="s">
        <v>163</v>
      </c>
      <c r="E111" s="35"/>
      <c r="F111" s="191" t="s">
        <v>621</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163</v>
      </c>
      <c r="AU111" s="16" t="s">
        <v>78</v>
      </c>
    </row>
    <row r="112" spans="1:65" s="2" customFormat="1" ht="24.2" customHeight="1">
      <c r="A112" s="33"/>
      <c r="B112" s="34"/>
      <c r="C112" s="177" t="s">
        <v>228</v>
      </c>
      <c r="D112" s="177" t="s">
        <v>158</v>
      </c>
      <c r="E112" s="178" t="s">
        <v>622</v>
      </c>
      <c r="F112" s="179" t="s">
        <v>623</v>
      </c>
      <c r="G112" s="180" t="s">
        <v>204</v>
      </c>
      <c r="H112" s="181">
        <v>12</v>
      </c>
      <c r="I112" s="182"/>
      <c r="J112" s="183">
        <f>ROUND(I112*H112,2)</f>
        <v>0</v>
      </c>
      <c r="K112" s="179" t="s">
        <v>162</v>
      </c>
      <c r="L112" s="38"/>
      <c r="M112" s="184" t="s">
        <v>19</v>
      </c>
      <c r="N112" s="185" t="s">
        <v>40</v>
      </c>
      <c r="O112" s="63"/>
      <c r="P112" s="186">
        <f>O112*H112</f>
        <v>0</v>
      </c>
      <c r="Q112" s="186">
        <v>0</v>
      </c>
      <c r="R112" s="186">
        <f>Q112*H112</f>
        <v>0</v>
      </c>
      <c r="S112" s="186">
        <v>0</v>
      </c>
      <c r="T112" s="187">
        <f>S112*H112</f>
        <v>0</v>
      </c>
      <c r="U112" s="33"/>
      <c r="V112" s="33"/>
      <c r="W112" s="33"/>
      <c r="X112" s="33"/>
      <c r="Y112" s="33"/>
      <c r="Z112" s="33"/>
      <c r="AA112" s="33"/>
      <c r="AB112" s="33"/>
      <c r="AC112" s="33"/>
      <c r="AD112" s="33"/>
      <c r="AE112" s="33"/>
      <c r="AR112" s="188" t="s">
        <v>189</v>
      </c>
      <c r="AT112" s="188" t="s">
        <v>158</v>
      </c>
      <c r="AU112" s="188" t="s">
        <v>78</v>
      </c>
      <c r="AY112" s="16" t="s">
        <v>156</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189</v>
      </c>
      <c r="BM112" s="188" t="s">
        <v>231</v>
      </c>
    </row>
    <row r="113" spans="1:65" s="2" customFormat="1" ht="11.25">
      <c r="A113" s="33"/>
      <c r="B113" s="34"/>
      <c r="C113" s="35"/>
      <c r="D113" s="190" t="s">
        <v>163</v>
      </c>
      <c r="E113" s="35"/>
      <c r="F113" s="191" t="s">
        <v>624</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163</v>
      </c>
      <c r="AU113" s="16" t="s">
        <v>78</v>
      </c>
    </row>
    <row r="114" spans="1:65" s="2" customFormat="1" ht="49.15" customHeight="1">
      <c r="A114" s="33"/>
      <c r="B114" s="34"/>
      <c r="C114" s="177" t="s">
        <v>7</v>
      </c>
      <c r="D114" s="177" t="s">
        <v>158</v>
      </c>
      <c r="E114" s="178" t="s">
        <v>625</v>
      </c>
      <c r="F114" s="179" t="s">
        <v>626</v>
      </c>
      <c r="G114" s="180" t="s">
        <v>172</v>
      </c>
      <c r="H114" s="181">
        <v>3.9E-2</v>
      </c>
      <c r="I114" s="182"/>
      <c r="J114" s="183">
        <f>ROUND(I114*H114,2)</f>
        <v>0</v>
      </c>
      <c r="K114" s="179" t="s">
        <v>162</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189</v>
      </c>
      <c r="AT114" s="188" t="s">
        <v>158</v>
      </c>
      <c r="AU114" s="188" t="s">
        <v>78</v>
      </c>
      <c r="AY114" s="16" t="s">
        <v>156</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189</v>
      </c>
      <c r="BM114" s="188" t="s">
        <v>627</v>
      </c>
    </row>
    <row r="115" spans="1:65" s="2" customFormat="1" ht="11.25">
      <c r="A115" s="33"/>
      <c r="B115" s="34"/>
      <c r="C115" s="35"/>
      <c r="D115" s="190" t="s">
        <v>163</v>
      </c>
      <c r="E115" s="35"/>
      <c r="F115" s="191" t="s">
        <v>628</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163</v>
      </c>
      <c r="AU115" s="16" t="s">
        <v>78</v>
      </c>
    </row>
    <row r="116" spans="1:65" s="2" customFormat="1" ht="16.5" customHeight="1">
      <c r="A116" s="33"/>
      <c r="B116" s="34"/>
      <c r="C116" s="177" t="s">
        <v>197</v>
      </c>
      <c r="D116" s="177" t="s">
        <v>158</v>
      </c>
      <c r="E116" s="178" t="s">
        <v>629</v>
      </c>
      <c r="F116" s="179" t="s">
        <v>630</v>
      </c>
      <c r="G116" s="180" t="s">
        <v>204</v>
      </c>
      <c r="H116" s="181">
        <v>50</v>
      </c>
      <c r="I116" s="182"/>
      <c r="J116" s="183">
        <f>ROUND(I116*H116,2)</f>
        <v>0</v>
      </c>
      <c r="K116" s="179" t="s">
        <v>19</v>
      </c>
      <c r="L116" s="38"/>
      <c r="M116" s="184" t="s">
        <v>19</v>
      </c>
      <c r="N116" s="185" t="s">
        <v>40</v>
      </c>
      <c r="O116" s="63"/>
      <c r="P116" s="186">
        <f>O116*H116</f>
        <v>0</v>
      </c>
      <c r="Q116" s="186">
        <v>0</v>
      </c>
      <c r="R116" s="186">
        <f>Q116*H116</f>
        <v>0</v>
      </c>
      <c r="S116" s="186">
        <v>0</v>
      </c>
      <c r="T116" s="187">
        <f>S116*H116</f>
        <v>0</v>
      </c>
      <c r="U116" s="33"/>
      <c r="V116" s="33"/>
      <c r="W116" s="33"/>
      <c r="X116" s="33"/>
      <c r="Y116" s="33"/>
      <c r="Z116" s="33"/>
      <c r="AA116" s="33"/>
      <c r="AB116" s="33"/>
      <c r="AC116" s="33"/>
      <c r="AD116" s="33"/>
      <c r="AE116" s="33"/>
      <c r="AR116" s="188" t="s">
        <v>189</v>
      </c>
      <c r="AT116" s="188" t="s">
        <v>158</v>
      </c>
      <c r="AU116" s="188" t="s">
        <v>78</v>
      </c>
      <c r="AY116" s="16" t="s">
        <v>156</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189</v>
      </c>
      <c r="BM116" s="188" t="s">
        <v>241</v>
      </c>
    </row>
    <row r="117" spans="1:65" s="12" customFormat="1" ht="25.9" customHeight="1">
      <c r="B117" s="161"/>
      <c r="C117" s="162"/>
      <c r="D117" s="163" t="s">
        <v>68</v>
      </c>
      <c r="E117" s="164" t="s">
        <v>124</v>
      </c>
      <c r="F117" s="164" t="s">
        <v>631</v>
      </c>
      <c r="G117" s="162"/>
      <c r="H117" s="162"/>
      <c r="I117" s="165"/>
      <c r="J117" s="166">
        <f>BK117</f>
        <v>0</v>
      </c>
      <c r="K117" s="162"/>
      <c r="L117" s="167"/>
      <c r="M117" s="168"/>
      <c r="N117" s="169"/>
      <c r="O117" s="169"/>
      <c r="P117" s="170">
        <f>SUM(P118:P119)</f>
        <v>0</v>
      </c>
      <c r="Q117" s="169"/>
      <c r="R117" s="170">
        <f>SUM(R118:R119)</f>
        <v>0</v>
      </c>
      <c r="S117" s="169"/>
      <c r="T117" s="171">
        <f>SUM(T118:T119)</f>
        <v>0</v>
      </c>
      <c r="AR117" s="172" t="s">
        <v>107</v>
      </c>
      <c r="AT117" s="173" t="s">
        <v>68</v>
      </c>
      <c r="AU117" s="173" t="s">
        <v>69</v>
      </c>
      <c r="AY117" s="172" t="s">
        <v>156</v>
      </c>
      <c r="BK117" s="174">
        <f>SUM(BK118:BK119)</f>
        <v>0</v>
      </c>
    </row>
    <row r="118" spans="1:65" s="2" customFormat="1" ht="37.9" customHeight="1">
      <c r="A118" s="33"/>
      <c r="B118" s="34"/>
      <c r="C118" s="177" t="s">
        <v>264</v>
      </c>
      <c r="D118" s="177" t="s">
        <v>158</v>
      </c>
      <c r="E118" s="178" t="s">
        <v>632</v>
      </c>
      <c r="F118" s="179" t="s">
        <v>633</v>
      </c>
      <c r="G118" s="180" t="s">
        <v>585</v>
      </c>
      <c r="H118" s="181">
        <v>1</v>
      </c>
      <c r="I118" s="182"/>
      <c r="J118" s="183">
        <f>ROUND(I118*H118,2)</f>
        <v>0</v>
      </c>
      <c r="K118" s="179" t="s">
        <v>19</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101</v>
      </c>
      <c r="AT118" s="188" t="s">
        <v>158</v>
      </c>
      <c r="AU118" s="188" t="s">
        <v>76</v>
      </c>
      <c r="AY118" s="16" t="s">
        <v>156</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101</v>
      </c>
      <c r="BM118" s="188" t="s">
        <v>245</v>
      </c>
    </row>
    <row r="119" spans="1:65" s="2" customFormat="1" ht="16.5" customHeight="1">
      <c r="A119" s="33"/>
      <c r="B119" s="34"/>
      <c r="C119" s="177" t="s">
        <v>226</v>
      </c>
      <c r="D119" s="177" t="s">
        <v>158</v>
      </c>
      <c r="E119" s="178" t="s">
        <v>634</v>
      </c>
      <c r="F119" s="179" t="s">
        <v>635</v>
      </c>
      <c r="G119" s="180" t="s">
        <v>585</v>
      </c>
      <c r="H119" s="181">
        <v>1</v>
      </c>
      <c r="I119" s="182"/>
      <c r="J119" s="183">
        <f>ROUND(I119*H119,2)</f>
        <v>0</v>
      </c>
      <c r="K119" s="179" t="s">
        <v>19</v>
      </c>
      <c r="L119" s="38"/>
      <c r="M119" s="210" t="s">
        <v>19</v>
      </c>
      <c r="N119" s="211" t="s">
        <v>40</v>
      </c>
      <c r="O119" s="197"/>
      <c r="P119" s="212">
        <f>O119*H119</f>
        <v>0</v>
      </c>
      <c r="Q119" s="212">
        <v>0</v>
      </c>
      <c r="R119" s="212">
        <f>Q119*H119</f>
        <v>0</v>
      </c>
      <c r="S119" s="212">
        <v>0</v>
      </c>
      <c r="T119" s="213">
        <f>S119*H119</f>
        <v>0</v>
      </c>
      <c r="U119" s="33"/>
      <c r="V119" s="33"/>
      <c r="W119" s="33"/>
      <c r="X119" s="33"/>
      <c r="Y119" s="33"/>
      <c r="Z119" s="33"/>
      <c r="AA119" s="33"/>
      <c r="AB119" s="33"/>
      <c r="AC119" s="33"/>
      <c r="AD119" s="33"/>
      <c r="AE119" s="33"/>
      <c r="AR119" s="188" t="s">
        <v>101</v>
      </c>
      <c r="AT119" s="188" t="s">
        <v>158</v>
      </c>
      <c r="AU119" s="188" t="s">
        <v>76</v>
      </c>
      <c r="AY119" s="16" t="s">
        <v>156</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101</v>
      </c>
      <c r="BM119" s="188" t="s">
        <v>250</v>
      </c>
    </row>
    <row r="120" spans="1:65" s="2" customFormat="1" ht="6.95" customHeight="1">
      <c r="A120" s="33"/>
      <c r="B120" s="46"/>
      <c r="C120" s="47"/>
      <c r="D120" s="47"/>
      <c r="E120" s="47"/>
      <c r="F120" s="47"/>
      <c r="G120" s="47"/>
      <c r="H120" s="47"/>
      <c r="I120" s="47"/>
      <c r="J120" s="47"/>
      <c r="K120" s="47"/>
      <c r="L120" s="38"/>
      <c r="M120" s="33"/>
      <c r="O120" s="33"/>
      <c r="P120" s="33"/>
      <c r="Q120" s="33"/>
      <c r="R120" s="33"/>
      <c r="S120" s="33"/>
      <c r="T120" s="33"/>
      <c r="U120" s="33"/>
      <c r="V120" s="33"/>
      <c r="W120" s="33"/>
      <c r="X120" s="33"/>
      <c r="Y120" s="33"/>
      <c r="Z120" s="33"/>
      <c r="AA120" s="33"/>
      <c r="AB120" s="33"/>
      <c r="AC120" s="33"/>
      <c r="AD120" s="33"/>
      <c r="AE120" s="33"/>
    </row>
  </sheetData>
  <sheetProtection algorithmName="SHA-512" hashValue="TBPvE5Kji2YPzLv8Z+LInbe0m30MshcU3kNFvXBiVn8WGKgiRgXY/QqUS+PmBoygg1Sc5rEReXWCoUtV9TZ1kQ==" saltValue="H0ZgCeqx1uukSWZZdOys1R4sZpBJ9SNus2hyhE1BoQSfO+j6rOjMj4sOiruGEtV5QAxI9D/bK+QhO8etVolL5w==" spinCount="100000" sheet="1" objects="1" scenarios="1" formatColumns="0" formatRows="0" autoFilter="0"/>
  <autoFilter ref="C89:K119" xr:uid="{00000000-0009-0000-0000-000007000000}"/>
  <mergeCells count="12">
    <mergeCell ref="E82:H82"/>
    <mergeCell ref="L2:V2"/>
    <mergeCell ref="E50:H50"/>
    <mergeCell ref="E52:H52"/>
    <mergeCell ref="E54:H54"/>
    <mergeCell ref="E78:H78"/>
    <mergeCell ref="E80:H80"/>
    <mergeCell ref="E7:H7"/>
    <mergeCell ref="E9:H9"/>
    <mergeCell ref="E11:H11"/>
    <mergeCell ref="E20:H20"/>
    <mergeCell ref="E29:H29"/>
  </mergeCells>
  <hyperlinks>
    <hyperlink ref="F94" r:id="rId1" xr:uid="{00000000-0004-0000-0700-000000000000}"/>
    <hyperlink ref="F96" r:id="rId2" xr:uid="{00000000-0004-0000-0700-000001000000}"/>
    <hyperlink ref="F98" r:id="rId3" xr:uid="{00000000-0004-0000-0700-000002000000}"/>
    <hyperlink ref="F105" r:id="rId4" xr:uid="{00000000-0004-0000-0700-000003000000}"/>
    <hyperlink ref="F107" r:id="rId5" xr:uid="{00000000-0004-0000-0700-000004000000}"/>
    <hyperlink ref="F109" r:id="rId6" xr:uid="{00000000-0004-0000-0700-000005000000}"/>
    <hyperlink ref="F111" r:id="rId7" xr:uid="{00000000-0004-0000-0700-000006000000}"/>
    <hyperlink ref="F113" r:id="rId8" xr:uid="{00000000-0004-0000-0700-000007000000}"/>
    <hyperlink ref="F115" r:id="rId9" xr:uid="{00000000-0004-0000-0700-000008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BM10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2"/>
      <c r="M2" s="332"/>
      <c r="N2" s="332"/>
      <c r="O2" s="332"/>
      <c r="P2" s="332"/>
      <c r="Q2" s="332"/>
      <c r="R2" s="332"/>
      <c r="S2" s="332"/>
      <c r="T2" s="332"/>
      <c r="U2" s="332"/>
      <c r="V2" s="332"/>
      <c r="AT2" s="16" t="s">
        <v>103</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127</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G</v>
      </c>
      <c r="F7" s="350"/>
      <c r="G7" s="350"/>
      <c r="H7" s="350"/>
      <c r="L7" s="19"/>
    </row>
    <row r="8" spans="1:46" s="1" customFormat="1" ht="12" customHeight="1">
      <c r="B8" s="19"/>
      <c r="D8" s="111" t="s">
        <v>128</v>
      </c>
      <c r="L8" s="19"/>
    </row>
    <row r="9" spans="1:46" s="2" customFormat="1" ht="16.5" customHeight="1">
      <c r="A9" s="33"/>
      <c r="B9" s="38"/>
      <c r="C9" s="33"/>
      <c r="D9" s="33"/>
      <c r="E9" s="349" t="s">
        <v>308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130</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636</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ROUND(J88,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ROUND((SUM(BE88:BE103)),  2)</f>
        <v>0</v>
      </c>
      <c r="G35" s="33"/>
      <c r="H35" s="33"/>
      <c r="I35" s="123">
        <v>0.21</v>
      </c>
      <c r="J35" s="122">
        <f>ROUND(((SUM(BE88:BE103))*I35),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ROUND((SUM(BF88:BF103)),  2)</f>
        <v>0</v>
      </c>
      <c r="G36" s="33"/>
      <c r="H36" s="33"/>
      <c r="I36" s="123">
        <v>0.12</v>
      </c>
      <c r="J36" s="122">
        <f>ROUND(((SUM(BF88:BF103))*I36),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ROUND((SUM(BG88:BG103)),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ROUND((SUM(BH88:BH103)),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ROUND((SUM(BI88:BI103)),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132</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G</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128</v>
      </c>
      <c r="D51" s="21"/>
      <c r="E51" s="21"/>
      <c r="F51" s="21"/>
      <c r="G51" s="21"/>
      <c r="H51" s="21"/>
      <c r="I51" s="21"/>
      <c r="J51" s="21"/>
      <c r="K51" s="21"/>
      <c r="L51" s="19"/>
    </row>
    <row r="52" spans="1:47" s="2" customFormat="1" ht="16.5" customHeight="1">
      <c r="A52" s="33"/>
      <c r="B52" s="34"/>
      <c r="C52" s="35"/>
      <c r="D52" s="35"/>
      <c r="E52" s="356" t="s">
        <v>308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130</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0" t="str">
        <f>E11</f>
        <v>4 - Vzduchotechnika</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133</v>
      </c>
      <c r="D61" s="136"/>
      <c r="E61" s="136"/>
      <c r="F61" s="136"/>
      <c r="G61" s="136"/>
      <c r="H61" s="136"/>
      <c r="I61" s="136"/>
      <c r="J61" s="137" t="s">
        <v>134</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J88</f>
        <v>0</v>
      </c>
      <c r="K63" s="35"/>
      <c r="L63" s="112"/>
      <c r="S63" s="33"/>
      <c r="T63" s="33"/>
      <c r="U63" s="33"/>
      <c r="V63" s="33"/>
      <c r="W63" s="33"/>
      <c r="X63" s="33"/>
      <c r="Y63" s="33"/>
      <c r="Z63" s="33"/>
      <c r="AA63" s="33"/>
      <c r="AB63" s="33"/>
      <c r="AC63" s="33"/>
      <c r="AD63" s="33"/>
      <c r="AE63" s="33"/>
      <c r="AU63" s="16" t="s">
        <v>135</v>
      </c>
    </row>
    <row r="64" spans="1:47" s="9" customFormat="1" ht="24.95" customHeight="1">
      <c r="B64" s="139"/>
      <c r="C64" s="140"/>
      <c r="D64" s="141" t="s">
        <v>139</v>
      </c>
      <c r="E64" s="142"/>
      <c r="F64" s="142"/>
      <c r="G64" s="142"/>
      <c r="H64" s="142"/>
      <c r="I64" s="142"/>
      <c r="J64" s="143">
        <f>J89</f>
        <v>0</v>
      </c>
      <c r="K64" s="140"/>
      <c r="L64" s="144"/>
    </row>
    <row r="65" spans="1:31" s="10" customFormat="1" ht="19.899999999999999" customHeight="1">
      <c r="B65" s="145"/>
      <c r="C65" s="96"/>
      <c r="D65" s="146" t="s">
        <v>637</v>
      </c>
      <c r="E65" s="147"/>
      <c r="F65" s="147"/>
      <c r="G65" s="147"/>
      <c r="H65" s="147"/>
      <c r="I65" s="147"/>
      <c r="J65" s="148">
        <f>J90</f>
        <v>0</v>
      </c>
      <c r="K65" s="96"/>
      <c r="L65" s="149"/>
    </row>
    <row r="66" spans="1:31" s="9" customFormat="1" ht="24.95" customHeight="1">
      <c r="B66" s="139"/>
      <c r="C66" s="140"/>
      <c r="D66" s="141" t="s">
        <v>599</v>
      </c>
      <c r="E66" s="142"/>
      <c r="F66" s="142"/>
      <c r="G66" s="142"/>
      <c r="H66" s="142"/>
      <c r="I66" s="142"/>
      <c r="J66" s="143">
        <f>J98</f>
        <v>0</v>
      </c>
      <c r="K66" s="140"/>
      <c r="L66" s="144"/>
    </row>
    <row r="67" spans="1:31" s="2" customFormat="1" ht="21.75" customHeight="1">
      <c r="A67" s="33"/>
      <c r="B67" s="34"/>
      <c r="C67" s="35"/>
      <c r="D67" s="35"/>
      <c r="E67" s="35"/>
      <c r="F67" s="35"/>
      <c r="G67" s="35"/>
      <c r="H67" s="35"/>
      <c r="I67" s="35"/>
      <c r="J67" s="35"/>
      <c r="K67" s="35"/>
      <c r="L67" s="112"/>
      <c r="S67" s="33"/>
      <c r="T67" s="33"/>
      <c r="U67" s="33"/>
      <c r="V67" s="33"/>
      <c r="W67" s="33"/>
      <c r="X67" s="33"/>
      <c r="Y67" s="33"/>
      <c r="Z67" s="33"/>
      <c r="AA67" s="33"/>
      <c r="AB67" s="33"/>
      <c r="AC67" s="33"/>
      <c r="AD67" s="33"/>
      <c r="AE67" s="33"/>
    </row>
    <row r="68" spans="1:31" s="2" customFormat="1" ht="6.95" customHeight="1">
      <c r="A68" s="33"/>
      <c r="B68" s="46"/>
      <c r="C68" s="47"/>
      <c r="D68" s="47"/>
      <c r="E68" s="47"/>
      <c r="F68" s="47"/>
      <c r="G68" s="47"/>
      <c r="H68" s="47"/>
      <c r="I68" s="47"/>
      <c r="J68" s="47"/>
      <c r="K68" s="47"/>
      <c r="L68" s="112"/>
      <c r="S68" s="33"/>
      <c r="T68" s="33"/>
      <c r="U68" s="33"/>
      <c r="V68" s="33"/>
      <c r="W68" s="33"/>
      <c r="X68" s="33"/>
      <c r="Y68" s="33"/>
      <c r="Z68" s="33"/>
      <c r="AA68" s="33"/>
      <c r="AB68" s="33"/>
      <c r="AC68" s="33"/>
      <c r="AD68" s="33"/>
      <c r="AE68" s="33"/>
    </row>
    <row r="72" spans="1:31" s="2" customFormat="1" ht="6.95" customHeight="1">
      <c r="A72" s="33"/>
      <c r="B72" s="48"/>
      <c r="C72" s="49"/>
      <c r="D72" s="49"/>
      <c r="E72" s="49"/>
      <c r="F72" s="49"/>
      <c r="G72" s="49"/>
      <c r="H72" s="49"/>
      <c r="I72" s="49"/>
      <c r="J72" s="49"/>
      <c r="K72" s="49"/>
      <c r="L72" s="112"/>
      <c r="S72" s="33"/>
      <c r="T72" s="33"/>
      <c r="U72" s="33"/>
      <c r="V72" s="33"/>
      <c r="W72" s="33"/>
      <c r="X72" s="33"/>
      <c r="Y72" s="33"/>
      <c r="Z72" s="33"/>
      <c r="AA72" s="33"/>
      <c r="AB72" s="33"/>
      <c r="AC72" s="33"/>
      <c r="AD72" s="33"/>
      <c r="AE72" s="33"/>
    </row>
    <row r="73" spans="1:31" s="2" customFormat="1" ht="24.95" customHeight="1">
      <c r="A73" s="33"/>
      <c r="B73" s="34"/>
      <c r="C73" s="22" t="s">
        <v>141</v>
      </c>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16</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6.5" customHeight="1">
      <c r="A76" s="33"/>
      <c r="B76" s="34"/>
      <c r="C76" s="35"/>
      <c r="D76" s="35"/>
      <c r="E76" s="356" t="str">
        <f>E7</f>
        <v>objekt Koleje Jarov- Blok G</v>
      </c>
      <c r="F76" s="357"/>
      <c r="G76" s="357"/>
      <c r="H76" s="357"/>
      <c r="I76" s="35"/>
      <c r="J76" s="35"/>
      <c r="K76" s="35"/>
      <c r="L76" s="112"/>
      <c r="S76" s="33"/>
      <c r="T76" s="33"/>
      <c r="U76" s="33"/>
      <c r="V76" s="33"/>
      <c r="W76" s="33"/>
      <c r="X76" s="33"/>
      <c r="Y76" s="33"/>
      <c r="Z76" s="33"/>
      <c r="AA76" s="33"/>
      <c r="AB76" s="33"/>
      <c r="AC76" s="33"/>
      <c r="AD76" s="33"/>
      <c r="AE76" s="33"/>
    </row>
    <row r="77" spans="1:31" s="1" customFormat="1" ht="12" customHeight="1">
      <c r="B77" s="20"/>
      <c r="C77" s="28" t="s">
        <v>128</v>
      </c>
      <c r="D77" s="21"/>
      <c r="E77" s="21"/>
      <c r="F77" s="21"/>
      <c r="G77" s="21"/>
      <c r="H77" s="21"/>
      <c r="I77" s="21"/>
      <c r="J77" s="21"/>
      <c r="K77" s="21"/>
      <c r="L77" s="19"/>
    </row>
    <row r="78" spans="1:31" s="2" customFormat="1" ht="16.5" customHeight="1">
      <c r="A78" s="33"/>
      <c r="B78" s="34"/>
      <c r="C78" s="35"/>
      <c r="D78" s="35"/>
      <c r="E78" s="356" t="s">
        <v>308</v>
      </c>
      <c r="F78" s="358"/>
      <c r="G78" s="358"/>
      <c r="H78" s="358"/>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130</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10" t="str">
        <f>E11</f>
        <v>4 - Vzduchotechnika</v>
      </c>
      <c r="F80" s="358"/>
      <c r="G80" s="358"/>
      <c r="H80" s="358"/>
      <c r="I80" s="35"/>
      <c r="J80" s="35"/>
      <c r="K80" s="35"/>
      <c r="L80" s="112"/>
      <c r="S80" s="33"/>
      <c r="T80" s="33"/>
      <c r="U80" s="33"/>
      <c r="V80" s="33"/>
      <c r="W80" s="33"/>
      <c r="X80" s="33"/>
      <c r="Y80" s="33"/>
      <c r="Z80" s="33"/>
      <c r="AA80" s="33"/>
      <c r="AB80" s="33"/>
      <c r="AC80" s="33"/>
      <c r="AD80" s="33"/>
      <c r="AE80" s="33"/>
    </row>
    <row r="81" spans="1:65" s="2" customFormat="1" ht="6.9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21</v>
      </c>
      <c r="D82" s="35"/>
      <c r="E82" s="35"/>
      <c r="F82" s="26" t="str">
        <f>F14</f>
        <v xml:space="preserve"> </v>
      </c>
      <c r="G82" s="35"/>
      <c r="H82" s="35"/>
      <c r="I82" s="28" t="s">
        <v>23</v>
      </c>
      <c r="J82" s="58" t="str">
        <f>IF(J14="","",J14)</f>
        <v>10. 2. 2025</v>
      </c>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5.2" customHeight="1">
      <c r="A84" s="33"/>
      <c r="B84" s="34"/>
      <c r="C84" s="28" t="s">
        <v>25</v>
      </c>
      <c r="D84" s="35"/>
      <c r="E84" s="35"/>
      <c r="F84" s="26" t="str">
        <f>E17</f>
        <v xml:space="preserve"> </v>
      </c>
      <c r="G84" s="35"/>
      <c r="H84" s="35"/>
      <c r="I84" s="28" t="s">
        <v>30</v>
      </c>
      <c r="J84" s="31" t="str">
        <f>E23</f>
        <v xml:space="preserve"> </v>
      </c>
      <c r="K84" s="35"/>
      <c r="L84" s="112"/>
      <c r="S84" s="33"/>
      <c r="T84" s="33"/>
      <c r="U84" s="33"/>
      <c r="V84" s="33"/>
      <c r="W84" s="33"/>
      <c r="X84" s="33"/>
      <c r="Y84" s="33"/>
      <c r="Z84" s="33"/>
      <c r="AA84" s="33"/>
      <c r="AB84" s="33"/>
      <c r="AC84" s="33"/>
      <c r="AD84" s="33"/>
      <c r="AE84" s="33"/>
    </row>
    <row r="85" spans="1:65" s="2" customFormat="1" ht="15.2" customHeight="1">
      <c r="A85" s="33"/>
      <c r="B85" s="34"/>
      <c r="C85" s="28" t="s">
        <v>28</v>
      </c>
      <c r="D85" s="35"/>
      <c r="E85" s="35"/>
      <c r="F85" s="26" t="str">
        <f>IF(E20="","",E20)</f>
        <v>Vyplň údaj</v>
      </c>
      <c r="G85" s="35"/>
      <c r="H85" s="35"/>
      <c r="I85" s="28" t="s">
        <v>32</v>
      </c>
      <c r="J85" s="31" t="str">
        <f>E26</f>
        <v xml:space="preserve"> </v>
      </c>
      <c r="K85" s="35"/>
      <c r="L85" s="112"/>
      <c r="S85" s="33"/>
      <c r="T85" s="33"/>
      <c r="U85" s="33"/>
      <c r="V85" s="33"/>
      <c r="W85" s="33"/>
      <c r="X85" s="33"/>
      <c r="Y85" s="33"/>
      <c r="Z85" s="33"/>
      <c r="AA85" s="33"/>
      <c r="AB85" s="33"/>
      <c r="AC85" s="33"/>
      <c r="AD85" s="33"/>
      <c r="AE85" s="33"/>
    </row>
    <row r="86" spans="1:65" s="2" customFormat="1" ht="10.3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11" customFormat="1" ht="29.25" customHeight="1">
      <c r="A87" s="150"/>
      <c r="B87" s="151"/>
      <c r="C87" s="152" t="s">
        <v>142</v>
      </c>
      <c r="D87" s="153" t="s">
        <v>54</v>
      </c>
      <c r="E87" s="153" t="s">
        <v>50</v>
      </c>
      <c r="F87" s="153" t="s">
        <v>51</v>
      </c>
      <c r="G87" s="153" t="s">
        <v>143</v>
      </c>
      <c r="H87" s="153" t="s">
        <v>144</v>
      </c>
      <c r="I87" s="153" t="s">
        <v>145</v>
      </c>
      <c r="J87" s="153" t="s">
        <v>134</v>
      </c>
      <c r="K87" s="154" t="s">
        <v>146</v>
      </c>
      <c r="L87" s="155"/>
      <c r="M87" s="67" t="s">
        <v>19</v>
      </c>
      <c r="N87" s="68" t="s">
        <v>39</v>
      </c>
      <c r="O87" s="68" t="s">
        <v>147</v>
      </c>
      <c r="P87" s="68" t="s">
        <v>148</v>
      </c>
      <c r="Q87" s="68" t="s">
        <v>149</v>
      </c>
      <c r="R87" s="68" t="s">
        <v>150</v>
      </c>
      <c r="S87" s="68" t="s">
        <v>151</v>
      </c>
      <c r="T87" s="69" t="s">
        <v>152</v>
      </c>
      <c r="U87" s="150"/>
      <c r="V87" s="150"/>
      <c r="W87" s="150"/>
      <c r="X87" s="150"/>
      <c r="Y87" s="150"/>
      <c r="Z87" s="150"/>
      <c r="AA87" s="150"/>
      <c r="AB87" s="150"/>
      <c r="AC87" s="150"/>
      <c r="AD87" s="150"/>
      <c r="AE87" s="150"/>
    </row>
    <row r="88" spans="1:65" s="2" customFormat="1" ht="22.9" customHeight="1">
      <c r="A88" s="33"/>
      <c r="B88" s="34"/>
      <c r="C88" s="74" t="s">
        <v>153</v>
      </c>
      <c r="D88" s="35"/>
      <c r="E88" s="35"/>
      <c r="F88" s="35"/>
      <c r="G88" s="35"/>
      <c r="H88" s="35"/>
      <c r="I88" s="35"/>
      <c r="J88" s="156">
        <f>BK88</f>
        <v>0</v>
      </c>
      <c r="K88" s="35"/>
      <c r="L88" s="38"/>
      <c r="M88" s="70"/>
      <c r="N88" s="157"/>
      <c r="O88" s="71"/>
      <c r="P88" s="158">
        <f>P89+P98</f>
        <v>0</v>
      </c>
      <c r="Q88" s="71"/>
      <c r="R88" s="158">
        <f>R89+R98</f>
        <v>0</v>
      </c>
      <c r="S88" s="71"/>
      <c r="T88" s="159">
        <f>T89+T98</f>
        <v>0</v>
      </c>
      <c r="U88" s="33"/>
      <c r="V88" s="33"/>
      <c r="W88" s="33"/>
      <c r="X88" s="33"/>
      <c r="Y88" s="33"/>
      <c r="Z88" s="33"/>
      <c r="AA88" s="33"/>
      <c r="AB88" s="33"/>
      <c r="AC88" s="33"/>
      <c r="AD88" s="33"/>
      <c r="AE88" s="33"/>
      <c r="AT88" s="16" t="s">
        <v>68</v>
      </c>
      <c r="AU88" s="16" t="s">
        <v>135</v>
      </c>
      <c r="BK88" s="160">
        <f>BK89+BK98</f>
        <v>0</v>
      </c>
    </row>
    <row r="89" spans="1:65" s="12" customFormat="1" ht="25.9" customHeight="1">
      <c r="B89" s="161"/>
      <c r="C89" s="162"/>
      <c r="D89" s="163" t="s">
        <v>68</v>
      </c>
      <c r="E89" s="164" t="s">
        <v>183</v>
      </c>
      <c r="F89" s="164" t="s">
        <v>184</v>
      </c>
      <c r="G89" s="162"/>
      <c r="H89" s="162"/>
      <c r="I89" s="165"/>
      <c r="J89" s="166">
        <f>BK89</f>
        <v>0</v>
      </c>
      <c r="K89" s="162"/>
      <c r="L89" s="167"/>
      <c r="M89" s="168"/>
      <c r="N89" s="169"/>
      <c r="O89" s="169"/>
      <c r="P89" s="170">
        <f>P90</f>
        <v>0</v>
      </c>
      <c r="Q89" s="169"/>
      <c r="R89" s="170">
        <f>R90</f>
        <v>0</v>
      </c>
      <c r="S89" s="169"/>
      <c r="T89" s="171">
        <f>T90</f>
        <v>0</v>
      </c>
      <c r="AR89" s="172" t="s">
        <v>78</v>
      </c>
      <c r="AT89" s="173" t="s">
        <v>68</v>
      </c>
      <c r="AU89" s="173" t="s">
        <v>69</v>
      </c>
      <c r="AY89" s="172" t="s">
        <v>156</v>
      </c>
      <c r="BK89" s="174">
        <f>BK90</f>
        <v>0</v>
      </c>
    </row>
    <row r="90" spans="1:65" s="12" customFormat="1" ht="22.9" customHeight="1">
      <c r="B90" s="161"/>
      <c r="C90" s="162"/>
      <c r="D90" s="163" t="s">
        <v>68</v>
      </c>
      <c r="E90" s="175" t="s">
        <v>638</v>
      </c>
      <c r="F90" s="175" t="s">
        <v>102</v>
      </c>
      <c r="G90" s="162"/>
      <c r="H90" s="162"/>
      <c r="I90" s="165"/>
      <c r="J90" s="176">
        <f>BK90</f>
        <v>0</v>
      </c>
      <c r="K90" s="162"/>
      <c r="L90" s="167"/>
      <c r="M90" s="168"/>
      <c r="N90" s="169"/>
      <c r="O90" s="169"/>
      <c r="P90" s="170">
        <f>SUM(P91:P97)</f>
        <v>0</v>
      </c>
      <c r="Q90" s="169"/>
      <c r="R90" s="170">
        <f>SUM(R91:R97)</f>
        <v>0</v>
      </c>
      <c r="S90" s="169"/>
      <c r="T90" s="171">
        <f>SUM(T91:T97)</f>
        <v>0</v>
      </c>
      <c r="AR90" s="172" t="s">
        <v>78</v>
      </c>
      <c r="AT90" s="173" t="s">
        <v>68</v>
      </c>
      <c r="AU90" s="173" t="s">
        <v>76</v>
      </c>
      <c r="AY90" s="172" t="s">
        <v>156</v>
      </c>
      <c r="BK90" s="174">
        <f>SUM(BK91:BK97)</f>
        <v>0</v>
      </c>
    </row>
    <row r="91" spans="1:65" s="2" customFormat="1" ht="55.5" customHeight="1">
      <c r="A91" s="33"/>
      <c r="B91" s="34"/>
      <c r="C91" s="199" t="s">
        <v>94</v>
      </c>
      <c r="D91" s="199" t="s">
        <v>252</v>
      </c>
      <c r="E91" s="200" t="s">
        <v>639</v>
      </c>
      <c r="F91" s="201" t="s">
        <v>640</v>
      </c>
      <c r="G91" s="202" t="s">
        <v>576</v>
      </c>
      <c r="H91" s="203">
        <v>4</v>
      </c>
      <c r="I91" s="204"/>
      <c r="J91" s="205">
        <f>ROUND(I91*H91,2)</f>
        <v>0</v>
      </c>
      <c r="K91" s="201" t="s">
        <v>19</v>
      </c>
      <c r="L91" s="206"/>
      <c r="M91" s="207" t="s">
        <v>19</v>
      </c>
      <c r="N91" s="208" t="s">
        <v>40</v>
      </c>
      <c r="O91" s="63"/>
      <c r="P91" s="186">
        <f>O91*H91</f>
        <v>0</v>
      </c>
      <c r="Q91" s="186">
        <v>0</v>
      </c>
      <c r="R91" s="186">
        <f>Q91*H91</f>
        <v>0</v>
      </c>
      <c r="S91" s="186">
        <v>0</v>
      </c>
      <c r="T91" s="187">
        <f>S91*H91</f>
        <v>0</v>
      </c>
      <c r="U91" s="33"/>
      <c r="V91" s="33"/>
      <c r="W91" s="33"/>
      <c r="X91" s="33"/>
      <c r="Y91" s="33"/>
      <c r="Z91" s="33"/>
      <c r="AA91" s="33"/>
      <c r="AB91" s="33"/>
      <c r="AC91" s="33"/>
      <c r="AD91" s="33"/>
      <c r="AE91" s="33"/>
      <c r="AR91" s="188" t="s">
        <v>255</v>
      </c>
      <c r="AT91" s="188" t="s">
        <v>252</v>
      </c>
      <c r="AU91" s="188" t="s">
        <v>78</v>
      </c>
      <c r="AY91" s="16" t="s">
        <v>156</v>
      </c>
      <c r="BE91" s="189">
        <f>IF(N91="základní",J91,0)</f>
        <v>0</v>
      </c>
      <c r="BF91" s="189">
        <f>IF(N91="snížená",J91,0)</f>
        <v>0</v>
      </c>
      <c r="BG91" s="189">
        <f>IF(N91="zákl. přenesená",J91,0)</f>
        <v>0</v>
      </c>
      <c r="BH91" s="189">
        <f>IF(N91="sníž. přenesená",J91,0)</f>
        <v>0</v>
      </c>
      <c r="BI91" s="189">
        <f>IF(N91="nulová",J91,0)</f>
        <v>0</v>
      </c>
      <c r="BJ91" s="16" t="s">
        <v>76</v>
      </c>
      <c r="BK91" s="189">
        <f>ROUND(I91*H91,2)</f>
        <v>0</v>
      </c>
      <c r="BL91" s="16" t="s">
        <v>189</v>
      </c>
      <c r="BM91" s="188" t="s">
        <v>78</v>
      </c>
    </row>
    <row r="92" spans="1:65" s="2" customFormat="1" ht="16.5" customHeight="1">
      <c r="A92" s="33"/>
      <c r="B92" s="34"/>
      <c r="C92" s="199" t="s">
        <v>228</v>
      </c>
      <c r="D92" s="199" t="s">
        <v>252</v>
      </c>
      <c r="E92" s="200" t="s">
        <v>641</v>
      </c>
      <c r="F92" s="201" t="s">
        <v>642</v>
      </c>
      <c r="G92" s="202" t="s">
        <v>204</v>
      </c>
      <c r="H92" s="203">
        <v>12</v>
      </c>
      <c r="I92" s="204"/>
      <c r="J92" s="205">
        <f>ROUND(I92*H92,2)</f>
        <v>0</v>
      </c>
      <c r="K92" s="201" t="s">
        <v>19</v>
      </c>
      <c r="L92" s="206"/>
      <c r="M92" s="207" t="s">
        <v>19</v>
      </c>
      <c r="N92" s="208" t="s">
        <v>40</v>
      </c>
      <c r="O92" s="63"/>
      <c r="P92" s="186">
        <f>O92*H92</f>
        <v>0</v>
      </c>
      <c r="Q92" s="186">
        <v>0</v>
      </c>
      <c r="R92" s="186">
        <f>Q92*H92</f>
        <v>0</v>
      </c>
      <c r="S92" s="186">
        <v>0</v>
      </c>
      <c r="T92" s="187">
        <f>S92*H92</f>
        <v>0</v>
      </c>
      <c r="U92" s="33"/>
      <c r="V92" s="33"/>
      <c r="W92" s="33"/>
      <c r="X92" s="33"/>
      <c r="Y92" s="33"/>
      <c r="Z92" s="33"/>
      <c r="AA92" s="33"/>
      <c r="AB92" s="33"/>
      <c r="AC92" s="33"/>
      <c r="AD92" s="33"/>
      <c r="AE92" s="33"/>
      <c r="AR92" s="188" t="s">
        <v>255</v>
      </c>
      <c r="AT92" s="188" t="s">
        <v>252</v>
      </c>
      <c r="AU92" s="188" t="s">
        <v>78</v>
      </c>
      <c r="AY92" s="16" t="s">
        <v>156</v>
      </c>
      <c r="BE92" s="189">
        <f>IF(N92="základní",J92,0)</f>
        <v>0</v>
      </c>
      <c r="BF92" s="189">
        <f>IF(N92="snížená",J92,0)</f>
        <v>0</v>
      </c>
      <c r="BG92" s="189">
        <f>IF(N92="zákl. přenesená",J92,0)</f>
        <v>0</v>
      </c>
      <c r="BH92" s="189">
        <f>IF(N92="sníž. přenesená",J92,0)</f>
        <v>0</v>
      </c>
      <c r="BI92" s="189">
        <f>IF(N92="nulová",J92,0)</f>
        <v>0</v>
      </c>
      <c r="BJ92" s="16" t="s">
        <v>76</v>
      </c>
      <c r="BK92" s="189">
        <f>ROUND(I92*H92,2)</f>
        <v>0</v>
      </c>
      <c r="BL92" s="16" t="s">
        <v>189</v>
      </c>
      <c r="BM92" s="188" t="s">
        <v>101</v>
      </c>
    </row>
    <row r="93" spans="1:65" s="2" customFormat="1" ht="37.9" customHeight="1">
      <c r="A93" s="33"/>
      <c r="B93" s="34"/>
      <c r="C93" s="199" t="s">
        <v>247</v>
      </c>
      <c r="D93" s="199" t="s">
        <v>252</v>
      </c>
      <c r="E93" s="200" t="s">
        <v>643</v>
      </c>
      <c r="F93" s="201" t="s">
        <v>644</v>
      </c>
      <c r="G93" s="202" t="s">
        <v>204</v>
      </c>
      <c r="H93" s="203">
        <v>6</v>
      </c>
      <c r="I93" s="204"/>
      <c r="J93" s="205">
        <f>ROUND(I93*H93,2)</f>
        <v>0</v>
      </c>
      <c r="K93" s="201" t="s">
        <v>19</v>
      </c>
      <c r="L93" s="206"/>
      <c r="M93" s="207" t="s">
        <v>19</v>
      </c>
      <c r="N93" s="208" t="s">
        <v>40</v>
      </c>
      <c r="O93" s="63"/>
      <c r="P93" s="186">
        <f>O93*H93</f>
        <v>0</v>
      </c>
      <c r="Q93" s="186">
        <v>0</v>
      </c>
      <c r="R93" s="186">
        <f>Q93*H93</f>
        <v>0</v>
      </c>
      <c r="S93" s="186">
        <v>0</v>
      </c>
      <c r="T93" s="187">
        <f>S93*H93</f>
        <v>0</v>
      </c>
      <c r="U93" s="33"/>
      <c r="V93" s="33"/>
      <c r="W93" s="33"/>
      <c r="X93" s="33"/>
      <c r="Y93" s="33"/>
      <c r="Z93" s="33"/>
      <c r="AA93" s="33"/>
      <c r="AB93" s="33"/>
      <c r="AC93" s="33"/>
      <c r="AD93" s="33"/>
      <c r="AE93" s="33"/>
      <c r="AR93" s="188" t="s">
        <v>255</v>
      </c>
      <c r="AT93" s="188" t="s">
        <v>252</v>
      </c>
      <c r="AU93" s="188" t="s">
        <v>78</v>
      </c>
      <c r="AY93" s="16" t="s">
        <v>156</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189</v>
      </c>
      <c r="BM93" s="188" t="s">
        <v>86</v>
      </c>
    </row>
    <row r="94" spans="1:65" s="2" customFormat="1" ht="49.15" customHeight="1">
      <c r="A94" s="33"/>
      <c r="B94" s="34"/>
      <c r="C94" s="177" t="s">
        <v>236</v>
      </c>
      <c r="D94" s="177" t="s">
        <v>158</v>
      </c>
      <c r="E94" s="178" t="s">
        <v>645</v>
      </c>
      <c r="F94" s="179" t="s">
        <v>646</v>
      </c>
      <c r="G94" s="180" t="s">
        <v>172</v>
      </c>
      <c r="H94" s="181">
        <v>0.1</v>
      </c>
      <c r="I94" s="182"/>
      <c r="J94" s="183">
        <f>ROUND(I94*H94,2)</f>
        <v>0</v>
      </c>
      <c r="K94" s="179" t="s">
        <v>162</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189</v>
      </c>
      <c r="AT94" s="188" t="s">
        <v>158</v>
      </c>
      <c r="AU94" s="188" t="s">
        <v>78</v>
      </c>
      <c r="AY94" s="16" t="s">
        <v>156</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189</v>
      </c>
      <c r="BM94" s="188" t="s">
        <v>647</v>
      </c>
    </row>
    <row r="95" spans="1:65" s="2" customFormat="1" ht="11.25">
      <c r="A95" s="33"/>
      <c r="B95" s="34"/>
      <c r="C95" s="35"/>
      <c r="D95" s="190" t="s">
        <v>163</v>
      </c>
      <c r="E95" s="35"/>
      <c r="F95" s="191" t="s">
        <v>648</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163</v>
      </c>
      <c r="AU95" s="16" t="s">
        <v>78</v>
      </c>
    </row>
    <row r="96" spans="1:65" s="2" customFormat="1" ht="44.25" customHeight="1">
      <c r="A96" s="33"/>
      <c r="B96" s="34"/>
      <c r="C96" s="177" t="s">
        <v>189</v>
      </c>
      <c r="D96" s="177" t="s">
        <v>158</v>
      </c>
      <c r="E96" s="178" t="s">
        <v>649</v>
      </c>
      <c r="F96" s="179" t="s">
        <v>650</v>
      </c>
      <c r="G96" s="180" t="s">
        <v>398</v>
      </c>
      <c r="H96" s="209"/>
      <c r="I96" s="182"/>
      <c r="J96" s="183">
        <f>ROUND(I96*H96,2)</f>
        <v>0</v>
      </c>
      <c r="K96" s="179" t="s">
        <v>162</v>
      </c>
      <c r="L96" s="38"/>
      <c r="M96" s="184" t="s">
        <v>19</v>
      </c>
      <c r="N96" s="185" t="s">
        <v>40</v>
      </c>
      <c r="O96" s="63"/>
      <c r="P96" s="186">
        <f>O96*H96</f>
        <v>0</v>
      </c>
      <c r="Q96" s="186">
        <v>0</v>
      </c>
      <c r="R96" s="186">
        <f>Q96*H96</f>
        <v>0</v>
      </c>
      <c r="S96" s="186">
        <v>0</v>
      </c>
      <c r="T96" s="187">
        <f>S96*H96</f>
        <v>0</v>
      </c>
      <c r="U96" s="33"/>
      <c r="V96" s="33"/>
      <c r="W96" s="33"/>
      <c r="X96" s="33"/>
      <c r="Y96" s="33"/>
      <c r="Z96" s="33"/>
      <c r="AA96" s="33"/>
      <c r="AB96" s="33"/>
      <c r="AC96" s="33"/>
      <c r="AD96" s="33"/>
      <c r="AE96" s="33"/>
      <c r="AR96" s="188" t="s">
        <v>189</v>
      </c>
      <c r="AT96" s="188" t="s">
        <v>158</v>
      </c>
      <c r="AU96" s="188" t="s">
        <v>78</v>
      </c>
      <c r="AY96" s="16" t="s">
        <v>156</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189</v>
      </c>
      <c r="BM96" s="188" t="s">
        <v>94</v>
      </c>
    </row>
    <row r="97" spans="1:65" s="2" customFormat="1" ht="11.25">
      <c r="A97" s="33"/>
      <c r="B97" s="34"/>
      <c r="C97" s="35"/>
      <c r="D97" s="190" t="s">
        <v>163</v>
      </c>
      <c r="E97" s="35"/>
      <c r="F97" s="191" t="s">
        <v>651</v>
      </c>
      <c r="G97" s="35"/>
      <c r="H97" s="35"/>
      <c r="I97" s="192"/>
      <c r="J97" s="35"/>
      <c r="K97" s="35"/>
      <c r="L97" s="38"/>
      <c r="M97" s="193"/>
      <c r="N97" s="194"/>
      <c r="O97" s="63"/>
      <c r="P97" s="63"/>
      <c r="Q97" s="63"/>
      <c r="R97" s="63"/>
      <c r="S97" s="63"/>
      <c r="T97" s="64"/>
      <c r="U97" s="33"/>
      <c r="V97" s="33"/>
      <c r="W97" s="33"/>
      <c r="X97" s="33"/>
      <c r="Y97" s="33"/>
      <c r="Z97" s="33"/>
      <c r="AA97" s="33"/>
      <c r="AB97" s="33"/>
      <c r="AC97" s="33"/>
      <c r="AD97" s="33"/>
      <c r="AE97" s="33"/>
      <c r="AT97" s="16" t="s">
        <v>163</v>
      </c>
      <c r="AU97" s="16" t="s">
        <v>78</v>
      </c>
    </row>
    <row r="98" spans="1:65" s="12" customFormat="1" ht="25.9" customHeight="1">
      <c r="B98" s="161"/>
      <c r="C98" s="162"/>
      <c r="D98" s="163" t="s">
        <v>68</v>
      </c>
      <c r="E98" s="164" t="s">
        <v>124</v>
      </c>
      <c r="F98" s="164" t="s">
        <v>631</v>
      </c>
      <c r="G98" s="162"/>
      <c r="H98" s="162"/>
      <c r="I98" s="165"/>
      <c r="J98" s="166">
        <f>BK98</f>
        <v>0</v>
      </c>
      <c r="K98" s="162"/>
      <c r="L98" s="167"/>
      <c r="M98" s="168"/>
      <c r="N98" s="169"/>
      <c r="O98" s="169"/>
      <c r="P98" s="170">
        <f>SUM(P99:P103)</f>
        <v>0</v>
      </c>
      <c r="Q98" s="169"/>
      <c r="R98" s="170">
        <f>SUM(R99:R103)</f>
        <v>0</v>
      </c>
      <c r="S98" s="169"/>
      <c r="T98" s="171">
        <f>SUM(T99:T103)</f>
        <v>0</v>
      </c>
      <c r="AR98" s="172" t="s">
        <v>107</v>
      </c>
      <c r="AT98" s="173" t="s">
        <v>68</v>
      </c>
      <c r="AU98" s="173" t="s">
        <v>69</v>
      </c>
      <c r="AY98" s="172" t="s">
        <v>156</v>
      </c>
      <c r="BK98" s="174">
        <f>SUM(BK99:BK103)</f>
        <v>0</v>
      </c>
    </row>
    <row r="99" spans="1:65" s="2" customFormat="1" ht="16.5" customHeight="1">
      <c r="A99" s="33"/>
      <c r="B99" s="34"/>
      <c r="C99" s="177" t="s">
        <v>256</v>
      </c>
      <c r="D99" s="177" t="s">
        <v>158</v>
      </c>
      <c r="E99" s="178" t="s">
        <v>652</v>
      </c>
      <c r="F99" s="179" t="s">
        <v>653</v>
      </c>
      <c r="G99" s="180" t="s">
        <v>585</v>
      </c>
      <c r="H99" s="181">
        <v>1</v>
      </c>
      <c r="I99" s="182"/>
      <c r="J99" s="183">
        <f>ROUND(I99*H99,2)</f>
        <v>0</v>
      </c>
      <c r="K99" s="179" t="s">
        <v>19</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101</v>
      </c>
      <c r="AT99" s="188" t="s">
        <v>158</v>
      </c>
      <c r="AU99" s="188" t="s">
        <v>76</v>
      </c>
      <c r="AY99" s="16" t="s">
        <v>156</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101</v>
      </c>
      <c r="BM99" s="188" t="s">
        <v>121</v>
      </c>
    </row>
    <row r="100" spans="1:65" s="2" customFormat="1" ht="16.5" customHeight="1">
      <c r="A100" s="33"/>
      <c r="B100" s="34"/>
      <c r="C100" s="177" t="s">
        <v>197</v>
      </c>
      <c r="D100" s="177" t="s">
        <v>158</v>
      </c>
      <c r="E100" s="178" t="s">
        <v>654</v>
      </c>
      <c r="F100" s="179" t="s">
        <v>655</v>
      </c>
      <c r="G100" s="180" t="s">
        <v>585</v>
      </c>
      <c r="H100" s="181">
        <v>1</v>
      </c>
      <c r="I100" s="182"/>
      <c r="J100" s="183">
        <f>ROUND(I100*H100,2)</f>
        <v>0</v>
      </c>
      <c r="K100" s="179" t="s">
        <v>19</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101</v>
      </c>
      <c r="AT100" s="188" t="s">
        <v>158</v>
      </c>
      <c r="AU100" s="188" t="s">
        <v>76</v>
      </c>
      <c r="AY100" s="16" t="s">
        <v>156</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101</v>
      </c>
      <c r="BM100" s="188" t="s">
        <v>8</v>
      </c>
    </row>
    <row r="101" spans="1:65" s="2" customFormat="1" ht="37.9" customHeight="1">
      <c r="A101" s="33"/>
      <c r="B101" s="34"/>
      <c r="C101" s="177" t="s">
        <v>264</v>
      </c>
      <c r="D101" s="177" t="s">
        <v>158</v>
      </c>
      <c r="E101" s="178" t="s">
        <v>656</v>
      </c>
      <c r="F101" s="179" t="s">
        <v>633</v>
      </c>
      <c r="G101" s="180" t="s">
        <v>585</v>
      </c>
      <c r="H101" s="181">
        <v>1</v>
      </c>
      <c r="I101" s="182"/>
      <c r="J101" s="183">
        <f>ROUND(I101*H101,2)</f>
        <v>0</v>
      </c>
      <c r="K101" s="179" t="s">
        <v>19</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101</v>
      </c>
      <c r="AT101" s="188" t="s">
        <v>158</v>
      </c>
      <c r="AU101" s="188" t="s">
        <v>76</v>
      </c>
      <c r="AY101" s="16" t="s">
        <v>156</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101</v>
      </c>
      <c r="BM101" s="188" t="s">
        <v>190</v>
      </c>
    </row>
    <row r="102" spans="1:65" s="2" customFormat="1" ht="16.5" customHeight="1">
      <c r="A102" s="33"/>
      <c r="B102" s="34"/>
      <c r="C102" s="177" t="s">
        <v>231</v>
      </c>
      <c r="D102" s="177" t="s">
        <v>158</v>
      </c>
      <c r="E102" s="178" t="s">
        <v>657</v>
      </c>
      <c r="F102" s="179" t="s">
        <v>658</v>
      </c>
      <c r="G102" s="180" t="s">
        <v>585</v>
      </c>
      <c r="H102" s="181">
        <v>1</v>
      </c>
      <c r="I102" s="182"/>
      <c r="J102" s="183">
        <f>ROUND(I102*H102,2)</f>
        <v>0</v>
      </c>
      <c r="K102" s="179" t="s">
        <v>19</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101</v>
      </c>
      <c r="AT102" s="188" t="s">
        <v>158</v>
      </c>
      <c r="AU102" s="188" t="s">
        <v>76</v>
      </c>
      <c r="AY102" s="16" t="s">
        <v>156</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101</v>
      </c>
      <c r="BM102" s="188" t="s">
        <v>189</v>
      </c>
    </row>
    <row r="103" spans="1:65" s="2" customFormat="1" ht="21.75" customHeight="1">
      <c r="A103" s="33"/>
      <c r="B103" s="34"/>
      <c r="C103" s="177" t="s">
        <v>281</v>
      </c>
      <c r="D103" s="177" t="s">
        <v>158</v>
      </c>
      <c r="E103" s="178" t="s">
        <v>659</v>
      </c>
      <c r="F103" s="179" t="s">
        <v>660</v>
      </c>
      <c r="G103" s="180" t="s">
        <v>585</v>
      </c>
      <c r="H103" s="181">
        <v>1</v>
      </c>
      <c r="I103" s="182"/>
      <c r="J103" s="183">
        <f>ROUND(I103*H103,2)</f>
        <v>0</v>
      </c>
      <c r="K103" s="179" t="s">
        <v>19</v>
      </c>
      <c r="L103" s="38"/>
      <c r="M103" s="210" t="s">
        <v>19</v>
      </c>
      <c r="N103" s="211" t="s">
        <v>40</v>
      </c>
      <c r="O103" s="197"/>
      <c r="P103" s="212">
        <f>O103*H103</f>
        <v>0</v>
      </c>
      <c r="Q103" s="212">
        <v>0</v>
      </c>
      <c r="R103" s="212">
        <f>Q103*H103</f>
        <v>0</v>
      </c>
      <c r="S103" s="212">
        <v>0</v>
      </c>
      <c r="T103" s="213">
        <f>S103*H103</f>
        <v>0</v>
      </c>
      <c r="U103" s="33"/>
      <c r="V103" s="33"/>
      <c r="W103" s="33"/>
      <c r="X103" s="33"/>
      <c r="Y103" s="33"/>
      <c r="Z103" s="33"/>
      <c r="AA103" s="33"/>
      <c r="AB103" s="33"/>
      <c r="AC103" s="33"/>
      <c r="AD103" s="33"/>
      <c r="AE103" s="33"/>
      <c r="AR103" s="188" t="s">
        <v>101</v>
      </c>
      <c r="AT103" s="188" t="s">
        <v>158</v>
      </c>
      <c r="AU103" s="188" t="s">
        <v>76</v>
      </c>
      <c r="AY103" s="16" t="s">
        <v>156</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101</v>
      </c>
      <c r="BM103" s="188" t="s">
        <v>197</v>
      </c>
    </row>
    <row r="104" spans="1:65" s="2" customFormat="1" ht="6.95" customHeight="1">
      <c r="A104" s="33"/>
      <c r="B104" s="46"/>
      <c r="C104" s="47"/>
      <c r="D104" s="47"/>
      <c r="E104" s="47"/>
      <c r="F104" s="47"/>
      <c r="G104" s="47"/>
      <c r="H104" s="47"/>
      <c r="I104" s="47"/>
      <c r="J104" s="47"/>
      <c r="K104" s="47"/>
      <c r="L104" s="38"/>
      <c r="M104" s="33"/>
      <c r="O104" s="33"/>
      <c r="P104" s="33"/>
      <c r="Q104" s="33"/>
      <c r="R104" s="33"/>
      <c r="S104" s="33"/>
      <c r="T104" s="33"/>
      <c r="U104" s="33"/>
      <c r="V104" s="33"/>
      <c r="W104" s="33"/>
      <c r="X104" s="33"/>
      <c r="Y104" s="33"/>
      <c r="Z104" s="33"/>
      <c r="AA104" s="33"/>
      <c r="AB104" s="33"/>
      <c r="AC104" s="33"/>
      <c r="AD104" s="33"/>
      <c r="AE104" s="33"/>
    </row>
  </sheetData>
  <sheetProtection algorithmName="SHA-512" hashValue="T7jXjUOhB26oL9A2F36AXVFyc9uYB91QoLmYEKkCkuc/PiY7IQlUSjB8RTnC8e+WT9wZIQOYHkeyoGIVIxDWjA==" saltValue="QUIqmFQMP+vRAgrTl6u7k8qQw9ufR5LCTvZMB1NvzGk7ioN5nztpgcVK0BUTOMu7UXI6Y7c9tftxjj/3hg49yA==" spinCount="100000" sheet="1" objects="1" scenarios="1" formatColumns="0" formatRows="0" autoFilter="0"/>
  <autoFilter ref="C87:K103" xr:uid="{00000000-0009-0000-0000-000008000000}"/>
  <mergeCells count="12">
    <mergeCell ref="E80:H80"/>
    <mergeCell ref="L2:V2"/>
    <mergeCell ref="E50:H50"/>
    <mergeCell ref="E52:H52"/>
    <mergeCell ref="E54:H54"/>
    <mergeCell ref="E76:H76"/>
    <mergeCell ref="E78:H78"/>
    <mergeCell ref="E7:H7"/>
    <mergeCell ref="E9:H9"/>
    <mergeCell ref="E11:H11"/>
    <mergeCell ref="E20:H20"/>
    <mergeCell ref="E29:H29"/>
  </mergeCells>
  <hyperlinks>
    <hyperlink ref="F95" r:id="rId1" xr:uid="{00000000-0004-0000-0800-000000000000}"/>
    <hyperlink ref="F97" r:id="rId2" xr:uid="{00000000-0004-0000-0800-000001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35</vt:i4>
      </vt:variant>
    </vt:vector>
  </HeadingPairs>
  <TitlesOfParts>
    <vt:vector size="53" baseType="lpstr">
      <vt:lpstr>Rekapitulace stavby</vt:lpstr>
      <vt:lpstr>2 - Malby</vt:lpstr>
      <vt:lpstr>3 - Podlahy</vt:lpstr>
      <vt:lpstr>6 - Vyčištění budov</vt:lpstr>
      <vt:lpstr>1 - AST + koupelna</vt:lpstr>
      <vt:lpstr>8 - TRH hlavice</vt:lpstr>
      <vt:lpstr>2 - Kuchyňka</vt:lpstr>
      <vt:lpstr>3 - Kanalizace</vt:lpstr>
      <vt:lpstr>4 - Vzduchotechnika</vt:lpstr>
      <vt:lpstr>4 (1) - Nábytek</vt:lpstr>
      <vt:lpstr>5 - Elektromontáže</vt:lpstr>
      <vt:lpstr>6 - Vodovod a zařizovací ...</vt:lpstr>
      <vt:lpstr>6 (1) - EPS Nová kapacita</vt:lpstr>
      <vt:lpstr>7 - Stavební přípomoci</vt:lpstr>
      <vt:lpstr>9 - Generální oprava výtahu</vt:lpstr>
      <vt:lpstr>10 - PBŘ</vt:lpstr>
      <vt:lpstr>VRN - Ostatní a vedlejší ...</vt:lpstr>
      <vt:lpstr>Pokyny pro vyplnění</vt:lpstr>
      <vt:lpstr>'1 - AST + koupelna'!Názvy_tisku</vt:lpstr>
      <vt:lpstr>'10 - PBŘ'!Názvy_tisku</vt:lpstr>
      <vt:lpstr>'2 - Kuchyňka'!Názvy_tisku</vt:lpstr>
      <vt:lpstr>'2 - Malby'!Názvy_tisku</vt:lpstr>
      <vt:lpstr>'3 - Kanalizace'!Názvy_tisku</vt:lpstr>
      <vt:lpstr>'3 - Podlahy'!Názvy_tisku</vt:lpstr>
      <vt:lpstr>'4 - Vzduchotechnika'!Názvy_tisku</vt:lpstr>
      <vt:lpstr>'4 (1) - Nábytek'!Názvy_tisku</vt:lpstr>
      <vt:lpstr>'5 - Elektromontáže'!Názvy_tisku</vt:lpstr>
      <vt:lpstr>'6 - Vodovod a zařizovací ...'!Názvy_tisku</vt:lpstr>
      <vt:lpstr>'6 - Vyčištění budov'!Názvy_tisku</vt:lpstr>
      <vt:lpstr>'6 (1) - EPS Nová kapacita'!Názvy_tisku</vt:lpstr>
      <vt:lpstr>'7 - Stavební přípomoci'!Názvy_tisku</vt:lpstr>
      <vt:lpstr>'8 - TRH hlavice'!Názvy_tisku</vt:lpstr>
      <vt:lpstr>'9 - Generální oprava výtahu'!Názvy_tisku</vt:lpstr>
      <vt:lpstr>'Rekapitulace stavby'!Názvy_tisku</vt:lpstr>
      <vt:lpstr>'VRN - Ostatní a vedlejší ...'!Názvy_tisku</vt:lpstr>
      <vt:lpstr>'1 - AST + koupelna'!Oblast_tisku</vt:lpstr>
      <vt:lpstr>'10 - PBŘ'!Oblast_tisku</vt:lpstr>
      <vt:lpstr>'2 - Kuchyňka'!Oblast_tisku</vt:lpstr>
      <vt:lpstr>'2 - Malby'!Oblast_tisku</vt:lpstr>
      <vt:lpstr>'3 - Kanalizace'!Oblast_tisku</vt:lpstr>
      <vt:lpstr>'3 - Podlahy'!Oblast_tisku</vt:lpstr>
      <vt:lpstr>'4 - Vzduchotechnika'!Oblast_tisku</vt:lpstr>
      <vt:lpstr>'4 (1) - Nábytek'!Oblast_tisku</vt:lpstr>
      <vt:lpstr>'5 - Elektromontáže'!Oblast_tisku</vt:lpstr>
      <vt:lpstr>'6 - Vodovod a zařizovací ...'!Oblast_tisku</vt:lpstr>
      <vt:lpstr>'6 - Vyčištění budov'!Oblast_tisku</vt:lpstr>
      <vt:lpstr>'6 (1) - EPS Nová kapacita'!Oblast_tisku</vt:lpstr>
      <vt:lpstr>'7 - Stavební přípomoci'!Oblast_tisku</vt:lpstr>
      <vt:lpstr>'8 - TRH hlavice'!Oblast_tisku</vt:lpstr>
      <vt:lpstr>'9 - Generální oprava výtahu'!Oblast_tisku</vt:lpstr>
      <vt:lpstr>'Pokyny pro vyplnění'!Oblast_tisku</vt:lpstr>
      <vt:lpstr>'Rekapitulace stavby'!Oblast_tisku</vt:lpstr>
      <vt:lpstr>'VRN - Ostatní a vedlejší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 Šrail</dc:creator>
  <cp:lastModifiedBy>Martin Lang</cp:lastModifiedBy>
  <dcterms:created xsi:type="dcterms:W3CDTF">2025-08-04T09:41:29Z</dcterms:created>
  <dcterms:modified xsi:type="dcterms:W3CDTF">2025-08-29T08:29:14Z</dcterms:modified>
</cp:coreProperties>
</file>