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worksheets/sheet3.xml" ContentType="application/vnd.openxmlformats-officedocument.spreadsheetml.workshee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tyles.xml" ContentType="application/vnd.openxmlformats-officedocument.spreadsheetml.styles+xml"/>
  <Override PartName="/xl/drawings/drawing3.xml" ContentType="application/vnd.openxmlformats-officedocument.drawing+xml"/>
  <Override PartName="/xl/worksheets/sheet12.xml" ContentType="application/vnd.openxmlformats-officedocument.spreadsheetml.worksheet+xml"/>
  <Override PartName="/xl/drawings/drawing2.xml" ContentType="application/vnd.openxmlformats-officedocument.drawing+xml"/>
  <Override PartName="/xl/worksheets/sheet13.xml" ContentType="application/vnd.openxmlformats-officedocument.spreadsheetml.worksheet+xml"/>
  <Override PartName="/xl/drawings/drawing1.xml" ContentType="application/vnd.openxmlformats-officedocument.drawing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drawings/drawing6.xml" ContentType="application/vnd.openxmlformats-officedocument.drawing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5.xml" ContentType="application/vnd.openxmlformats-officedocument.drawing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510" yWindow="630" windowWidth="17895" windowHeight="16440" tabRatio="762" activeTab="3"/>
  </bookViews>
  <sheets>
    <sheet name="Rekapitulace stavby" sheetId="1" r:id="rId1"/>
    <sheet name="01 - Statika" sheetId="2" r:id="rId2"/>
    <sheet name="02 - Stavebně architekton..." sheetId="3" r:id="rId3"/>
    <sheet name="03 - komunikace" sheetId="4" r:id="rId4"/>
    <sheet name="04 - Zeleň " sheetId="5" r:id="rId5"/>
    <sheet name="05 - silnoproud" sheetId="6" r:id="rId6"/>
    <sheet name="06 - Vodovod " sheetId="7" r:id="rId7"/>
    <sheet name="07 - Kanalizace dešťová" sheetId="8" r:id="rId8"/>
    <sheet name="08 - Kanalizace splašková" sheetId="9" r:id="rId9"/>
    <sheet name="VRN - VRN" sheetId="10" r:id="rId10"/>
    <sheet name="Pokyny pro vyplnění" sheetId="11" r:id="rId11"/>
    <sheet name="příloha 1" sheetId="12" r:id="rId12"/>
    <sheet name="příloha 2" sheetId="13" r:id="rId13"/>
    <sheet name="příloha 3" sheetId="14" r:id="rId14"/>
  </sheets>
  <definedNames>
    <definedName name="_xlnm._FilterDatabase" localSheetId="1" hidden="1">'01 - Statika'!$C$82:$K$126</definedName>
    <definedName name="_xlnm._FilterDatabase" localSheetId="2" hidden="1">'02 - Stavebně architekton...'!$C$98:$K$424</definedName>
    <definedName name="_xlnm._FilterDatabase" localSheetId="3" hidden="1">'03 - komunikace'!$C$93:$K$356</definedName>
    <definedName name="_xlnm._FilterDatabase" localSheetId="4" hidden="1">'04 - Zeleň '!$C$81:$K$97</definedName>
    <definedName name="_xlnm._FilterDatabase" localSheetId="5" hidden="1">'05 - silnoproud'!$C$84:$K$130</definedName>
    <definedName name="_xlnm._FilterDatabase" localSheetId="6" hidden="1">'06 - Vodovod '!$C$83:$K$145</definedName>
    <definedName name="_xlnm._FilterDatabase" localSheetId="7" hidden="1">'07 - Kanalizace dešťová'!$C$83:$K$224</definedName>
    <definedName name="_xlnm._FilterDatabase" localSheetId="8" hidden="1">'08 - Kanalizace splašková'!$C$84:$K$216</definedName>
    <definedName name="_xlnm._FilterDatabase" localSheetId="9" hidden="1">'VRN - VRN'!$C$84:$K$108</definedName>
    <definedName name="_xlnm.Print_Titles" localSheetId="1">'01 - Statika'!$82:$82</definedName>
    <definedName name="_xlnm.Print_Titles" localSheetId="2">'02 - Stavebně architekton...'!$98:$98</definedName>
    <definedName name="_xlnm.Print_Titles" localSheetId="3">'03 - komunikace'!$93:$93</definedName>
    <definedName name="_xlnm.Print_Titles" localSheetId="4">'04 - Zeleň '!$81:$81</definedName>
    <definedName name="_xlnm.Print_Titles" localSheetId="5">'05 - silnoproud'!$84:$84</definedName>
    <definedName name="_xlnm.Print_Titles" localSheetId="6">'06 - Vodovod '!$83:$83</definedName>
    <definedName name="_xlnm.Print_Titles" localSheetId="7">'07 - Kanalizace dešťová'!$83:$83</definedName>
    <definedName name="_xlnm.Print_Titles" localSheetId="8">'08 - Kanalizace splašková'!$84:$84</definedName>
    <definedName name="_xlnm.Print_Titles" localSheetId="0">'Rekapitulace stavby'!$52:$52</definedName>
    <definedName name="_xlnm.Print_Titles" localSheetId="9">'VRN - VRN'!$84:$84</definedName>
    <definedName name="_xlnm.Print_Area" localSheetId="1">'01 - Statika'!$C$4:$J$39,'01 - Statika'!$C$45:$J$64,'01 - Statika'!$C$70:$K$126</definedName>
    <definedName name="_xlnm.Print_Area" localSheetId="2">'02 - Stavebně architekton...'!$C$4:$J$39,'02 - Stavebně architekton...'!$C$45:$J$80,'02 - Stavebně architekton...'!$C$86:$K$424</definedName>
    <definedName name="_xlnm.Print_Area" localSheetId="3">'03 - komunikace'!$C$4:$J$39,'03 - komunikace'!$C$45:$J$75,'03 - komunikace'!$C$81:$K$356</definedName>
    <definedName name="_xlnm.Print_Area" localSheetId="4">'04 - Zeleň '!$C$4:$J$39,'04 - Zeleň '!$C$45:$J$63,'04 - Zeleň '!$C$69:$K$97</definedName>
    <definedName name="_xlnm.Print_Area" localSheetId="5">'05 - silnoproud'!$C$4:$J$39,'05 - silnoproud'!$C$45:$J$66,'05 - silnoproud'!$C$72:$K$130</definedName>
    <definedName name="_xlnm.Print_Area" localSheetId="6">'06 - Vodovod '!$C$4:$J$39,'06 - Vodovod '!$C$45:$J$65,'06 - Vodovod '!$C$71:$K$145</definedName>
    <definedName name="_xlnm.Print_Area" localSheetId="7">'07 - Kanalizace dešťová'!$C$4:$J$39,'07 - Kanalizace dešťová'!$C$45:$J$65,'07 - Kanalizace dešťová'!$C$71:$K$224</definedName>
    <definedName name="_xlnm.Print_Area" localSheetId="8">'08 - Kanalizace splašková'!$C$4:$J$39,'08 - Kanalizace splašková'!$C$45:$J$66,'08 - Kanalizace splašková'!$C$72:$K$216</definedName>
    <definedName name="_xlnm.Print_Area" localSheetId="10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stavby'!$C$42:$AQ$64</definedName>
    <definedName name="_xlnm.Print_Area" localSheetId="9">'VRN - VRN'!$C$4:$J$39,'VRN - VRN'!$C$45:$J$66,'VRN - VRN'!$C$72:$K$108</definedName>
  </definedNames>
  <calcPr calcId="125725"/>
</workbook>
</file>

<file path=xl/calcChain.xml><?xml version="1.0" encoding="utf-8"?>
<calcChain xmlns="http://schemas.openxmlformats.org/spreadsheetml/2006/main">
  <c r="J37" i="10"/>
  <c r="J36"/>
  <c r="AY63" i="1" s="1"/>
  <c r="J35" i="10"/>
  <c r="AX63" i="1" s="1"/>
  <c r="BI107" i="10"/>
  <c r="BH107"/>
  <c r="BG107"/>
  <c r="BF107"/>
  <c r="T107"/>
  <c r="R107"/>
  <c r="P107"/>
  <c r="BI105"/>
  <c r="BH105"/>
  <c r="BG105"/>
  <c r="BF105"/>
  <c r="T105"/>
  <c r="R105"/>
  <c r="P105"/>
  <c r="BI102"/>
  <c r="BH102"/>
  <c r="BG102"/>
  <c r="BF102"/>
  <c r="T102"/>
  <c r="T101" s="1"/>
  <c r="R102"/>
  <c r="R101" s="1"/>
  <c r="P102"/>
  <c r="P101" s="1"/>
  <c r="BI99"/>
  <c r="BH99"/>
  <c r="BG99"/>
  <c r="BF99"/>
  <c r="T99"/>
  <c r="T98" s="1"/>
  <c r="R99"/>
  <c r="R98" s="1"/>
  <c r="P99"/>
  <c r="P98" s="1"/>
  <c r="BI95"/>
  <c r="BH95"/>
  <c r="BG95"/>
  <c r="BF95"/>
  <c r="T95"/>
  <c r="R95"/>
  <c r="P95"/>
  <c r="BI93"/>
  <c r="BH93"/>
  <c r="BG93"/>
  <c r="BF93"/>
  <c r="T93"/>
  <c r="R93"/>
  <c r="P93"/>
  <c r="BI90"/>
  <c r="BH90"/>
  <c r="BG90"/>
  <c r="BF90"/>
  <c r="T90"/>
  <c r="R90"/>
  <c r="P90"/>
  <c r="BI88"/>
  <c r="BH88"/>
  <c r="BG88"/>
  <c r="BF88"/>
  <c r="T88"/>
  <c r="R88"/>
  <c r="P88"/>
  <c r="J82"/>
  <c r="J81"/>
  <c r="F81"/>
  <c r="F79"/>
  <c r="E77"/>
  <c r="J55"/>
  <c r="J54"/>
  <c r="F54"/>
  <c r="F52"/>
  <c r="E50"/>
  <c r="J18"/>
  <c r="E18"/>
  <c r="F55" s="1"/>
  <c r="J17"/>
  <c r="J12"/>
  <c r="J79" s="1"/>
  <c r="E7"/>
  <c r="E48" s="1"/>
  <c r="J37" i="9"/>
  <c r="J36"/>
  <c r="AY62" i="1"/>
  <c r="J35" i="9"/>
  <c r="AX62" i="1"/>
  <c r="BI215" i="9"/>
  <c r="BH215"/>
  <c r="BG215"/>
  <c r="BF215"/>
  <c r="T215"/>
  <c r="R215"/>
  <c r="P215"/>
  <c r="BI213"/>
  <c r="BH213"/>
  <c r="BG213"/>
  <c r="BF213"/>
  <c r="T213"/>
  <c r="R213"/>
  <c r="P213"/>
  <c r="BI210"/>
  <c r="BH210"/>
  <c r="BG210"/>
  <c r="BF210"/>
  <c r="T210"/>
  <c r="R210"/>
  <c r="P210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4"/>
  <c r="BH184"/>
  <c r="BG184"/>
  <c r="BF184"/>
  <c r="T184"/>
  <c r="R184"/>
  <c r="P184"/>
  <c r="BI183"/>
  <c r="BH183"/>
  <c r="BG183"/>
  <c r="BF183"/>
  <c r="T183"/>
  <c r="R183"/>
  <c r="P183"/>
  <c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3"/>
  <c r="BH153"/>
  <c r="BG153"/>
  <c r="BF153"/>
  <c r="T153"/>
  <c r="R153"/>
  <c r="P153"/>
  <c r="BI150"/>
  <c r="BH150"/>
  <c r="BG150"/>
  <c r="BF150"/>
  <c r="T150"/>
  <c r="R150"/>
  <c r="P150"/>
  <c r="BI149"/>
  <c r="BH149"/>
  <c r="BG149"/>
  <c r="BF149"/>
  <c r="T149"/>
  <c r="R149"/>
  <c r="P149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7"/>
  <c r="BH127"/>
  <c r="BG127"/>
  <c r="BF127"/>
  <c r="T127"/>
  <c r="R127"/>
  <c r="P127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5"/>
  <c r="BH115"/>
  <c r="BG115"/>
  <c r="BF115"/>
  <c r="T115"/>
  <c r="R115"/>
  <c r="P115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0"/>
  <c r="BH100"/>
  <c r="BG100"/>
  <c r="BF100"/>
  <c r="T100"/>
  <c r="R100"/>
  <c r="P100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BI88"/>
  <c r="BH88"/>
  <c r="BG88"/>
  <c r="BF88"/>
  <c r="T88"/>
  <c r="R88"/>
  <c r="P88"/>
  <c r="J82"/>
  <c r="J81"/>
  <c r="F81"/>
  <c r="F79"/>
  <c r="E77"/>
  <c r="J55"/>
  <c r="J54"/>
  <c r="F54"/>
  <c r="F52"/>
  <c r="E50"/>
  <c r="J18"/>
  <c r="E18"/>
  <c r="F82" s="1"/>
  <c r="J17"/>
  <c r="J12"/>
  <c r="J79" s="1"/>
  <c r="E7"/>
  <c r="E75" s="1"/>
  <c r="J37" i="8"/>
  <c r="J36"/>
  <c r="AY61" i="1"/>
  <c r="J35" i="8"/>
  <c r="AX61" i="1"/>
  <c r="BI223" i="8"/>
  <c r="BH223"/>
  <c r="BG223"/>
  <c r="BF223"/>
  <c r="T223"/>
  <c r="R223"/>
  <c r="P223"/>
  <c r="BI221"/>
  <c r="BH221"/>
  <c r="BG221"/>
  <c r="BF221"/>
  <c r="T221"/>
  <c r="R221"/>
  <c r="P221"/>
  <c r="BI218"/>
  <c r="BH218"/>
  <c r="BG218"/>
  <c r="BF218"/>
  <c r="T218"/>
  <c r="R218"/>
  <c r="P218"/>
  <c r="BI215"/>
  <c r="BH215"/>
  <c r="BG215"/>
  <c r="BF215"/>
  <c r="T215"/>
  <c r="R215"/>
  <c r="P215"/>
  <c r="BI214"/>
  <c r="BH214"/>
  <c r="BG214"/>
  <c r="BF214"/>
  <c r="T214"/>
  <c r="R214"/>
  <c r="P214"/>
  <c r="BI209"/>
  <c r="BH209"/>
  <c r="BG209"/>
  <c r="BF209"/>
  <c r="T209"/>
  <c r="R209"/>
  <c r="P209"/>
  <c r="BI207"/>
  <c r="BH207"/>
  <c r="BG207"/>
  <c r="BF207"/>
  <c r="T207"/>
  <c r="R207"/>
  <c r="P207"/>
  <c r="BI204"/>
  <c r="BH204"/>
  <c r="BG204"/>
  <c r="BF204"/>
  <c r="T204"/>
  <c r="R204"/>
  <c r="P204"/>
  <c r="BI203"/>
  <c r="BH203"/>
  <c r="BG203"/>
  <c r="BF203"/>
  <c r="T203"/>
  <c r="R203"/>
  <c r="P203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4"/>
  <c r="BH184"/>
  <c r="BG184"/>
  <c r="BF184"/>
  <c r="T184"/>
  <c r="R184"/>
  <c r="P184"/>
  <c r="BI182"/>
  <c r="BH182"/>
  <c r="BG182"/>
  <c r="BF182"/>
  <c r="T182"/>
  <c r="R182"/>
  <c r="P182"/>
  <c r="BI179"/>
  <c r="BH179"/>
  <c r="BG179"/>
  <c r="BF179"/>
  <c r="T179"/>
  <c r="R179"/>
  <c r="P179"/>
  <c r="BI176"/>
  <c r="BH176"/>
  <c r="BG176"/>
  <c r="BF176"/>
  <c r="T176"/>
  <c r="R176"/>
  <c r="P176"/>
  <c r="BI174"/>
  <c r="BH174"/>
  <c r="BG174"/>
  <c r="BF174"/>
  <c r="T174"/>
  <c r="R174"/>
  <c r="P174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3"/>
  <c r="BH143"/>
  <c r="BG143"/>
  <c r="BF143"/>
  <c r="T143"/>
  <c r="R143"/>
  <c r="P143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BI129"/>
  <c r="BH129"/>
  <c r="BG129"/>
  <c r="BF129"/>
  <c r="T129"/>
  <c r="R129"/>
  <c r="P129"/>
  <c r="BI124"/>
  <c r="BH124"/>
  <c r="BG124"/>
  <c r="BF124"/>
  <c r="T124"/>
  <c r="R124"/>
  <c r="P124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2"/>
  <c r="BH102"/>
  <c r="BG102"/>
  <c r="BF102"/>
  <c r="T102"/>
  <c r="R102"/>
  <c r="P102"/>
  <c r="BI99"/>
  <c r="BH99"/>
  <c r="BG99"/>
  <c r="BF99"/>
  <c r="T99"/>
  <c r="R99"/>
  <c r="P99"/>
  <c r="BI96"/>
  <c r="BH96"/>
  <c r="BG96"/>
  <c r="BF96"/>
  <c r="T96"/>
  <c r="R96"/>
  <c r="P96"/>
  <c r="BI93"/>
  <c r="BH93"/>
  <c r="BG93"/>
  <c r="BF93"/>
  <c r="T93"/>
  <c r="R93"/>
  <c r="P93"/>
  <c r="BI90"/>
  <c r="BH90"/>
  <c r="BG90"/>
  <c r="BF90"/>
  <c r="T90"/>
  <c r="R90"/>
  <c r="P90"/>
  <c r="BI87"/>
  <c r="BH87"/>
  <c r="BG87"/>
  <c r="BF87"/>
  <c r="T87"/>
  <c r="R87"/>
  <c r="P87"/>
  <c r="J81"/>
  <c r="J80"/>
  <c r="F80"/>
  <c r="F78"/>
  <c r="E76"/>
  <c r="J55"/>
  <c r="J54"/>
  <c r="F54"/>
  <c r="F52"/>
  <c r="E50"/>
  <c r="J18"/>
  <c r="E18"/>
  <c r="F81" s="1"/>
  <c r="J17"/>
  <c r="J12"/>
  <c r="J78" s="1"/>
  <c r="E7"/>
  <c r="E74" s="1"/>
  <c r="J37" i="7"/>
  <c r="J36"/>
  <c r="AY60" i="1"/>
  <c r="J35" i="7"/>
  <c r="AX60" i="1"/>
  <c r="BI144" i="7"/>
  <c r="BH144"/>
  <c r="BG144"/>
  <c r="BF144"/>
  <c r="T144"/>
  <c r="T143"/>
  <c r="R144"/>
  <c r="R143"/>
  <c r="P144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6"/>
  <c r="BH126"/>
  <c r="BG126"/>
  <c r="BF126"/>
  <c r="T126"/>
  <c r="T125"/>
  <c r="R126"/>
  <c r="R125"/>
  <c r="P126"/>
  <c r="P125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7"/>
  <c r="BH87"/>
  <c r="BG87"/>
  <c r="BF87"/>
  <c r="T87"/>
  <c r="R87"/>
  <c r="P87"/>
  <c r="J81"/>
  <c r="J80"/>
  <c r="F80"/>
  <c r="F78"/>
  <c r="E76"/>
  <c r="J55"/>
  <c r="J54"/>
  <c r="F54"/>
  <c r="F52"/>
  <c r="E50"/>
  <c r="J18"/>
  <c r="E18"/>
  <c r="F55" s="1"/>
  <c r="J17"/>
  <c r="J12"/>
  <c r="J78" s="1"/>
  <c r="E7"/>
  <c r="E48" s="1"/>
  <c r="J37" i="6"/>
  <c r="J36"/>
  <c r="AY59" i="1"/>
  <c r="J35" i="6"/>
  <c r="AX59" i="1"/>
  <c r="BI130" i="6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89"/>
  <c r="BH89"/>
  <c r="BG89"/>
  <c r="BF89"/>
  <c r="T89"/>
  <c r="R89"/>
  <c r="P89"/>
  <c r="BI88"/>
  <c r="BH88"/>
  <c r="BG88"/>
  <c r="BF88"/>
  <c r="T88"/>
  <c r="R88"/>
  <c r="P88"/>
  <c r="J82"/>
  <c r="J81"/>
  <c r="F81"/>
  <c r="F79"/>
  <c r="E77"/>
  <c r="J55"/>
  <c r="J54"/>
  <c r="F54"/>
  <c r="F52"/>
  <c r="E50"/>
  <c r="J18"/>
  <c r="E18"/>
  <c r="F82" s="1"/>
  <c r="J17"/>
  <c r="J12"/>
  <c r="J79" s="1"/>
  <c r="E7"/>
  <c r="E75" s="1"/>
  <c r="J37" i="5"/>
  <c r="J36"/>
  <c r="AY58" i="1"/>
  <c r="J35" i="5"/>
  <c r="AX58" i="1" s="1"/>
  <c r="BI97" i="5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7"/>
  <c r="BH87"/>
  <c r="BG87"/>
  <c r="BF87"/>
  <c r="T87"/>
  <c r="R87"/>
  <c r="P87"/>
  <c r="BI85"/>
  <c r="BH85"/>
  <c r="BG85"/>
  <c r="BF85"/>
  <c r="T85"/>
  <c r="R85"/>
  <c r="P85"/>
  <c r="J79"/>
  <c r="J78"/>
  <c r="F78"/>
  <c r="F76"/>
  <c r="E74"/>
  <c r="J55"/>
  <c r="J54"/>
  <c r="F54"/>
  <c r="F52"/>
  <c r="E50"/>
  <c r="J18"/>
  <c r="E18"/>
  <c r="F55" s="1"/>
  <c r="J17"/>
  <c r="J12"/>
  <c r="J76" s="1"/>
  <c r="E7"/>
  <c r="E72" s="1"/>
  <c r="J37" i="4"/>
  <c r="J36"/>
  <c r="AY57" i="1" s="1"/>
  <c r="J35" i="4"/>
  <c r="AX57" i="1"/>
  <c r="BI355" i="4"/>
  <c r="BH355"/>
  <c r="BG355"/>
  <c r="BF355"/>
  <c r="T355"/>
  <c r="T354" s="1"/>
  <c r="R355"/>
  <c r="R354"/>
  <c r="P355"/>
  <c r="P354" s="1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7"/>
  <c r="BH347"/>
  <c r="BG347"/>
  <c r="BF347"/>
  <c r="T347"/>
  <c r="R347"/>
  <c r="P347"/>
  <c r="BI345"/>
  <c r="BH345"/>
  <c r="BG345"/>
  <c r="BF345"/>
  <c r="T345"/>
  <c r="R345"/>
  <c r="P345"/>
  <c r="BI344"/>
  <c r="BH344"/>
  <c r="BG344"/>
  <c r="BF344"/>
  <c r="T344"/>
  <c r="R344"/>
  <c r="P344"/>
  <c r="BI342"/>
  <c r="BH342"/>
  <c r="BG342"/>
  <c r="BF342"/>
  <c r="T342"/>
  <c r="R342"/>
  <c r="P342"/>
  <c r="BI341"/>
  <c r="BH341"/>
  <c r="BG341"/>
  <c r="BF341"/>
  <c r="T341"/>
  <c r="R341"/>
  <c r="P341"/>
  <c r="BI338"/>
  <c r="BH338"/>
  <c r="BG338"/>
  <c r="BF338"/>
  <c r="T338"/>
  <c r="R338"/>
  <c r="P338"/>
  <c r="BI334"/>
  <c r="BH334"/>
  <c r="BG334"/>
  <c r="BF334"/>
  <c r="T334"/>
  <c r="R334"/>
  <c r="P334"/>
  <c r="BI329"/>
  <c r="BH329"/>
  <c r="BG329"/>
  <c r="BF329"/>
  <c r="T329"/>
  <c r="R329"/>
  <c r="P329"/>
  <c r="BI323"/>
  <c r="BH323"/>
  <c r="BG323"/>
  <c r="BF323"/>
  <c r="T323"/>
  <c r="R323"/>
  <c r="P323"/>
  <c r="BI320"/>
  <c r="BH320"/>
  <c r="BG320"/>
  <c r="BF320"/>
  <c r="T320"/>
  <c r="R320"/>
  <c r="P320"/>
  <c r="BI317"/>
  <c r="BH317"/>
  <c r="BG317"/>
  <c r="BF317"/>
  <c r="T317"/>
  <c r="R317"/>
  <c r="P317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2"/>
  <c r="BH292"/>
  <c r="BG292"/>
  <c r="BF292"/>
  <c r="T292"/>
  <c r="R292"/>
  <c r="P292"/>
  <c r="BI290"/>
  <c r="BH290"/>
  <c r="BG290"/>
  <c r="BF290"/>
  <c r="T290"/>
  <c r="R290"/>
  <c r="P290"/>
  <c r="BI287"/>
  <c r="BH287"/>
  <c r="BG287"/>
  <c r="BF287"/>
  <c r="T287"/>
  <c r="R287"/>
  <c r="P287"/>
  <c r="BI284"/>
  <c r="BH284"/>
  <c r="BG284"/>
  <c r="BF284"/>
  <c r="T284"/>
  <c r="R284"/>
  <c r="P284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3"/>
  <c r="BH273"/>
  <c r="BG273"/>
  <c r="BF273"/>
  <c r="T273"/>
  <c r="T272"/>
  <c r="R273"/>
  <c r="R272" s="1"/>
  <c r="P273"/>
  <c r="P272"/>
  <c r="BI269"/>
  <c r="BH269"/>
  <c r="BG269"/>
  <c r="BF269"/>
  <c r="T269"/>
  <c r="R269"/>
  <c r="P269"/>
  <c r="BI266"/>
  <c r="BH266"/>
  <c r="BG266"/>
  <c r="BF266"/>
  <c r="T266"/>
  <c r="R266"/>
  <c r="P266"/>
  <c r="BI263"/>
  <c r="BH263"/>
  <c r="BG263"/>
  <c r="BF263"/>
  <c r="T263"/>
  <c r="R263"/>
  <c r="P263"/>
  <c r="BI261"/>
  <c r="BH261"/>
  <c r="BG261"/>
  <c r="BF261"/>
  <c r="T261"/>
  <c r="R261"/>
  <c r="P261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0"/>
  <c r="BH250"/>
  <c r="BG250"/>
  <c r="BF250"/>
  <c r="T250"/>
  <c r="R250"/>
  <c r="P250"/>
  <c r="BI247"/>
  <c r="BH247"/>
  <c r="BG247"/>
  <c r="BF247"/>
  <c r="T247"/>
  <c r="R247"/>
  <c r="P247"/>
  <c r="BI244"/>
  <c r="BH244"/>
  <c r="BG244"/>
  <c r="BF244"/>
  <c r="T244"/>
  <c r="R244"/>
  <c r="P244"/>
  <c r="BI241"/>
  <c r="BH241"/>
  <c r="BG241"/>
  <c r="BF241"/>
  <c r="T241"/>
  <c r="R241"/>
  <c r="P241"/>
  <c r="BI236"/>
  <c r="BH236"/>
  <c r="BG236"/>
  <c r="BF236"/>
  <c r="T236"/>
  <c r="R236"/>
  <c r="P236"/>
  <c r="BI233"/>
  <c r="BH233"/>
  <c r="BG233"/>
  <c r="BF233"/>
  <c r="T233"/>
  <c r="R233"/>
  <c r="P233"/>
  <c r="BI230"/>
  <c r="BH230"/>
  <c r="BG230"/>
  <c r="BF230"/>
  <c r="T230"/>
  <c r="R230"/>
  <c r="P230"/>
  <c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19"/>
  <c r="BH219"/>
  <c r="BG219"/>
  <c r="BF219"/>
  <c r="T219"/>
  <c r="R219"/>
  <c r="P219"/>
  <c r="BI218"/>
  <c r="BH218"/>
  <c r="BG218"/>
  <c r="BF218"/>
  <c r="T218"/>
  <c r="R218"/>
  <c r="P218"/>
  <c r="BI216"/>
  <c r="BH216"/>
  <c r="BG216"/>
  <c r="BF216"/>
  <c r="T216"/>
  <c r="R216"/>
  <c r="P216"/>
  <c r="BI215"/>
  <c r="BH215"/>
  <c r="BG215"/>
  <c r="BF215"/>
  <c r="T215"/>
  <c r="R215"/>
  <c r="P215"/>
  <c r="BI213"/>
  <c r="BH213"/>
  <c r="BG213"/>
  <c r="BF213"/>
  <c r="T213"/>
  <c r="R213"/>
  <c r="P213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6"/>
  <c r="BH196"/>
  <c r="BG196"/>
  <c r="BF196"/>
  <c r="T196"/>
  <c r="R196"/>
  <c r="P196"/>
  <c r="BI195"/>
  <c r="BH195"/>
  <c r="BG195"/>
  <c r="BF195"/>
  <c r="T195"/>
  <c r="R195"/>
  <c r="P195"/>
  <c r="BI190"/>
  <c r="BH190"/>
  <c r="BG190"/>
  <c r="BF190"/>
  <c r="T190"/>
  <c r="R190"/>
  <c r="P190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3"/>
  <c r="BH133"/>
  <c r="BG133"/>
  <c r="BF133"/>
  <c r="T133"/>
  <c r="R133"/>
  <c r="P133"/>
  <c r="BI130"/>
  <c r="BH130"/>
  <c r="BG130"/>
  <c r="BF130"/>
  <c r="T130"/>
  <c r="R130"/>
  <c r="P130"/>
  <c r="BI125"/>
  <c r="BH125"/>
  <c r="BG125"/>
  <c r="BF125"/>
  <c r="T125"/>
  <c r="R125"/>
  <c r="P125"/>
  <c r="BI121"/>
  <c r="BH121"/>
  <c r="BG121"/>
  <c r="BF121"/>
  <c r="T121"/>
  <c r="R121"/>
  <c r="P121"/>
  <c r="BI118"/>
  <c r="BH118"/>
  <c r="BG118"/>
  <c r="BF118"/>
  <c r="T118"/>
  <c r="R118"/>
  <c r="P118"/>
  <c r="BI113"/>
  <c r="BH113"/>
  <c r="BG113"/>
  <c r="BF113"/>
  <c r="T113"/>
  <c r="R113"/>
  <c r="P113"/>
  <c r="BI109"/>
  <c r="BH109"/>
  <c r="BG109"/>
  <c r="BF109"/>
  <c r="T109"/>
  <c r="R109"/>
  <c r="P109"/>
  <c r="BI106"/>
  <c r="BH106"/>
  <c r="BG106"/>
  <c r="BF106"/>
  <c r="T106"/>
  <c r="R106"/>
  <c r="P106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J91"/>
  <c r="J90"/>
  <c r="F90"/>
  <c r="F88"/>
  <c r="E86"/>
  <c r="J55"/>
  <c r="J54"/>
  <c r="F54"/>
  <c r="F52"/>
  <c r="E50"/>
  <c r="J18"/>
  <c r="E18"/>
  <c r="F91" s="1"/>
  <c r="J17"/>
  <c r="J12"/>
  <c r="J52" s="1"/>
  <c r="E7"/>
  <c r="E84" s="1"/>
  <c r="J37" i="3"/>
  <c r="J36"/>
  <c r="AY56" i="1"/>
  <c r="J35" i="3"/>
  <c r="AX56" i="1" s="1"/>
  <c r="BI420" i="3"/>
  <c r="BH420"/>
  <c r="BG420"/>
  <c r="BF420"/>
  <c r="T420"/>
  <c r="R420"/>
  <c r="P420"/>
  <c r="P414"/>
  <c r="BI415"/>
  <c r="BH415"/>
  <c r="BG415"/>
  <c r="BF415"/>
  <c r="T415"/>
  <c r="T414" s="1"/>
  <c r="R415"/>
  <c r="R414" s="1"/>
  <c r="P415"/>
  <c r="BI412"/>
  <c r="BH412"/>
  <c r="BG412"/>
  <c r="BF412"/>
  <c r="T412"/>
  <c r="R412"/>
  <c r="P412"/>
  <c r="BI408"/>
  <c r="BH408"/>
  <c r="BG408"/>
  <c r="BF408"/>
  <c r="T408"/>
  <c r="R408"/>
  <c r="P408"/>
  <c r="BI406"/>
  <c r="BH406"/>
  <c r="BG406"/>
  <c r="BF406"/>
  <c r="T406"/>
  <c r="R406"/>
  <c r="P406"/>
  <c r="BI403"/>
  <c r="BH403"/>
  <c r="BG403"/>
  <c r="BF403"/>
  <c r="T403"/>
  <c r="R403"/>
  <c r="P403"/>
  <c r="BI401"/>
  <c r="BH401"/>
  <c r="BG401"/>
  <c r="BF401"/>
  <c r="T401"/>
  <c r="R401"/>
  <c r="P401"/>
  <c r="BI396"/>
  <c r="BH396"/>
  <c r="BG396"/>
  <c r="BF396"/>
  <c r="T396"/>
  <c r="R396"/>
  <c r="P396"/>
  <c r="BI393"/>
  <c r="BH393"/>
  <c r="BG393"/>
  <c r="BF393"/>
  <c r="T393"/>
  <c r="R393"/>
  <c r="P393"/>
  <c r="BI391"/>
  <c r="BH391"/>
  <c r="BG391"/>
  <c r="BF391"/>
  <c r="T391"/>
  <c r="R391"/>
  <c r="P391"/>
  <c r="BI386"/>
  <c r="BH386"/>
  <c r="BG386"/>
  <c r="BF386"/>
  <c r="T386"/>
  <c r="R386"/>
  <c r="P386"/>
  <c r="BI383"/>
  <c r="BH383"/>
  <c r="BG383"/>
  <c r="BF383"/>
  <c r="T383"/>
  <c r="R383"/>
  <c r="P383"/>
  <c r="BI381"/>
  <c r="BH381"/>
  <c r="BG381"/>
  <c r="BF381"/>
  <c r="T381"/>
  <c r="R381"/>
  <c r="P381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5"/>
  <c r="BH365"/>
  <c r="BG365"/>
  <c r="BF365"/>
  <c r="T365"/>
  <c r="R365"/>
  <c r="P365"/>
  <c r="BI363"/>
  <c r="BH363"/>
  <c r="BG363"/>
  <c r="BF363"/>
  <c r="T363"/>
  <c r="R363"/>
  <c r="P363"/>
  <c r="BI360"/>
  <c r="BH360"/>
  <c r="BG360"/>
  <c r="BF360"/>
  <c r="T360"/>
  <c r="R360"/>
  <c r="P360"/>
  <c r="BI358"/>
  <c r="BH358"/>
  <c r="BG358"/>
  <c r="BF358"/>
  <c r="T358"/>
  <c r="R358"/>
  <c r="P358"/>
  <c r="BI355"/>
  <c r="BH355"/>
  <c r="BG355"/>
  <c r="BF355"/>
  <c r="T355"/>
  <c r="R355"/>
  <c r="P355"/>
  <c r="BI354"/>
  <c r="BH354"/>
  <c r="BG354"/>
  <c r="BF354"/>
  <c r="T354"/>
  <c r="R354"/>
  <c r="P354"/>
  <c r="BI352"/>
  <c r="BH352"/>
  <c r="BG352"/>
  <c r="BF352"/>
  <c r="T352"/>
  <c r="R352"/>
  <c r="P352"/>
  <c r="BI349"/>
  <c r="BH349"/>
  <c r="BG349"/>
  <c r="BF349"/>
  <c r="T349"/>
  <c r="R349"/>
  <c r="P349"/>
  <c r="BI347"/>
  <c r="BH347"/>
  <c r="BG347"/>
  <c r="BF347"/>
  <c r="T347"/>
  <c r="R347"/>
  <c r="P347"/>
  <c r="BI345"/>
  <c r="BH345"/>
  <c r="BG345"/>
  <c r="BF345"/>
  <c r="T345"/>
  <c r="R345"/>
  <c r="P345"/>
  <c r="BI342"/>
  <c r="BH342"/>
  <c r="BG342"/>
  <c r="BF342"/>
  <c r="T342"/>
  <c r="R342"/>
  <c r="P342"/>
  <c r="BI338"/>
  <c r="BH338"/>
  <c r="BG338"/>
  <c r="BF338"/>
  <c r="T338"/>
  <c r="R338"/>
  <c r="P338"/>
  <c r="BI336"/>
  <c r="BH336"/>
  <c r="BG336"/>
  <c r="BF336"/>
  <c r="T336"/>
  <c r="R336"/>
  <c r="P336"/>
  <c r="BI332"/>
  <c r="BH332"/>
  <c r="BG332"/>
  <c r="BF332"/>
  <c r="T332"/>
  <c r="T331" s="1"/>
  <c r="R332"/>
  <c r="R331" s="1"/>
  <c r="P332"/>
  <c r="P331" s="1"/>
  <c r="BI329"/>
  <c r="BH329"/>
  <c r="BG329"/>
  <c r="BF329"/>
  <c r="T329"/>
  <c r="R329"/>
  <c r="P329"/>
  <c r="BI327"/>
  <c r="BH327"/>
  <c r="BG327"/>
  <c r="BF327"/>
  <c r="T327"/>
  <c r="R327"/>
  <c r="P327"/>
  <c r="BI326"/>
  <c r="BH326"/>
  <c r="BG326"/>
  <c r="BF326"/>
  <c r="T326"/>
  <c r="R326"/>
  <c r="P326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7"/>
  <c r="BH317"/>
  <c r="BG317"/>
  <c r="BF317"/>
  <c r="T317"/>
  <c r="R317"/>
  <c r="P317"/>
  <c r="BI315"/>
  <c r="BH315"/>
  <c r="BG315"/>
  <c r="BF315"/>
  <c r="T315"/>
  <c r="R315"/>
  <c r="P315"/>
  <c r="BI312"/>
  <c r="BH312"/>
  <c r="BG312"/>
  <c r="BF312"/>
  <c r="T312"/>
  <c r="R312"/>
  <c r="P312"/>
  <c r="BI310"/>
  <c r="BH310"/>
  <c r="BG310"/>
  <c r="BF310"/>
  <c r="T310"/>
  <c r="R310"/>
  <c r="P310"/>
  <c r="BI307"/>
  <c r="BH307"/>
  <c r="BG307"/>
  <c r="BF307"/>
  <c r="T307"/>
  <c r="R307"/>
  <c r="P307"/>
  <c r="BI303"/>
  <c r="BH303"/>
  <c r="BG303"/>
  <c r="BF303"/>
  <c r="T303"/>
  <c r="R303"/>
  <c r="P303"/>
  <c r="BI301"/>
  <c r="BH301"/>
  <c r="BG301"/>
  <c r="BF301"/>
  <c r="T301"/>
  <c r="R301"/>
  <c r="P301"/>
  <c r="BI298"/>
  <c r="BH298"/>
  <c r="BG298"/>
  <c r="BF298"/>
  <c r="T298"/>
  <c r="R298"/>
  <c r="P298"/>
  <c r="BI295"/>
  <c r="BH295"/>
  <c r="BG295"/>
  <c r="BF295"/>
  <c r="T295"/>
  <c r="R295"/>
  <c r="P295"/>
  <c r="BI293"/>
  <c r="BH293"/>
  <c r="BG293"/>
  <c r="BF293"/>
  <c r="T293"/>
  <c r="R293"/>
  <c r="P293"/>
  <c r="BI291"/>
  <c r="BH291"/>
  <c r="BG291"/>
  <c r="BF291"/>
  <c r="T291"/>
  <c r="R291"/>
  <c r="P291"/>
  <c r="BI287"/>
  <c r="BH287"/>
  <c r="BG287"/>
  <c r="BF287"/>
  <c r="T287"/>
  <c r="R287"/>
  <c r="P287"/>
  <c r="BI284"/>
  <c r="BH284"/>
  <c r="BG284"/>
  <c r="BF284"/>
  <c r="T284"/>
  <c r="R284"/>
  <c r="P284"/>
  <c r="BI281"/>
  <c r="BH281"/>
  <c r="BG281"/>
  <c r="BF281"/>
  <c r="T281"/>
  <c r="R281"/>
  <c r="P281"/>
  <c r="BI278"/>
  <c r="BH278"/>
  <c r="BG278"/>
  <c r="BF278"/>
  <c r="T278"/>
  <c r="R278"/>
  <c r="P278"/>
  <c r="BI276"/>
  <c r="BH276"/>
  <c r="BG276"/>
  <c r="BF276"/>
  <c r="T276"/>
  <c r="R276"/>
  <c r="P276"/>
  <c r="BI273"/>
  <c r="BH273"/>
  <c r="BG273"/>
  <c r="BF273"/>
  <c r="T273"/>
  <c r="R273"/>
  <c r="P273"/>
  <c r="BI270"/>
  <c r="BH270"/>
  <c r="BG270"/>
  <c r="BF270"/>
  <c r="T270"/>
  <c r="R270"/>
  <c r="P270"/>
  <c r="BI267"/>
  <c r="BH267"/>
  <c r="BG267"/>
  <c r="BF267"/>
  <c r="T267"/>
  <c r="R267"/>
  <c r="P267"/>
  <c r="BI264"/>
  <c r="BH264"/>
  <c r="BG264"/>
  <c r="BF264"/>
  <c r="T264"/>
  <c r="R264"/>
  <c r="P264"/>
  <c r="BI261"/>
  <c r="BH261"/>
  <c r="BG261"/>
  <c r="BF261"/>
  <c r="T261"/>
  <c r="R261"/>
  <c r="P261"/>
  <c r="BI256"/>
  <c r="BH256"/>
  <c r="BG256"/>
  <c r="BF256"/>
  <c r="T256"/>
  <c r="R256"/>
  <c r="P256"/>
  <c r="BI253"/>
  <c r="BH253"/>
  <c r="BG253"/>
  <c r="BF253"/>
  <c r="T253"/>
  <c r="R253"/>
  <c r="P253"/>
  <c r="BI252"/>
  <c r="BH252"/>
  <c r="BG252"/>
  <c r="BF252"/>
  <c r="T252"/>
  <c r="R252"/>
  <c r="P252"/>
  <c r="BI247"/>
  <c r="BH247"/>
  <c r="BG247"/>
  <c r="BF247"/>
  <c r="T247"/>
  <c r="R247"/>
  <c r="P247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3"/>
  <c r="BH233"/>
  <c r="BG233"/>
  <c r="BF233"/>
  <c r="T233"/>
  <c r="R233"/>
  <c r="P233"/>
  <c r="BI229"/>
  <c r="BH229"/>
  <c r="BG229"/>
  <c r="BF229"/>
  <c r="T229"/>
  <c r="R229"/>
  <c r="P229"/>
  <c r="BI226"/>
  <c r="BH226"/>
  <c r="BG226"/>
  <c r="BF226"/>
  <c r="T226"/>
  <c r="R226"/>
  <c r="P226"/>
  <c r="BI223"/>
  <c r="BH223"/>
  <c r="BG223"/>
  <c r="BF223"/>
  <c r="T223"/>
  <c r="R223"/>
  <c r="P223"/>
  <c r="BI219"/>
  <c r="BH219"/>
  <c r="BG219"/>
  <c r="BF219"/>
  <c r="T219"/>
  <c r="R219"/>
  <c r="P219"/>
  <c r="BI216"/>
  <c r="BH216"/>
  <c r="BG216"/>
  <c r="BF216"/>
  <c r="T216"/>
  <c r="R216"/>
  <c r="P216"/>
  <c r="BI213"/>
  <c r="BH213"/>
  <c r="BG213"/>
  <c r="BF213"/>
  <c r="T213"/>
  <c r="R213"/>
  <c r="P213"/>
  <c r="BI210"/>
  <c r="BH210"/>
  <c r="BG210"/>
  <c r="BF210"/>
  <c r="T210"/>
  <c r="R210"/>
  <c r="P210"/>
  <c r="BI207"/>
  <c r="BH207"/>
  <c r="BG207"/>
  <c r="BF207"/>
  <c r="T207"/>
  <c r="R207"/>
  <c r="P207"/>
  <c r="BI203"/>
  <c r="BH203"/>
  <c r="BG203"/>
  <c r="BF203"/>
  <c r="T203"/>
  <c r="R203"/>
  <c r="P203"/>
  <c r="BI193"/>
  <c r="BH193"/>
  <c r="BG193"/>
  <c r="BF193"/>
  <c r="T193"/>
  <c r="R193"/>
  <c r="P193"/>
  <c r="BI183"/>
  <c r="BH183"/>
  <c r="BG183"/>
  <c r="BF183"/>
  <c r="T183"/>
  <c r="R183"/>
  <c r="P183"/>
  <c r="BI173"/>
  <c r="BH173"/>
  <c r="BG173"/>
  <c r="BF173"/>
  <c r="T173"/>
  <c r="R173"/>
  <c r="P173"/>
  <c r="BI170"/>
  <c r="BH170"/>
  <c r="BG170"/>
  <c r="BF170"/>
  <c r="T170"/>
  <c r="R170"/>
  <c r="P170"/>
  <c r="BI161"/>
  <c r="BH161"/>
  <c r="BG161"/>
  <c r="BF161"/>
  <c r="T161"/>
  <c r="R161"/>
  <c r="P161"/>
  <c r="BI152"/>
  <c r="BH152"/>
  <c r="BG152"/>
  <c r="BF152"/>
  <c r="T152"/>
  <c r="R152"/>
  <c r="P152"/>
  <c r="BI143"/>
  <c r="BH143"/>
  <c r="BG143"/>
  <c r="BF143"/>
  <c r="T143"/>
  <c r="R143"/>
  <c r="P143"/>
  <c r="BI137"/>
  <c r="BH137"/>
  <c r="BG137"/>
  <c r="BF137"/>
  <c r="T137"/>
  <c r="R137"/>
  <c r="P137"/>
  <c r="BI132"/>
  <c r="BH132"/>
  <c r="BG132"/>
  <c r="BF132"/>
  <c r="T132"/>
  <c r="R132"/>
  <c r="P132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BI120"/>
  <c r="BH120"/>
  <c r="BG120"/>
  <c r="BF120"/>
  <c r="T120"/>
  <c r="R120"/>
  <c r="P120"/>
  <c r="BI108"/>
  <c r="BH108"/>
  <c r="BG108"/>
  <c r="BF108"/>
  <c r="T108"/>
  <c r="R108"/>
  <c r="P108"/>
  <c r="BI102"/>
  <c r="BH102"/>
  <c r="BG102"/>
  <c r="BF102"/>
  <c r="T102"/>
  <c r="R102"/>
  <c r="P102"/>
  <c r="J96"/>
  <c r="J95"/>
  <c r="F95"/>
  <c r="F93"/>
  <c r="E91"/>
  <c r="J55"/>
  <c r="J54"/>
  <c r="F54"/>
  <c r="F52"/>
  <c r="E50"/>
  <c r="J18"/>
  <c r="E18"/>
  <c r="F55" s="1"/>
  <c r="J17"/>
  <c r="J12"/>
  <c r="J93" s="1"/>
  <c r="E7"/>
  <c r="E48" s="1"/>
  <c r="J84" i="2"/>
  <c r="J37"/>
  <c r="J36"/>
  <c r="AY55" i="1" s="1"/>
  <c r="J35" i="2"/>
  <c r="AX55" i="1" s="1"/>
  <c r="BI123" i="2"/>
  <c r="BH123"/>
  <c r="BG123"/>
  <c r="BF123"/>
  <c r="T123"/>
  <c r="R123"/>
  <c r="P123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0"/>
  <c r="BH110"/>
  <c r="BG110"/>
  <c r="BF110"/>
  <c r="T110"/>
  <c r="R110"/>
  <c r="P110"/>
  <c r="BI106"/>
  <c r="BH106"/>
  <c r="BG106"/>
  <c r="BF106"/>
  <c r="T106"/>
  <c r="R106"/>
  <c r="P106"/>
  <c r="BI102"/>
  <c r="BH102"/>
  <c r="BG102"/>
  <c r="BF102"/>
  <c r="T102"/>
  <c r="R102"/>
  <c r="P102"/>
  <c r="BI98"/>
  <c r="BH98"/>
  <c r="BG98"/>
  <c r="BF98"/>
  <c r="T98"/>
  <c r="R98"/>
  <c r="P98"/>
  <c r="BI94"/>
  <c r="BH94"/>
  <c r="BG94"/>
  <c r="BF94"/>
  <c r="T94"/>
  <c r="R94"/>
  <c r="P94"/>
  <c r="BI90"/>
  <c r="BH90"/>
  <c r="BG90"/>
  <c r="BF90"/>
  <c r="T90"/>
  <c r="R90"/>
  <c r="P90"/>
  <c r="BI87"/>
  <c r="BH87"/>
  <c r="BG87"/>
  <c r="BF87"/>
  <c r="T87"/>
  <c r="R87"/>
  <c r="P87"/>
  <c r="J60"/>
  <c r="J80"/>
  <c r="J79"/>
  <c r="F79"/>
  <c r="F77"/>
  <c r="E75"/>
  <c r="J55"/>
  <c r="J54"/>
  <c r="F54"/>
  <c r="F52"/>
  <c r="E50"/>
  <c r="J18"/>
  <c r="E18"/>
  <c r="F80" s="1"/>
  <c r="J17"/>
  <c r="J12"/>
  <c r="J77" s="1"/>
  <c r="E7"/>
  <c r="E73" s="1"/>
  <c r="L50" i="1"/>
  <c r="AM50"/>
  <c r="AM49"/>
  <c r="L49"/>
  <c r="AM47"/>
  <c r="L47"/>
  <c r="L45"/>
  <c r="L44"/>
  <c r="J374" i="3"/>
  <c r="BK281"/>
  <c r="J126"/>
  <c r="J336"/>
  <c r="BK142" i="4"/>
  <c r="J344"/>
  <c r="BK181"/>
  <c r="J164"/>
  <c r="BK146"/>
  <c r="J119" i="6"/>
  <c r="BK126"/>
  <c r="BK221" i="8"/>
  <c r="J163"/>
  <c r="BK180" i="9"/>
  <c r="BK172"/>
  <c r="J95" i="10"/>
  <c r="J123" i="3"/>
  <c r="BK358"/>
  <c r="J358"/>
  <c r="J228" i="4"/>
  <c r="BK334"/>
  <c r="J213"/>
  <c r="BK297"/>
  <c r="J92" i="5"/>
  <c r="J100" i="6"/>
  <c r="J144" i="7"/>
  <c r="BK176" i="8"/>
  <c r="BK163"/>
  <c r="BK190" i="9"/>
  <c r="BK103"/>
  <c r="J216" i="3"/>
  <c r="J315"/>
  <c r="J312"/>
  <c r="BK284" i="4"/>
  <c r="BK158"/>
  <c r="J252"/>
  <c r="J196"/>
  <c r="J109" i="6"/>
  <c r="BK100"/>
  <c r="BK198" i="8"/>
  <c r="J117"/>
  <c r="BK105" i="9"/>
  <c r="BK153"/>
  <c r="BK90" i="2"/>
  <c r="BK245" i="3"/>
  <c r="BK349"/>
  <c r="BK336"/>
  <c r="BK256" i="4"/>
  <c r="J320"/>
  <c r="J195"/>
  <c r="J97"/>
  <c r="BK106"/>
  <c r="BK118" i="6"/>
  <c r="BK130" i="7"/>
  <c r="BK196" i="8"/>
  <c r="BK214"/>
  <c r="BK184"/>
  <c r="J140" i="9"/>
  <c r="BK160"/>
  <c r="BK94" i="2"/>
  <c r="BK315" i="3"/>
  <c r="BK226"/>
  <c r="J291"/>
  <c r="BK323" i="4"/>
  <c r="BK215"/>
  <c r="J155"/>
  <c r="J277"/>
  <c r="J85" i="5"/>
  <c r="BK110" i="6"/>
  <c r="BK158" i="8"/>
  <c r="J150" i="9"/>
  <c r="BK210"/>
  <c r="J123" i="2"/>
  <c r="BK295" i="3"/>
  <c r="J396"/>
  <c r="J102"/>
  <c r="J329"/>
  <c r="BK155" i="4"/>
  <c r="BK317"/>
  <c r="J269"/>
  <c r="BK96" i="5"/>
  <c r="BK141" i="7"/>
  <c r="J92"/>
  <c r="BK171" i="8"/>
  <c r="BK200"/>
  <c r="BK188" i="9"/>
  <c r="BK113" i="2"/>
  <c r="BK287" i="3"/>
  <c r="BK322"/>
  <c r="BK396"/>
  <c r="J143"/>
  <c r="BK345" i="4"/>
  <c r="J323"/>
  <c r="J241"/>
  <c r="BK222"/>
  <c r="J212"/>
  <c r="J224"/>
  <c r="J126" i="7"/>
  <c r="J108" i="8"/>
  <c r="BK201"/>
  <c r="J191"/>
  <c r="BK149" i="9"/>
  <c r="J184"/>
  <c r="J281" i="3"/>
  <c r="BK123"/>
  <c r="BK354"/>
  <c r="BK277" i="4"/>
  <c r="J233"/>
  <c r="J130"/>
  <c r="J96" i="5"/>
  <c r="J107" i="6"/>
  <c r="BK119"/>
  <c r="J207" i="8"/>
  <c r="BK207"/>
  <c r="J129"/>
  <c r="BK137" i="9"/>
  <c r="BK143" i="3"/>
  <c r="BK352"/>
  <c r="J210"/>
  <c r="J137"/>
  <c r="J279" i="4"/>
  <c r="J304"/>
  <c r="BK283"/>
  <c r="BK103"/>
  <c r="BK109" i="6"/>
  <c r="BK114" i="7"/>
  <c r="J161" i="8"/>
  <c r="BK182"/>
  <c r="J134" i="9"/>
  <c r="J191"/>
  <c r="BK187"/>
  <c r="J247" i="3"/>
  <c r="J403"/>
  <c r="J391"/>
  <c r="J161"/>
  <c r="J113" i="4"/>
  <c r="BK292"/>
  <c r="BK236"/>
  <c r="J205"/>
  <c r="J89" i="6"/>
  <c r="BK133" i="7"/>
  <c r="BK148" i="8"/>
  <c r="J193"/>
  <c r="J113" i="9"/>
  <c r="J186"/>
  <c r="BK213" i="3"/>
  <c r="BK129"/>
  <c r="BK133" i="4"/>
  <c r="BK144"/>
  <c r="BK171"/>
  <c r="J94" i="5"/>
  <c r="J88" i="6"/>
  <c r="J117" i="7"/>
  <c r="J198" i="8"/>
  <c r="BK198" i="9"/>
  <c r="BK215"/>
  <c r="J119" i="2"/>
  <c r="J278" i="3"/>
  <c r="BK264"/>
  <c r="BK216"/>
  <c r="BK403"/>
  <c r="J348" i="4"/>
  <c r="BK258"/>
  <c r="J259"/>
  <c r="BK109"/>
  <c r="J93" i="6"/>
  <c r="BK123" i="7"/>
  <c r="BK169" i="8"/>
  <c r="BK144" i="9"/>
  <c r="J205"/>
  <c r="J110" i="2"/>
  <c r="BK383" i="3"/>
  <c r="BK137"/>
  <c r="J226"/>
  <c r="BK310" i="4"/>
  <c r="BK352"/>
  <c r="J177"/>
  <c r="BK125" i="6"/>
  <c r="BK88"/>
  <c r="BK215" i="8"/>
  <c r="J148"/>
  <c r="J146" i="9"/>
  <c r="J98" i="2"/>
  <c r="J132" i="3"/>
  <c r="J412"/>
  <c r="J229"/>
  <c r="BK363"/>
  <c r="BK250" i="4"/>
  <c r="J283"/>
  <c r="J310"/>
  <c r="J144"/>
  <c r="BK99" i="6"/>
  <c r="J127"/>
  <c r="J135" i="7"/>
  <c r="BK188" i="8"/>
  <c r="BK193"/>
  <c r="BK176" i="9"/>
  <c r="J113" i="2"/>
  <c r="BK102" i="3"/>
  <c r="J183"/>
  <c r="BK149" i="4"/>
  <c r="BK168"/>
  <c r="BK166"/>
  <c r="BK121"/>
  <c r="BK233"/>
  <c r="J173"/>
  <c r="J91" i="6"/>
  <c r="J123" i="7"/>
  <c r="J153" i="8"/>
  <c r="J183" i="9"/>
  <c r="BK88"/>
  <c r="J88" i="10"/>
  <c r="J393" i="3"/>
  <c r="BK303"/>
  <c r="J187" i="4"/>
  <c r="J295"/>
  <c r="J263"/>
  <c r="J117" i="6"/>
  <c r="J123"/>
  <c r="J141" i="7"/>
  <c r="BK191" i="9"/>
  <c r="J178"/>
  <c r="J158"/>
  <c r="J317" i="3"/>
  <c r="BK326"/>
  <c r="J276"/>
  <c r="J252"/>
  <c r="J219" i="4"/>
  <c r="BK139"/>
  <c r="BK113"/>
  <c r="BK348"/>
  <c r="J208"/>
  <c r="BK129" i="6"/>
  <c r="J133" i="7"/>
  <c r="J204" i="8"/>
  <c r="J215" i="9"/>
  <c r="BK142"/>
  <c r="BK105" i="10"/>
  <c r="J267" i="3"/>
  <c r="J338"/>
  <c r="BK261"/>
  <c r="BK412"/>
  <c r="J256" i="4"/>
  <c r="J101"/>
  <c r="J341"/>
  <c r="J103"/>
  <c r="J118" i="6"/>
  <c r="BK117" i="7"/>
  <c r="BK197" i="8"/>
  <c r="J197"/>
  <c r="BK107" i="9"/>
  <c r="J127"/>
  <c r="BK386" i="3"/>
  <c r="J360"/>
  <c r="BK368"/>
  <c r="BK203"/>
  <c r="J273" i="4"/>
  <c r="J355"/>
  <c r="J118"/>
  <c r="J94" i="6"/>
  <c r="J95" i="7"/>
  <c r="J114" i="8"/>
  <c r="BK167"/>
  <c r="J94" i="9"/>
  <c r="J193"/>
  <c r="J326" i="3"/>
  <c r="BK376"/>
  <c r="BK233"/>
  <c r="J273"/>
  <c r="J186" i="4"/>
  <c r="J158"/>
  <c r="J250"/>
  <c r="BK108" i="6"/>
  <c r="J99"/>
  <c r="BK126" i="7"/>
  <c r="J96" i="8"/>
  <c r="BK194" i="9"/>
  <c r="BK169"/>
  <c r="BK95" i="10"/>
  <c r="J170" i="3"/>
  <c r="J342"/>
  <c r="J349"/>
  <c r="J261" i="4"/>
  <c r="J216"/>
  <c r="J253"/>
  <c r="BK299"/>
  <c r="J166"/>
  <c r="BK90" i="5"/>
  <c r="BK199" i="9"/>
  <c r="J131"/>
  <c r="BK116" i="2"/>
  <c r="BK242" i="3"/>
  <c r="J363"/>
  <c r="BK291"/>
  <c r="J292" i="4"/>
  <c r="BK205"/>
  <c r="BK173"/>
  <c r="BK177"/>
  <c r="J306"/>
  <c r="BK97" i="5"/>
  <c r="BK107" i="6"/>
  <c r="BK115"/>
  <c r="J87" i="7"/>
  <c r="J215" i="8"/>
  <c r="BK117"/>
  <c r="J91" i="9"/>
  <c r="BK87" i="2"/>
  <c r="BK270" i="3"/>
  <c r="J129"/>
  <c r="BK193"/>
  <c r="BK420"/>
  <c r="BK213" i="4"/>
  <c r="BK273"/>
  <c r="BK224"/>
  <c r="BK216"/>
  <c r="BK259"/>
  <c r="BK104" i="6"/>
  <c r="J108"/>
  <c r="BK204" i="8"/>
  <c r="BK150"/>
  <c r="BK138"/>
  <c r="J137" i="9"/>
  <c r="BK100"/>
  <c r="J213" i="3"/>
  <c r="BK302" i="4"/>
  <c r="BK314"/>
  <c r="BK347"/>
  <c r="J97" i="6"/>
  <c r="J105"/>
  <c r="BK105" i="8"/>
  <c r="BK153"/>
  <c r="J213" i="9"/>
  <c r="BK193"/>
  <c r="J102" i="2"/>
  <c r="BK219" i="3"/>
  <c r="J355"/>
  <c r="J287" i="4"/>
  <c r="J201"/>
  <c r="BK241"/>
  <c r="J314"/>
  <c r="J90" i="5"/>
  <c r="J111" i="6"/>
  <c r="J98" i="7"/>
  <c r="BK223" i="8"/>
  <c r="BK96"/>
  <c r="J121" i="9"/>
  <c r="BK166"/>
  <c r="BK123" i="2"/>
  <c r="J307" i="3"/>
  <c r="J193"/>
  <c r="J376"/>
  <c r="BK183"/>
  <c r="BK208" i="4"/>
  <c r="J297"/>
  <c r="BK157"/>
  <c r="J266"/>
  <c r="J112" i="6"/>
  <c r="BK111"/>
  <c r="J203" i="8"/>
  <c r="J99"/>
  <c r="BK205" i="9"/>
  <c r="J163"/>
  <c r="BK174"/>
  <c r="F35" i="2"/>
  <c r="BK320" i="4"/>
  <c r="J97" i="5"/>
  <c r="BK116" i="6"/>
  <c r="J214" i="8"/>
  <c r="J124"/>
  <c r="J166" i="9"/>
  <c r="BK155"/>
  <c r="BK119" i="2"/>
  <c r="J322" i="3"/>
  <c r="J368"/>
  <c r="J352"/>
  <c r="J218" i="4"/>
  <c r="BK99"/>
  <c r="J257"/>
  <c r="J179"/>
  <c r="BK219"/>
  <c r="J116" i="6"/>
  <c r="BK106"/>
  <c r="J223" i="8"/>
  <c r="BK179"/>
  <c r="J176"/>
  <c r="BK196" i="9"/>
  <c r="BK124"/>
  <c r="J94" i="2"/>
  <c r="BK374" i="3"/>
  <c r="BK284"/>
  <c r="BK179" i="4"/>
  <c r="J161"/>
  <c r="BK295"/>
  <c r="BK95" i="5"/>
  <c r="J125" i="6"/>
  <c r="BK98" i="7"/>
  <c r="BK194" i="8"/>
  <c r="BK111"/>
  <c r="J201"/>
  <c r="J102"/>
  <c r="J87"/>
  <c r="J196" i="9"/>
  <c r="J88"/>
  <c r="J199"/>
  <c r="BK267" i="3"/>
  <c r="BK278"/>
  <c r="J298"/>
  <c r="BK223"/>
  <c r="J108"/>
  <c r="J215" i="4"/>
  <c r="J334"/>
  <c r="J342"/>
  <c r="BK281"/>
  <c r="BK85" i="5"/>
  <c r="BK117" i="6"/>
  <c r="J122"/>
  <c r="J190" i="8"/>
  <c r="J179"/>
  <c r="J115" i="9"/>
  <c r="J261" i="3"/>
  <c r="J310"/>
  <c r="BK381"/>
  <c r="BK307"/>
  <c r="J299" i="4"/>
  <c r="J350"/>
  <c r="J221"/>
  <c r="BK185"/>
  <c r="J95" i="5"/>
  <c r="J114" i="6"/>
  <c r="BK92"/>
  <c r="J138" i="8"/>
  <c r="BK119" i="9"/>
  <c r="J107"/>
  <c r="BK329" i="3"/>
  <c r="BK406"/>
  <c r="BK252"/>
  <c r="J320"/>
  <c r="BK125" i="4"/>
  <c r="BK95" i="6"/>
  <c r="BK91"/>
  <c r="BK120" i="7"/>
  <c r="BK90" i="8"/>
  <c r="J105"/>
  <c r="BK213" i="9"/>
  <c r="J93" i="10"/>
  <c r="J226" i="4"/>
  <c r="J125"/>
  <c r="BK172"/>
  <c r="J106" i="6"/>
  <c r="J101"/>
  <c r="BK156" i="8"/>
  <c r="BK174"/>
  <c r="J124" i="9"/>
  <c r="J203"/>
  <c r="BK102" i="2"/>
  <c r="BK408" i="3"/>
  <c r="J287"/>
  <c r="BK338"/>
  <c r="J171" i="4"/>
  <c r="J157"/>
  <c r="BK306"/>
  <c r="J244"/>
  <c r="BK128" i="6"/>
  <c r="BK135" i="7"/>
  <c r="BK209" i="8"/>
  <c r="BK131" i="9"/>
  <c r="J142"/>
  <c r="J116" i="2"/>
  <c r="BK323" i="3"/>
  <c r="BK415"/>
  <c r="BK221" i="4"/>
  <c r="BK161"/>
  <c r="BK266"/>
  <c r="BK105" i="6"/>
  <c r="J104" i="7"/>
  <c r="J165" i="8"/>
  <c r="BK207" i="9"/>
  <c r="J188"/>
  <c r="BK183"/>
  <c r="BK106" i="2"/>
  <c r="J120" i="3"/>
  <c r="BK332"/>
  <c r="BK170"/>
  <c r="J222" i="4"/>
  <c r="J312"/>
  <c r="J290"/>
  <c r="BK91" i="5"/>
  <c r="J121" i="6"/>
  <c r="BK89" i="7"/>
  <c r="J200" i="8"/>
  <c r="J120"/>
  <c r="J103" i="9"/>
  <c r="J105"/>
  <c r="J293" i="3"/>
  <c r="J354"/>
  <c r="BK401"/>
  <c r="BK152"/>
  <c r="J183" i="4"/>
  <c r="BK203"/>
  <c r="J142"/>
  <c r="J133"/>
  <c r="J124" i="6"/>
  <c r="J104"/>
  <c r="BK107" i="7"/>
  <c r="J174" i="9"/>
  <c r="BK91"/>
  <c r="BK93" i="10"/>
  <c r="BK310" i="3"/>
  <c r="J327"/>
  <c r="J383"/>
  <c r="J295"/>
  <c r="J254" i="4"/>
  <c r="BK101"/>
  <c r="J230"/>
  <c r="J172"/>
  <c r="BK252"/>
  <c r="J92" i="6"/>
  <c r="J110" i="7"/>
  <c r="J111" i="8"/>
  <c r="BK161"/>
  <c r="J105" i="10"/>
  <c r="BK120" i="3"/>
  <c r="J242"/>
  <c r="BK345"/>
  <c r="BK253" i="4"/>
  <c r="BK261"/>
  <c r="BK190"/>
  <c r="BK186"/>
  <c r="BK218"/>
  <c r="J210"/>
  <c r="BK118"/>
  <c r="BK101" i="6"/>
  <c r="BK89"/>
  <c r="BK87" i="7"/>
  <c r="J198" i="9"/>
  <c r="BK110"/>
  <c r="BK158"/>
  <c r="J347" i="3"/>
  <c r="J372"/>
  <c r="BK236"/>
  <c r="J181" i="4"/>
  <c r="J109"/>
  <c r="BK226"/>
  <c r="J203"/>
  <c r="J137" i="7"/>
  <c r="J169" i="8"/>
  <c r="J182"/>
  <c r="J169" i="9"/>
  <c r="J144"/>
  <c r="J401" i="3"/>
  <c r="BK370"/>
  <c r="J408"/>
  <c r="BK327"/>
  <c r="J173"/>
  <c r="J347" i="4"/>
  <c r="J308"/>
  <c r="J317"/>
  <c r="J255"/>
  <c r="J128" i="6"/>
  <c r="J98"/>
  <c r="BK101" i="7"/>
  <c r="BK203" i="8"/>
  <c r="J194"/>
  <c r="J132"/>
  <c r="J190" i="9"/>
  <c r="BK134"/>
  <c r="BK110" i="2"/>
  <c r="BK355" i="3"/>
  <c r="BK372"/>
  <c r="BK207"/>
  <c r="BK253"/>
  <c r="BK341" i="4"/>
  <c r="BK195"/>
  <c r="J99"/>
  <c r="BK269"/>
  <c r="BK93" i="5"/>
  <c r="J103" i="6"/>
  <c r="J107" i="7"/>
  <c r="J167" i="8"/>
  <c r="J156"/>
  <c r="J110" i="9"/>
  <c r="J194"/>
  <c r="BK88" i="10"/>
  <c r="J386" i="3"/>
  <c r="J233"/>
  <c r="BK173"/>
  <c r="J185" i="4"/>
  <c r="BK329"/>
  <c r="J329"/>
  <c r="BK312"/>
  <c r="BK122" i="6"/>
  <c r="BK127"/>
  <c r="BK114" i="8"/>
  <c r="J188"/>
  <c r="BK178" i="9"/>
  <c r="BK127"/>
  <c r="J99" i="10"/>
  <c r="BK298" i="3"/>
  <c r="BK320"/>
  <c r="J284"/>
  <c r="BK378"/>
  <c r="BK256"/>
  <c r="J284" i="4"/>
  <c r="BK183"/>
  <c r="BK308"/>
  <c r="BK263"/>
  <c r="J91" i="5"/>
  <c r="J130" i="6"/>
  <c r="BK139" i="7"/>
  <c r="J209" i="8"/>
  <c r="J196"/>
  <c r="J210" i="9"/>
  <c r="BK121"/>
  <c r="BK184"/>
  <c r="BK107" i="10"/>
  <c r="J207" i="3"/>
  <c r="BK293"/>
  <c r="J365"/>
  <c r="BK229"/>
  <c r="J258" i="4"/>
  <c r="BK342"/>
  <c r="BK201"/>
  <c r="BK287"/>
  <c r="J95" i="6"/>
  <c r="BK110" i="7"/>
  <c r="J101"/>
  <c r="BK132" i="8"/>
  <c r="J221"/>
  <c r="J158"/>
  <c r="BK191"/>
  <c r="BK108"/>
  <c r="J155" i="9"/>
  <c r="J180"/>
  <c r="BK98" i="2"/>
  <c r="J345" i="3"/>
  <c r="BK342"/>
  <c r="BK239"/>
  <c r="J281" i="4"/>
  <c r="BK247"/>
  <c r="BK212"/>
  <c r="BK121" i="6"/>
  <c r="BK96"/>
  <c r="BK98"/>
  <c r="BK218" i="8"/>
  <c r="BK135"/>
  <c r="BK87"/>
  <c r="J102" i="10"/>
  <c r="BK301" i="3"/>
  <c r="J406"/>
  <c r="J415"/>
  <c r="BK360"/>
  <c r="J223"/>
  <c r="BK338" i="4"/>
  <c r="J146"/>
  <c r="BK279"/>
  <c r="J236"/>
  <c r="J190"/>
  <c r="J93" i="5"/>
  <c r="BK124" i="6"/>
  <c r="BK112"/>
  <c r="J139" i="7"/>
  <c r="J174" i="8"/>
  <c r="BK99"/>
  <c r="BK203" i="9"/>
  <c r="J187"/>
  <c r="J106" i="2"/>
  <c r="J378" i="3"/>
  <c r="J236"/>
  <c r="BK276"/>
  <c r="J352" i="4"/>
  <c r="BK164"/>
  <c r="BK130"/>
  <c r="J139"/>
  <c r="J87" i="5"/>
  <c r="BK137" i="7"/>
  <c r="J143" i="8"/>
  <c r="J171"/>
  <c r="J119" i="9"/>
  <c r="J97"/>
  <c r="BK113"/>
  <c r="J239" i="3"/>
  <c r="BK393"/>
  <c r="BK161"/>
  <c r="J370"/>
  <c r="BK247"/>
  <c r="J247" i="4"/>
  <c r="J168"/>
  <c r="BK255"/>
  <c r="BK152"/>
  <c r="BK92" i="5"/>
  <c r="BK114" i="6"/>
  <c r="BK144" i="7"/>
  <c r="BK143" i="8"/>
  <c r="BK120"/>
  <c r="BK186" i="9"/>
  <c r="BK140"/>
  <c r="J90" i="10"/>
  <c r="AS54" i="1"/>
  <c r="J270" i="3"/>
  <c r="BK290" i="4"/>
  <c r="J149"/>
  <c r="J170"/>
  <c r="J163"/>
  <c r="J129" i="6"/>
  <c r="BK94"/>
  <c r="J89" i="7"/>
  <c r="BK124" i="8"/>
  <c r="J90"/>
  <c r="J160" i="9"/>
  <c r="J181"/>
  <c r="BK99" i="10"/>
  <c r="J323" i="3"/>
  <c r="J245"/>
  <c r="BK347"/>
  <c r="BK273"/>
  <c r="BK304" i="4"/>
  <c r="BK170"/>
  <c r="BK257"/>
  <c r="BK87" i="5"/>
  <c r="J115" i="6"/>
  <c r="BK95" i="7"/>
  <c r="J93" i="8"/>
  <c r="J135"/>
  <c r="BK163" i="9"/>
  <c r="BK150"/>
  <c r="BK90" i="10"/>
  <c r="J87" i="2"/>
  <c r="J253" i="3"/>
  <c r="BK391"/>
  <c r="J256"/>
  <c r="J203"/>
  <c r="BK163" i="4"/>
  <c r="J160"/>
  <c r="BK344"/>
  <c r="BK254"/>
  <c r="J126" i="6"/>
  <c r="BK103"/>
  <c r="J114" i="7"/>
  <c r="J150" i="8"/>
  <c r="BK129"/>
  <c r="J153" i="9"/>
  <c r="BK94"/>
  <c r="BK181"/>
  <c r="BK317" i="3"/>
  <c r="BK132"/>
  <c r="BK312"/>
  <c r="BK126"/>
  <c r="BK355" i="4"/>
  <c r="BK97"/>
  <c r="J338"/>
  <c r="BK230"/>
  <c r="BK97" i="6"/>
  <c r="BK123"/>
  <c r="BK104" i="7"/>
  <c r="BK165" i="8"/>
  <c r="J100" i="9"/>
  <c r="BK146"/>
  <c r="BK97"/>
  <c r="J381" i="3"/>
  <c r="J301"/>
  <c r="BK108"/>
  <c r="J219"/>
  <c r="BK350" i="4"/>
  <c r="J152"/>
  <c r="J121"/>
  <c r="J106"/>
  <c r="J96" i="6"/>
  <c r="J130" i="7"/>
  <c r="BK102" i="8"/>
  <c r="BK190"/>
  <c r="J107" i="10"/>
  <c r="J90" i="2"/>
  <c r="J264" i="3"/>
  <c r="J332"/>
  <c r="J303"/>
  <c r="BK187" i="4"/>
  <c r="J345"/>
  <c r="BK210"/>
  <c r="BK244"/>
  <c r="BK228"/>
  <c r="BK160"/>
  <c r="BK130" i="6"/>
  <c r="J110"/>
  <c r="BK92" i="7"/>
  <c r="J218" i="8"/>
  <c r="J184"/>
  <c r="J149" i="9"/>
  <c r="J207"/>
  <c r="BK210" i="3"/>
  <c r="BK365"/>
  <c r="J152"/>
  <c r="J420"/>
  <c r="BK196" i="4"/>
  <c r="J302"/>
  <c r="BK94" i="5"/>
  <c r="BK93" i="6"/>
  <c r="J120" i="7"/>
  <c r="BK93" i="8"/>
  <c r="BK115" i="9"/>
  <c r="J172"/>
  <c r="J176"/>
  <c r="BK102" i="10"/>
  <c r="J34" i="2" l="1"/>
  <c r="F34"/>
  <c r="T86"/>
  <c r="T101" i="3"/>
  <c r="R232"/>
  <c r="BK300"/>
  <c r="J300" s="1"/>
  <c r="J68" s="1"/>
  <c r="T306"/>
  <c r="T335"/>
  <c r="T367"/>
  <c r="T395"/>
  <c r="R96" i="4"/>
  <c r="R117"/>
  <c r="T124"/>
  <c r="T154"/>
  <c r="T260"/>
  <c r="P286"/>
  <c r="P337"/>
  <c r="P336" s="1"/>
  <c r="BK84" i="5"/>
  <c r="J84" s="1"/>
  <c r="J61" s="1"/>
  <c r="R89"/>
  <c r="BK90" i="6"/>
  <c r="J90" s="1"/>
  <c r="J62" s="1"/>
  <c r="T102"/>
  <c r="T113"/>
  <c r="P86" i="7"/>
  <c r="T152" i="8"/>
  <c r="P87" i="9"/>
  <c r="P86" i="2"/>
  <c r="R142" i="3"/>
  <c r="R206"/>
  <c r="R215"/>
  <c r="T222"/>
  <c r="R290"/>
  <c r="P319"/>
  <c r="P305" s="1"/>
  <c r="BK341"/>
  <c r="J341" s="1"/>
  <c r="J74" s="1"/>
  <c r="R367"/>
  <c r="P395"/>
  <c r="T167" i="4"/>
  <c r="T286"/>
  <c r="R337"/>
  <c r="R336" s="1"/>
  <c r="T84" i="5"/>
  <c r="P87" i="6"/>
  <c r="BK102"/>
  <c r="J102" s="1"/>
  <c r="J63" s="1"/>
  <c r="BK120"/>
  <c r="J120" s="1"/>
  <c r="J65" s="1"/>
  <c r="T86" i="7"/>
  <c r="T85"/>
  <c r="T84"/>
  <c r="T129"/>
  <c r="R86" i="8"/>
  <c r="P137"/>
  <c r="T87" i="9"/>
  <c r="BK115" i="2"/>
  <c r="J115" s="1"/>
  <c r="J63" s="1"/>
  <c r="P142" i="3"/>
  <c r="P206"/>
  <c r="P215"/>
  <c r="P222"/>
  <c r="P290"/>
  <c r="BK319"/>
  <c r="J319" s="1"/>
  <c r="J71" s="1"/>
  <c r="P341"/>
  <c r="P357"/>
  <c r="P385"/>
  <c r="BK167" i="4"/>
  <c r="J167" s="1"/>
  <c r="J65" s="1"/>
  <c r="BK276"/>
  <c r="J276" s="1"/>
  <c r="J69" s="1"/>
  <c r="R316"/>
  <c r="R90" i="6"/>
  <c r="P120"/>
  <c r="T86" i="8"/>
  <c r="R137"/>
  <c r="R220"/>
  <c r="BK139" i="9"/>
  <c r="J139" s="1"/>
  <c r="J63" s="1"/>
  <c r="P202"/>
  <c r="T212"/>
  <c r="T87" i="10"/>
  <c r="R115" i="2"/>
  <c r="T142" i="3"/>
  <c r="T206"/>
  <c r="T215"/>
  <c r="R222"/>
  <c r="T290"/>
  <c r="T319"/>
  <c r="T341"/>
  <c r="T357"/>
  <c r="T385"/>
  <c r="T96" i="4"/>
  <c r="T95"/>
  <c r="T117"/>
  <c r="R124"/>
  <c r="P154"/>
  <c r="BK260"/>
  <c r="J260" s="1"/>
  <c r="J66" s="1"/>
  <c r="BK286"/>
  <c r="J286" s="1"/>
  <c r="J70" s="1"/>
  <c r="BK337"/>
  <c r="J337" s="1"/>
  <c r="J73" s="1"/>
  <c r="P89" i="5"/>
  <c r="P83" s="1"/>
  <c r="P82" s="1"/>
  <c r="AU58" i="1" s="1"/>
  <c r="T87" i="6"/>
  <c r="R102"/>
  <c r="R113"/>
  <c r="BK129" i="7"/>
  <c r="J129" s="1"/>
  <c r="J63" s="1"/>
  <c r="BK152" i="8"/>
  <c r="J152" s="1"/>
  <c r="J63" s="1"/>
  <c r="T220"/>
  <c r="R87" i="9"/>
  <c r="BK130"/>
  <c r="J130" s="1"/>
  <c r="J62" s="1"/>
  <c r="R130"/>
  <c r="P212"/>
  <c r="R92" i="10"/>
  <c r="R101" i="3"/>
  <c r="T232"/>
  <c r="T300"/>
  <c r="R306"/>
  <c r="BK335"/>
  <c r="J335" s="1"/>
  <c r="J73" s="1"/>
  <c r="BK367"/>
  <c r="J367" s="1"/>
  <c r="J76" s="1"/>
  <c r="R385"/>
  <c r="P167" i="4"/>
  <c r="P276"/>
  <c r="BK316"/>
  <c r="J316" s="1"/>
  <c r="J71" s="1"/>
  <c r="P84" i="5"/>
  <c r="T89"/>
  <c r="BK87" i="6"/>
  <c r="J87" s="1"/>
  <c r="J61" s="1"/>
  <c r="R87"/>
  <c r="P102"/>
  <c r="P113"/>
  <c r="P129" i="7"/>
  <c r="R152" i="8"/>
  <c r="BK87" i="9"/>
  <c r="J87" s="1"/>
  <c r="J61" s="1"/>
  <c r="P130"/>
  <c r="T130"/>
  <c r="BK212"/>
  <c r="J212" s="1"/>
  <c r="J65" s="1"/>
  <c r="P92" i="10"/>
  <c r="BK86" i="2"/>
  <c r="J86" s="1"/>
  <c r="J62" s="1"/>
  <c r="T115"/>
  <c r="BK142" i="3"/>
  <c r="J142" s="1"/>
  <c r="J62" s="1"/>
  <c r="BK206"/>
  <c r="J206" s="1"/>
  <c r="J63" s="1"/>
  <c r="BK215"/>
  <c r="J215" s="1"/>
  <c r="J64" s="1"/>
  <c r="BK222"/>
  <c r="J222" s="1"/>
  <c r="J65" s="1"/>
  <c r="BK290"/>
  <c r="J290" s="1"/>
  <c r="J67" s="1"/>
  <c r="BK306"/>
  <c r="R335"/>
  <c r="P367"/>
  <c r="R395"/>
  <c r="BK96" i="4"/>
  <c r="J96" s="1"/>
  <c r="J61" s="1"/>
  <c r="BK117"/>
  <c r="J117" s="1"/>
  <c r="J62" s="1"/>
  <c r="BK124"/>
  <c r="BK154"/>
  <c r="J154" s="1"/>
  <c r="J64" s="1"/>
  <c r="R260"/>
  <c r="R276"/>
  <c r="T316"/>
  <c r="BK89" i="5"/>
  <c r="J89" s="1"/>
  <c r="J62" s="1"/>
  <c r="P90" i="6"/>
  <c r="BK113"/>
  <c r="J113" s="1"/>
  <c r="J64" s="1"/>
  <c r="BK86" i="7"/>
  <c r="J86" s="1"/>
  <c r="J61" s="1"/>
  <c r="R129"/>
  <c r="BK86" i="8"/>
  <c r="J86" s="1"/>
  <c r="J61" s="1"/>
  <c r="T137"/>
  <c r="P220"/>
  <c r="P139" i="9"/>
  <c r="BK202"/>
  <c r="J202" s="1"/>
  <c r="J64" s="1"/>
  <c r="R212"/>
  <c r="P87" i="10"/>
  <c r="P86"/>
  <c r="P85"/>
  <c r="AU63" i="1" s="1"/>
  <c r="BK104" i="10"/>
  <c r="J104" s="1"/>
  <c r="J65" s="1"/>
  <c r="P104"/>
  <c r="P115" i="2"/>
  <c r="P101" i="3"/>
  <c r="P232"/>
  <c r="R300"/>
  <c r="P306"/>
  <c r="P335"/>
  <c r="BK357"/>
  <c r="J357" s="1"/>
  <c r="J75" s="1"/>
  <c r="BK385"/>
  <c r="J385" s="1"/>
  <c r="J77" s="1"/>
  <c r="P96" i="4"/>
  <c r="P117"/>
  <c r="P124"/>
  <c r="R154"/>
  <c r="P260"/>
  <c r="T276"/>
  <c r="P316"/>
  <c r="R120" i="6"/>
  <c r="R86" i="7"/>
  <c r="R85"/>
  <c r="R84" s="1"/>
  <c r="P86" i="8"/>
  <c r="BK137"/>
  <c r="J137" s="1"/>
  <c r="J62" s="1"/>
  <c r="BK220"/>
  <c r="J220" s="1"/>
  <c r="J64" s="1"/>
  <c r="R139" i="9"/>
  <c r="T202"/>
  <c r="R87" i="10"/>
  <c r="T92"/>
  <c r="R104"/>
  <c r="R86" i="2"/>
  <c r="R85"/>
  <c r="R83"/>
  <c r="BK101" i="3"/>
  <c r="J101" s="1"/>
  <c r="J61" s="1"/>
  <c r="BK232"/>
  <c r="J232" s="1"/>
  <c r="J66" s="1"/>
  <c r="P300"/>
  <c r="R319"/>
  <c r="R341"/>
  <c r="R357"/>
  <c r="BK395"/>
  <c r="J395" s="1"/>
  <c r="J78" s="1"/>
  <c r="R167" i="4"/>
  <c r="R286"/>
  <c r="T337"/>
  <c r="T336" s="1"/>
  <c r="R84" i="5"/>
  <c r="R83"/>
  <c r="R82"/>
  <c r="T90" i="6"/>
  <c r="T120"/>
  <c r="P152" i="8"/>
  <c r="T139" i="9"/>
  <c r="R202"/>
  <c r="BK87" i="10"/>
  <c r="J87" s="1"/>
  <c r="J61" s="1"/>
  <c r="BK92"/>
  <c r="J92" s="1"/>
  <c r="J62" s="1"/>
  <c r="T104"/>
  <c r="BK143" i="7"/>
  <c r="J143" s="1"/>
  <c r="J64" s="1"/>
  <c r="BK272" i="4"/>
  <c r="J272" s="1"/>
  <c r="J67" s="1"/>
  <c r="BK125" i="7"/>
  <c r="J125" s="1"/>
  <c r="J62" s="1"/>
  <c r="BK354" i="4"/>
  <c r="J354" s="1"/>
  <c r="J74" s="1"/>
  <c r="BK414" i="3"/>
  <c r="J414" s="1"/>
  <c r="J79" s="1"/>
  <c r="BK331"/>
  <c r="J331" s="1"/>
  <c r="J72" s="1"/>
  <c r="BK98" i="10"/>
  <c r="J98" s="1"/>
  <c r="J63" s="1"/>
  <c r="BK101"/>
  <c r="J101" s="1"/>
  <c r="J64" s="1"/>
  <c r="J52"/>
  <c r="BE90"/>
  <c r="E75"/>
  <c r="F82"/>
  <c r="BE93"/>
  <c r="BE105"/>
  <c r="BE99"/>
  <c r="BE102"/>
  <c r="BE107"/>
  <c r="BE88"/>
  <c r="BE95"/>
  <c r="F55" i="9"/>
  <c r="BE144"/>
  <c r="BE146"/>
  <c r="BE169"/>
  <c r="BE91"/>
  <c r="BE100"/>
  <c r="BE110"/>
  <c r="BE115"/>
  <c r="BE155"/>
  <c r="BE178"/>
  <c r="BE193"/>
  <c r="BE196"/>
  <c r="BE205"/>
  <c r="BE210"/>
  <c r="E48"/>
  <c r="BE97"/>
  <c r="BE113"/>
  <c r="BE140"/>
  <c r="BE163"/>
  <c r="BE88"/>
  <c r="BE124"/>
  <c r="BE150"/>
  <c r="BE180"/>
  <c r="BE184"/>
  <c r="BE187"/>
  <c r="BE191"/>
  <c r="BE153"/>
  <c r="BE186"/>
  <c r="BE105"/>
  <c r="BE107"/>
  <c r="BE119"/>
  <c r="BE121"/>
  <c r="BE131"/>
  <c r="BE158"/>
  <c r="BE160"/>
  <c r="BE166"/>
  <c r="BE183"/>
  <c r="BE194"/>
  <c r="BE198"/>
  <c r="BE199"/>
  <c r="BE103"/>
  <c r="BE142"/>
  <c r="BE149"/>
  <c r="BE174"/>
  <c r="BE181"/>
  <c r="BE188"/>
  <c r="J52"/>
  <c r="BE94"/>
  <c r="BE127"/>
  <c r="BE134"/>
  <c r="BE137"/>
  <c r="BE172"/>
  <c r="BE176"/>
  <c r="BE190"/>
  <c r="BE203"/>
  <c r="BE207"/>
  <c r="BE213"/>
  <c r="BE215"/>
  <c r="J52" i="8"/>
  <c r="BE96"/>
  <c r="BE124"/>
  <c r="BE135"/>
  <c r="BE158"/>
  <c r="F55"/>
  <c r="BE93"/>
  <c r="BE138"/>
  <c r="BE161"/>
  <c r="BE198"/>
  <c r="E48"/>
  <c r="BE105"/>
  <c r="BE108"/>
  <c r="BE111"/>
  <c r="BE114"/>
  <c r="BE148"/>
  <c r="BE176"/>
  <c r="BE196"/>
  <c r="BE200"/>
  <c r="BE204"/>
  <c r="BE209"/>
  <c r="BE214"/>
  <c r="BE218"/>
  <c r="BE221"/>
  <c r="BE117"/>
  <c r="BE120"/>
  <c r="BE156"/>
  <c r="BE163"/>
  <c r="BE165"/>
  <c r="BE171"/>
  <c r="BE174"/>
  <c r="BE190"/>
  <c r="BE87"/>
  <c r="BE102"/>
  <c r="BE132"/>
  <c r="BE150"/>
  <c r="BE194"/>
  <c r="BE90"/>
  <c r="BE129"/>
  <c r="BE201"/>
  <c r="BE99"/>
  <c r="BE143"/>
  <c r="BE153"/>
  <c r="BE167"/>
  <c r="BE169"/>
  <c r="BE179"/>
  <c r="BE182"/>
  <c r="BE184"/>
  <c r="BE188"/>
  <c r="BE191"/>
  <c r="BE193"/>
  <c r="BE197"/>
  <c r="BE203"/>
  <c r="BE207"/>
  <c r="BE215"/>
  <c r="BE223"/>
  <c r="BE87" i="7"/>
  <c r="BE123"/>
  <c r="BE139"/>
  <c r="J52"/>
  <c r="E74"/>
  <c r="F81"/>
  <c r="BE101"/>
  <c r="BE126"/>
  <c r="BE137"/>
  <c r="BE104"/>
  <c r="BE110"/>
  <c r="BE114"/>
  <c r="BE120"/>
  <c r="BE135"/>
  <c r="BE141"/>
  <c r="BE89"/>
  <c r="BE95"/>
  <c r="BE107"/>
  <c r="BE117"/>
  <c r="BE130"/>
  <c r="BE144"/>
  <c r="BE92"/>
  <c r="BE98"/>
  <c r="BE133"/>
  <c r="E48" i="6"/>
  <c r="J52"/>
  <c r="BE91"/>
  <c r="BE93"/>
  <c r="BE95"/>
  <c r="BE99"/>
  <c r="BE103"/>
  <c r="BE107"/>
  <c r="BE110"/>
  <c r="BE118"/>
  <c r="BE122"/>
  <c r="BE124"/>
  <c r="BE129"/>
  <c r="F55"/>
  <c r="BE98"/>
  <c r="BE104"/>
  <c r="BE108"/>
  <c r="BE114"/>
  <c r="BE121"/>
  <c r="BE125"/>
  <c r="BE88"/>
  <c r="BE89"/>
  <c r="BE97"/>
  <c r="BE109"/>
  <c r="BE111"/>
  <c r="BE112"/>
  <c r="BE115"/>
  <c r="BE117"/>
  <c r="BE126"/>
  <c r="BE128"/>
  <c r="BE92"/>
  <c r="BE116"/>
  <c r="BE101"/>
  <c r="BE106"/>
  <c r="BE94"/>
  <c r="BE96"/>
  <c r="BE100"/>
  <c r="BE105"/>
  <c r="BE119"/>
  <c r="BE123"/>
  <c r="BE127"/>
  <c r="BE130"/>
  <c r="BE97" i="5"/>
  <c r="J52"/>
  <c r="F79"/>
  <c r="BE85"/>
  <c r="BE87"/>
  <c r="BE92"/>
  <c r="BE95"/>
  <c r="E48"/>
  <c r="BE90"/>
  <c r="BE91"/>
  <c r="BE93"/>
  <c r="BE94"/>
  <c r="BE96"/>
  <c r="F55" i="4"/>
  <c r="BE130"/>
  <c r="BE160"/>
  <c r="BE161"/>
  <c r="BE163"/>
  <c r="BE164"/>
  <c r="BE166"/>
  <c r="BE181"/>
  <c r="BE183"/>
  <c r="BE187"/>
  <c r="BE195"/>
  <c r="BE201"/>
  <c r="BE210"/>
  <c r="BE215"/>
  <c r="BE216"/>
  <c r="E48"/>
  <c r="BE99"/>
  <c r="BE121"/>
  <c r="BE144"/>
  <c r="BE146"/>
  <c r="BE157"/>
  <c r="BE158"/>
  <c r="BE168"/>
  <c r="BE179"/>
  <c r="BE222"/>
  <c r="BE247"/>
  <c r="BE258"/>
  <c r="BE259"/>
  <c r="BE261"/>
  <c r="BE279"/>
  <c r="BE287"/>
  <c r="BE290"/>
  <c r="BE308"/>
  <c r="BE317"/>
  <c r="J88"/>
  <c r="BE155"/>
  <c r="BE185"/>
  <c r="BE196"/>
  <c r="BE213"/>
  <c r="BE241"/>
  <c r="BE244"/>
  <c r="BE277"/>
  <c r="BE284"/>
  <c r="BE295"/>
  <c r="BE304"/>
  <c r="BE312"/>
  <c r="BE345"/>
  <c r="BE348"/>
  <c r="BE355"/>
  <c r="BE101"/>
  <c r="BE109"/>
  <c r="BE113"/>
  <c r="BE139"/>
  <c r="BE142"/>
  <c r="BE149"/>
  <c r="BE152"/>
  <c r="BE171"/>
  <c r="BE172"/>
  <c r="BE190"/>
  <c r="BE205"/>
  <c r="BE208"/>
  <c r="BE212"/>
  <c r="BE224"/>
  <c r="BE226"/>
  <c r="BE228"/>
  <c r="BE233"/>
  <c r="BE254"/>
  <c r="BE255"/>
  <c r="BE281"/>
  <c r="BE292"/>
  <c r="BE302"/>
  <c r="BE306"/>
  <c r="BE310"/>
  <c r="BE314"/>
  <c r="BE334"/>
  <c r="BE344"/>
  <c r="BE97"/>
  <c r="BE106"/>
  <c r="BE133"/>
  <c r="BE221"/>
  <c r="BE253"/>
  <c r="BE256"/>
  <c r="BE263"/>
  <c r="BE323"/>
  <c r="BE338"/>
  <c r="BE341"/>
  <c r="BE342"/>
  <c r="BE347"/>
  <c r="BE350"/>
  <c r="BE352"/>
  <c r="BE118"/>
  <c r="BE125"/>
  <c r="BE170"/>
  <c r="BE203"/>
  <c r="BE218"/>
  <c r="BE219"/>
  <c r="BE236"/>
  <c r="BE266"/>
  <c r="BE269"/>
  <c r="BE273"/>
  <c r="BE299"/>
  <c r="BE320"/>
  <c r="BE329"/>
  <c r="BE103"/>
  <c r="BE173"/>
  <c r="BE177"/>
  <c r="BE186"/>
  <c r="BE230"/>
  <c r="BE250"/>
  <c r="BE252"/>
  <c r="BE257"/>
  <c r="BE283"/>
  <c r="BE297"/>
  <c r="J52" i="3"/>
  <c r="E89"/>
  <c r="F96"/>
  <c r="BE120"/>
  <c r="BE123"/>
  <c r="BE126"/>
  <c r="BE132"/>
  <c r="BE137"/>
  <c r="BE216"/>
  <c r="BE219"/>
  <c r="BE270"/>
  <c r="BE338"/>
  <c r="BE372"/>
  <c r="BE383"/>
  <c r="BE386"/>
  <c r="BE408"/>
  <c r="BE415"/>
  <c r="BE420"/>
  <c r="BE193"/>
  <c r="BE229"/>
  <c r="BE293"/>
  <c r="BE326"/>
  <c r="BE327"/>
  <c r="BE329"/>
  <c r="BE332"/>
  <c r="BE342"/>
  <c r="BE349"/>
  <c r="BE352"/>
  <c r="BE354"/>
  <c r="BE358"/>
  <c r="BE360"/>
  <c r="BE365"/>
  <c r="BE368"/>
  <c r="BE370"/>
  <c r="BE173"/>
  <c r="BE213"/>
  <c r="BE287"/>
  <c r="BE295"/>
  <c r="BE374"/>
  <c r="BE396"/>
  <c r="BE412"/>
  <c r="BE102"/>
  <c r="BE226"/>
  <c r="BE267"/>
  <c r="BE278"/>
  <c r="BE301"/>
  <c r="BE310"/>
  <c r="BE312"/>
  <c r="BE315"/>
  <c r="BE317"/>
  <c r="BE320"/>
  <c r="BE322"/>
  <c r="BE355"/>
  <c r="BE363"/>
  <c r="BE376"/>
  <c r="BE143"/>
  <c r="BE152"/>
  <c r="BE161"/>
  <c r="BE170"/>
  <c r="BE203"/>
  <c r="BE207"/>
  <c r="BE210"/>
  <c r="BE252"/>
  <c r="BE253"/>
  <c r="BE261"/>
  <c r="BE273"/>
  <c r="BE303"/>
  <c r="BE336"/>
  <c r="BE347"/>
  <c r="BE393"/>
  <c r="BE403"/>
  <c r="BE378"/>
  <c r="BE381"/>
  <c r="BE233"/>
  <c r="BE239"/>
  <c r="BE245"/>
  <c r="BE284"/>
  <c r="BE345"/>
  <c r="BE401"/>
  <c r="BE406"/>
  <c r="BE108"/>
  <c r="BE129"/>
  <c r="BE183"/>
  <c r="BE223"/>
  <c r="BE236"/>
  <c r="BE242"/>
  <c r="BE247"/>
  <c r="BE256"/>
  <c r="BE264"/>
  <c r="BE276"/>
  <c r="BE281"/>
  <c r="BE291"/>
  <c r="BE298"/>
  <c r="BE307"/>
  <c r="BE323"/>
  <c r="BE391"/>
  <c r="E48" i="2"/>
  <c r="J52"/>
  <c r="F55"/>
  <c r="BE90"/>
  <c r="BE94"/>
  <c r="BE102"/>
  <c r="BE106"/>
  <c r="BE116"/>
  <c r="BE87"/>
  <c r="BE98"/>
  <c r="BE110"/>
  <c r="BE113"/>
  <c r="BE119"/>
  <c r="BE123"/>
  <c r="AW55" i="1"/>
  <c r="BA55"/>
  <c r="BB55"/>
  <c r="F34" i="9"/>
  <c r="BA62" i="1" s="1"/>
  <c r="F37" i="9"/>
  <c r="BD62" i="1" s="1"/>
  <c r="F36" i="3"/>
  <c r="BC56" i="1" s="1"/>
  <c r="F37" i="6"/>
  <c r="BD59" i="1" s="1"/>
  <c r="F35" i="8"/>
  <c r="BB61" i="1" s="1"/>
  <c r="J34" i="6"/>
  <c r="AW59" i="1" s="1"/>
  <c r="F37" i="2"/>
  <c r="BD55" i="1" s="1"/>
  <c r="F34" i="3"/>
  <c r="BA56" i="1" s="1"/>
  <c r="F36" i="9"/>
  <c r="BC62" i="1" s="1"/>
  <c r="F36" i="7"/>
  <c r="BC60" i="1" s="1"/>
  <c r="F35" i="4"/>
  <c r="BB57" i="1" s="1"/>
  <c r="F34" i="4"/>
  <c r="BA57" i="1" s="1"/>
  <c r="F34" i="10"/>
  <c r="BA63" i="1" s="1"/>
  <c r="F36" i="6"/>
  <c r="BC59" i="1" s="1"/>
  <c r="J34" i="5"/>
  <c r="AW58" i="1" s="1"/>
  <c r="F37" i="10"/>
  <c r="BD63" i="1" s="1"/>
  <c r="F35" i="3"/>
  <c r="BB56" i="1" s="1"/>
  <c r="F35" i="10"/>
  <c r="BB63" i="1" s="1"/>
  <c r="F35" i="9"/>
  <c r="BB62" i="1" s="1"/>
  <c r="F34" i="5"/>
  <c r="BA58" i="1" s="1"/>
  <c r="F36" i="4"/>
  <c r="BC57" i="1" s="1"/>
  <c r="F35" i="5"/>
  <c r="BB58" i="1" s="1"/>
  <c r="F36" i="8"/>
  <c r="BC61" i="1" s="1"/>
  <c r="F37" i="5"/>
  <c r="BD58" i="1" s="1"/>
  <c r="F35" i="7"/>
  <c r="BB60" i="1" s="1"/>
  <c r="J34" i="10"/>
  <c r="AW63" i="1" s="1"/>
  <c r="F34" i="7"/>
  <c r="BA60" i="1" s="1"/>
  <c r="F37" i="8"/>
  <c r="BD61" i="1" s="1"/>
  <c r="J34" i="3"/>
  <c r="AW56" i="1" s="1"/>
  <c r="J34" i="9"/>
  <c r="AW62" i="1" s="1"/>
  <c r="F37" i="4"/>
  <c r="BD57" i="1" s="1"/>
  <c r="F35" i="6"/>
  <c r="BB59" i="1" s="1"/>
  <c r="F37" i="7"/>
  <c r="BD60" i="1" s="1"/>
  <c r="J34" i="4"/>
  <c r="AW57" i="1" s="1"/>
  <c r="J34" i="8"/>
  <c r="AW61" i="1" s="1"/>
  <c r="J34" i="7"/>
  <c r="AW60" i="1" s="1"/>
  <c r="F36" i="5"/>
  <c r="BC58" i="1" s="1"/>
  <c r="F36" i="10"/>
  <c r="BC63" i="1" s="1"/>
  <c r="F36" i="2"/>
  <c r="BC55" i="1" s="1"/>
  <c r="F37" i="3"/>
  <c r="BD56" i="1" s="1"/>
  <c r="F34" i="6"/>
  <c r="BA59" i="1" s="1"/>
  <c r="F34" i="8"/>
  <c r="BA61" i="1" s="1"/>
  <c r="BK83" i="5" l="1"/>
  <c r="J83" s="1"/>
  <c r="J60" s="1"/>
  <c r="BK85" i="2"/>
  <c r="J85" s="1"/>
  <c r="J61" s="1"/>
  <c r="BK305" i="3"/>
  <c r="J305" s="1"/>
  <c r="J69" s="1"/>
  <c r="BK95" i="4"/>
  <c r="J95" s="1"/>
  <c r="J60" s="1"/>
  <c r="BK86" i="9"/>
  <c r="BK85" s="1"/>
  <c r="J85" s="1"/>
  <c r="J30" s="1"/>
  <c r="AG62" i="1" s="1"/>
  <c r="BK275" i="4"/>
  <c r="J275" s="1"/>
  <c r="J68" s="1"/>
  <c r="J124"/>
  <c r="J63" s="1"/>
  <c r="J306" i="3"/>
  <c r="J70" s="1"/>
  <c r="R86" i="10"/>
  <c r="R85"/>
  <c r="BK336" i="4"/>
  <c r="T86" i="10"/>
  <c r="T85"/>
  <c r="P86" i="6"/>
  <c r="P85" s="1"/>
  <c r="AU59" i="1" s="1"/>
  <c r="BK85" i="7"/>
  <c r="J85" s="1"/>
  <c r="J60" s="1"/>
  <c r="R275" i="4"/>
  <c r="R86" i="6"/>
  <c r="R85" s="1"/>
  <c r="T275" i="4"/>
  <c r="T94"/>
  <c r="T86" i="6"/>
  <c r="T85" s="1"/>
  <c r="T85" i="8"/>
  <c r="T84"/>
  <c r="P85" i="7"/>
  <c r="P84" s="1"/>
  <c r="AU60" i="1" s="1"/>
  <c r="BK85" i="8"/>
  <c r="J85" s="1"/>
  <c r="J60" s="1"/>
  <c r="BK100" i="3"/>
  <c r="P275" i="4"/>
  <c r="T86" i="9"/>
  <c r="T85"/>
  <c r="P86"/>
  <c r="P85" s="1"/>
  <c r="AU62" i="1" s="1"/>
  <c r="T305" i="3"/>
  <c r="R305"/>
  <c r="R99" s="1"/>
  <c r="R85" i="8"/>
  <c r="R84" s="1"/>
  <c r="T83" i="5"/>
  <c r="T82"/>
  <c r="R95" i="4"/>
  <c r="T100" i="3"/>
  <c r="T99"/>
  <c r="P100"/>
  <c r="P99" s="1"/>
  <c r="AU56" i="1" s="1"/>
  <c r="T85" i="2"/>
  <c r="T83" s="1"/>
  <c r="P95" i="4"/>
  <c r="P94"/>
  <c r="AU57" i="1" s="1"/>
  <c r="R86" i="9"/>
  <c r="R85" s="1"/>
  <c r="P85" i="8"/>
  <c r="P84"/>
  <c r="AU61" i="1" s="1"/>
  <c r="R100" i="3"/>
  <c r="P85" i="2"/>
  <c r="P83" s="1"/>
  <c r="AU55" i="1" s="1"/>
  <c r="BK86" i="10"/>
  <c r="J86" s="1"/>
  <c r="J60" s="1"/>
  <c r="BK86" i="6"/>
  <c r="J86" s="1"/>
  <c r="J60" s="1"/>
  <c r="J59" i="9"/>
  <c r="BK82" i="5"/>
  <c r="J82" s="1"/>
  <c r="J30" s="1"/>
  <c r="AG58" i="1" s="1"/>
  <c r="J33" i="8"/>
  <c r="AV61" i="1" s="1"/>
  <c r="AT61" s="1"/>
  <c r="J33" i="4"/>
  <c r="AV57" i="1" s="1"/>
  <c r="AT57" s="1"/>
  <c r="J33" i="9"/>
  <c r="AV62" i="1" s="1"/>
  <c r="AT62" s="1"/>
  <c r="J33" i="7"/>
  <c r="AV60" i="1" s="1"/>
  <c r="AT60" s="1"/>
  <c r="BD54"/>
  <c r="W33" s="1"/>
  <c r="J33" i="6"/>
  <c r="AV59" i="1" s="1"/>
  <c r="AT59" s="1"/>
  <c r="F33" i="6"/>
  <c r="AZ59" i="1" s="1"/>
  <c r="F33" i="7"/>
  <c r="AZ60" i="1" s="1"/>
  <c r="F33" i="9"/>
  <c r="AZ62" i="1" s="1"/>
  <c r="F33" i="8"/>
  <c r="AZ61" i="1" s="1"/>
  <c r="BA54"/>
  <c r="W30" s="1"/>
  <c r="BC54"/>
  <c r="AY54" s="1"/>
  <c r="F33" i="10"/>
  <c r="AZ63" i="1" s="1"/>
  <c r="F33" i="2"/>
  <c r="AZ55" i="1" s="1"/>
  <c r="J33" i="10"/>
  <c r="AV63" i="1" s="1"/>
  <c r="AT63" s="1"/>
  <c r="F33" i="5"/>
  <c r="AZ58" i="1" s="1"/>
  <c r="F33" i="3"/>
  <c r="AZ56" i="1" s="1"/>
  <c r="J33" i="2"/>
  <c r="AV55" i="1" s="1"/>
  <c r="AT55" s="1"/>
  <c r="F33" i="4"/>
  <c r="AZ57" i="1" s="1"/>
  <c r="BB54"/>
  <c r="W31" s="1"/>
  <c r="J33" i="5"/>
  <c r="AV58" i="1" s="1"/>
  <c r="AT58" s="1"/>
  <c r="J33" i="3"/>
  <c r="AV56" i="1" s="1"/>
  <c r="AT56" s="1"/>
  <c r="BK83" i="2" l="1"/>
  <c r="J83" s="1"/>
  <c r="J59" s="1"/>
  <c r="BK99" i="3"/>
  <c r="J99" s="1"/>
  <c r="J59" s="1"/>
  <c r="J86" i="9"/>
  <c r="J60" s="1"/>
  <c r="AN62" i="1"/>
  <c r="J100" i="3"/>
  <c r="J60" s="1"/>
  <c r="R94" i="4"/>
  <c r="BK94"/>
  <c r="J94" s="1"/>
  <c r="J59" s="1"/>
  <c r="J336"/>
  <c r="J72" s="1"/>
  <c r="BK84" i="7"/>
  <c r="J84" s="1"/>
  <c r="J59" s="1"/>
  <c r="BK84" i="8"/>
  <c r="J84" s="1"/>
  <c r="J59" s="1"/>
  <c r="BK85" i="10"/>
  <c r="J85" s="1"/>
  <c r="J59" s="1"/>
  <c r="BK85" i="6"/>
  <c r="J85" s="1"/>
  <c r="J30" s="1"/>
  <c r="AG59" i="1" s="1"/>
  <c r="J39" i="9"/>
  <c r="AN58" i="1"/>
  <c r="J59" i="5"/>
  <c r="J39"/>
  <c r="W32" i="1"/>
  <c r="AW54"/>
  <c r="AK30" s="1"/>
  <c r="AU54"/>
  <c r="AZ54"/>
  <c r="W29" s="1"/>
  <c r="J30" i="2"/>
  <c r="AG55" i="1" s="1"/>
  <c r="AX54"/>
  <c r="J30" i="4" l="1"/>
  <c r="AG57" i="1" s="1"/>
  <c r="AN57" s="1"/>
  <c r="J30" i="3"/>
  <c r="AG56" i="1" s="1"/>
  <c r="AN56" s="1"/>
  <c r="J39" i="6"/>
  <c r="J59"/>
  <c r="J39" i="2"/>
  <c r="AN55" i="1"/>
  <c r="AN59"/>
  <c r="AV54"/>
  <c r="AK29" s="1"/>
  <c r="J30" i="10"/>
  <c r="AG63" i="1" s="1"/>
  <c r="J30" i="7"/>
  <c r="AG60" i="1" s="1"/>
  <c r="AN60" s="1"/>
  <c r="J30" i="8"/>
  <c r="AG61" i="1" s="1"/>
  <c r="AN61" s="1"/>
  <c r="J39" i="4" l="1"/>
  <c r="J39" i="3"/>
  <c r="J39" i="7"/>
  <c r="J39" i="8"/>
  <c r="J39" i="10"/>
  <c r="AN63" i="1"/>
  <c r="AT54"/>
  <c r="AG54"/>
  <c r="AK26" s="1"/>
  <c r="AN54" l="1"/>
  <c r="AK35"/>
</calcChain>
</file>

<file path=xl/sharedStrings.xml><?xml version="1.0" encoding="utf-8"?>
<sst xmlns="http://schemas.openxmlformats.org/spreadsheetml/2006/main" count="11942" uniqueCount="2151">
  <si>
    <t>Export Komplet</t>
  </si>
  <si>
    <t>VZ</t>
  </si>
  <si>
    <t>2.0</t>
  </si>
  <si>
    <t/>
  </si>
  <si>
    <t>False</t>
  </si>
  <si>
    <t>{6ddba415-6fc6-4336-9d97-d85c8e90eb57}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</si>
  <si>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</si>
  <si>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</si>
  <si>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</si>
  <si>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</si>
  <si>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</si>
  <si>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</si>
  <si>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0,001</t>
  </si>
  <si>
    <t>Kód:</t>
  </si>
  <si>
    <t>052325</t>
  </si>
  <si>
    <t>Stavba:</t>
  </si>
  <si>
    <t>Vjezd do areálu Žižkov, vnitřní komunikace</t>
  </si>
  <si>
    <t>KSO:</t>
  </si>
  <si>
    <t>CC-CZ:</t>
  </si>
  <si>
    <t>Místo:</t>
  </si>
  <si>
    <t>Vysoká škola ekonomická v Praze</t>
  </si>
  <si>
    <t>Datum:</t>
  </si>
  <si>
    <t>23. 5. 2025</t>
  </si>
  <si>
    <t>Zadavatel:</t>
  </si>
  <si>
    <t>IČ:</t>
  </si>
  <si>
    <t>613 84 399</t>
  </si>
  <si>
    <t>DIČ:</t>
  </si>
  <si>
    <t>Zhotovitel:</t>
  </si>
  <si>
    <t xml:space="preserve"> </t>
  </si>
  <si>
    <t>Projektant:</t>
  </si>
  <si>
    <t>Ing. arch. Petr Ovčačík</t>
  </si>
  <si>
    <t>True</t>
  </si>
  <si>
    <t>Zpracovatel:</t>
  </si>
  <si>
    <t>Ing. M. Dušek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</si>
  <si>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</si>
  <si>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</si>
  <si>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</si>
  <si>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</si>
  <si>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</si>
  <si>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</si>
  <si>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</si>
  <si>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</si>
  <si>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</si>
  <si>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</si>
  <si>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</si>
  <si>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</si>
  <si>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</si>
  <si>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</si>
  <si>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</si>
  <si>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</si>
  <si>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</si>
  <si>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</si>
  <si>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</si>
  <si>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</si>
  <si>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</si>
  <si>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</si>
  <si>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</si>
  <si>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</si>
  <si>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</si>
  <si>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</si>
  <si>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</si>
  <si>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</si>
  <si>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</si>
  <si>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</si>
  <si>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</si>
  <si>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</si>
  <si>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</si>
  <si>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</si>
  <si>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</si>
  <si>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</si>
  <si>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</si>
  <si>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</si>
  <si>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</si>
  <si>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</si>
  <si>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</si>
  <si>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</t>
  </si>
  <si>
    <t>Statika</t>
  </si>
  <si>
    <t>STA</t>
  </si>
  <si>
    <t>1</t>
  </si>
  <si>
    <t>{0c9cb33f-0cc6-4e79-a979-bcbdb735b40e}</t>
  </si>
  <si>
    <t>2</t>
  </si>
  <si>
    <t>02</t>
  </si>
  <si>
    <t>Stavebně architektonická část</t>
  </si>
  <si>
    <t>{ce99b1eb-f53b-430b-b5a2-d776995f3919}</t>
  </si>
  <si>
    <t>03</t>
  </si>
  <si>
    <t>komunikace</t>
  </si>
  <si>
    <t>{3fcc4b58-8b2d-44c8-a3db-7d10afd5d806}</t>
  </si>
  <si>
    <t>04</t>
  </si>
  <si>
    <t xml:space="preserve">Zeleň </t>
  </si>
  <si>
    <t>{dab8f2e3-a1f1-4aa0-bc71-cccee601d792}</t>
  </si>
  <si>
    <t>05</t>
  </si>
  <si>
    <t>silnoproud</t>
  </si>
  <si>
    <t>{18c226d8-78cc-4cc2-beb0-afe69a31ee47}</t>
  </si>
  <si>
    <t>06</t>
  </si>
  <si>
    <t xml:space="preserve">Vodovod </t>
  </si>
  <si>
    <t>{c8d69b37-5c52-458e-af13-d2d8a9b332d1}</t>
  </si>
  <si>
    <t>07</t>
  </si>
  <si>
    <t>Kanalizace dešťová</t>
  </si>
  <si>
    <t>{8f57b1ac-6f46-4ccf-8653-f3c784f602b4}</t>
  </si>
  <si>
    <t>08</t>
  </si>
  <si>
    <t>Kanalizace splašková</t>
  </si>
  <si>
    <t>{f86fece5-bf7e-4548-9fa1-fb4771369103}</t>
  </si>
  <si>
    <t>VRN</t>
  </si>
  <si>
    <t>VON</t>
  </si>
  <si>
    <t>{565319ad-fcd2-4208-8da7-d9c2ea0f1978}</t>
  </si>
  <si>
    <t>KRYCÍ LIST SOUPISU PRACÍ</t>
  </si>
  <si>
    <t>Objekt:</t>
  </si>
  <si>
    <t>01 - Statika</t>
  </si>
  <si>
    <t>REKAPITULACE ČLENĚNÍ SOUPISU PRACÍ</t>
  </si>
  <si>
    <t>Kód dílu - Popis</t>
  </si>
  <si>
    <t>Cena celkem [CZK]</t>
  </si>
  <si>
    <t>-1</t>
  </si>
  <si>
    <t>HSV - Práce a dodávky HSV</t>
  </si>
  <si>
    <t>PSV - Práce a dodávky PSV</t>
  </si>
  <si>
    <t xml:space="preserve">    767 - Konstrukce zámečnické</t>
  </si>
  <si>
    <t xml:space="preserve">    783 - Dokončovací práce - nátěry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</si>
  <si>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</si>
  <si>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</si>
  <si>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</si>
  <si>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</si>
  <si>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</si>
  <si>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</si>
  <si>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</si>
  <si>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</si>
  <si>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</si>
  <si>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</si>
  <si>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</si>
  <si>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</si>
  <si>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</si>
  <si>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</si>
  <si>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</si>
  <si>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</si>
  <si>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PSV</t>
  </si>
  <si>
    <t>Práce a dodávky PSV</t>
  </si>
  <si>
    <t>767</t>
  </si>
  <si>
    <t>Konstrukce zámečnické</t>
  </si>
  <si>
    <t>K</t>
  </si>
  <si>
    <t>767995113</t>
  </si>
  <si>
    <t>Montáž ostatních atypických zámečnických konstrukcí hmotnosti přes 10 do 20 kg</t>
  </si>
  <si>
    <t>kg</t>
  </si>
  <si>
    <t>CS ÚRS 2025 01</t>
  </si>
  <si>
    <t>16</t>
  </si>
  <si>
    <t>-1028779225</t>
  </si>
  <si>
    <t>Online PSC</t>
  </si>
  <si>
    <t>https://podminky.urs.cz/item/CS_URS_2025_01/767995113</t>
  </si>
  <si>
    <t>VV</t>
  </si>
  <si>
    <t>"tab. ocel" 773,15</t>
  </si>
  <si>
    <t>M</t>
  </si>
  <si>
    <t>13010958</t>
  </si>
  <si>
    <t>ocel profilová jakost S235JR (11 375) průřez HEA 180</t>
  </si>
  <si>
    <t>t</t>
  </si>
  <si>
    <t>32</t>
  </si>
  <si>
    <t>-16051408</t>
  </si>
  <si>
    <t>"podvlečené nosníky" 0,2016</t>
  </si>
  <si>
    <t>"ztr5%" 0,2016*0,05</t>
  </si>
  <si>
    <t>Součet</t>
  </si>
  <si>
    <t>4</t>
  </si>
  <si>
    <t>3</t>
  </si>
  <si>
    <t>13010960</t>
  </si>
  <si>
    <t>ocel profilová jakost S235JR (11 375) průřez HEA 200</t>
  </si>
  <si>
    <t>-139065876</t>
  </si>
  <si>
    <t>"podvlečené nosníky" 0,2283</t>
  </si>
  <si>
    <t>"ztr.5%" 0,2283*0,05</t>
  </si>
  <si>
    <t>13010750</t>
  </si>
  <si>
    <t>ocel profilová jakost S235JR (11 375) průřez IPE 180</t>
  </si>
  <si>
    <t>1961110043</t>
  </si>
  <si>
    <t>"překlad"0,109</t>
  </si>
  <si>
    <t>"ztr.5%" 0,109*0,05</t>
  </si>
  <si>
    <t>5</t>
  </si>
  <si>
    <t>14550309</t>
  </si>
  <si>
    <t>profil ocelový svařovaný jakost S235 průřez čtvercový 120x120x10mm</t>
  </si>
  <si>
    <t>852105845</t>
  </si>
  <si>
    <t>"sloupy" 0,2157</t>
  </si>
  <si>
    <t>"ztratné 5%" 0,2157*0,05</t>
  </si>
  <si>
    <t>6</t>
  </si>
  <si>
    <t>13530820</t>
  </si>
  <si>
    <t>ocel široká jakost S235JR 300x10mm</t>
  </si>
  <si>
    <t>29826565</t>
  </si>
  <si>
    <t>"patní plechy" 0,0185</t>
  </si>
  <si>
    <t>"ztr.5%"0,0185*0,05</t>
  </si>
  <si>
    <t>7</t>
  </si>
  <si>
    <t>628613611</t>
  </si>
  <si>
    <t>Žárové zinkování ponorem dílů ocelových konstrukcí hmotnosti dílců do 100 kg</t>
  </si>
  <si>
    <t>282649129</t>
  </si>
  <si>
    <t>https://podminky.urs.cz/item/CS_URS_2025_01/628613611</t>
  </si>
  <si>
    <t>773,15</t>
  </si>
  <si>
    <t>8</t>
  </si>
  <si>
    <t>998767101</t>
  </si>
  <si>
    <t>Přesun hmot pro zámečnické konstrukce stanovený z hmotnosti přesunovaného materiálu vodorovná dopravní vzdálenost do 50 m základní v objektech výšky do 6 m</t>
  </si>
  <si>
    <t>-1595281582</t>
  </si>
  <si>
    <t>https://podminky.urs.cz/item/CS_URS_2025_01/998767101</t>
  </si>
  <si>
    <t>783</t>
  </si>
  <si>
    <t>Dokončovací práce - nátěry</t>
  </si>
  <si>
    <t>9</t>
  </si>
  <si>
    <t>783314201</t>
  </si>
  <si>
    <t>Základní antikorozní nátěr zámečnických konstrukcí jednonásobný syntetický standardní</t>
  </si>
  <si>
    <t>m2</t>
  </si>
  <si>
    <t>-2058039512</t>
  </si>
  <si>
    <t>https://podminky.urs.cz/item/CS_URS_2025_01/783314201</t>
  </si>
  <si>
    <t>(0,18*4+0,171*2)*2*2,84+(0,2*4+0,18*2)*5,31</t>
  </si>
  <si>
    <t>10</t>
  </si>
  <si>
    <t>783315101</t>
  </si>
  <si>
    <t>Mezinátěr zámečnických konstrukcí jednonásobný syntetický standardní</t>
  </si>
  <si>
    <t>563090732</t>
  </si>
  <si>
    <t>https://podminky.urs.cz/item/CS_URS_2025_01/783315101</t>
  </si>
  <si>
    <t>P</t>
  </si>
  <si>
    <t>Poznámka k položce:_x000D_
s nátěrem s metalickým efektem – barva tmavě šedá - litinová.</t>
  </si>
  <si>
    <t>11</t>
  </si>
  <si>
    <t>783317101</t>
  </si>
  <si>
    <t>Krycí nátěr (email) zámečnických konstrukcí jednonásobný syntetický standardní</t>
  </si>
  <si>
    <t>-222123207</t>
  </si>
  <si>
    <t>https://podminky.urs.cz/item/CS_URS_2025_01/783317101</t>
  </si>
  <si>
    <t>02 - Stavebně architektonická část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</si>
  <si>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</si>
  <si>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</si>
  <si>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</si>
  <si>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</si>
  <si>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</si>
  <si>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</si>
  <si>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</si>
  <si>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</si>
  <si>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 xml:space="preserve">    711 - Izolace proti vodě, vlhkosti a plynům</t>
  </si>
  <si>
    <t xml:space="preserve">    751 - Vzduchotechnika</t>
  </si>
  <si>
    <t xml:space="preserve">    762 - Konstrukce tesařské</t>
  </si>
  <si>
    <t xml:space="preserve">    764 - Konstrukce klempířské</t>
  </si>
  <si>
    <t xml:space="preserve">    766 - Konstrukce truhlářské</t>
  </si>
  <si>
    <t xml:space="preserve">    776 - Podlahy povlakové</t>
  </si>
  <si>
    <t xml:space="preserve">    781 - Dokončovací práce - obklady</t>
  </si>
  <si>
    <t xml:space="preserve">    782 - Dokončovací práce - obklady z kamene</t>
  </si>
  <si>
    <t xml:space="preserve">    784 - Dokončovací práce - malby a tapety</t>
  </si>
  <si>
    <t>Zemní práce</t>
  </si>
  <si>
    <t>132254101</t>
  </si>
  <si>
    <t>Hloubení zapažených rýh šířky do 800 mm strojně s urovnáním dna do předepsaného profilu a spádu v hornině třídy těžitelnosti I skupiny 3 do 20 m3</t>
  </si>
  <si>
    <t>m3</t>
  </si>
  <si>
    <t>-1142185602</t>
  </si>
  <si>
    <t>https://podminky.urs.cz/item/CS_URS_2025_01/132254101</t>
  </si>
  <si>
    <t>"opěrná zeď S2" 0,2*0,6*(17,7+8,75)+0,2*0,75*(13,146+7,1)</t>
  </si>
  <si>
    <t>"OP1" 0,95*1,85*(1,84+8,81+9,22+8,865+1,45)</t>
  </si>
  <si>
    <t>"OP2" 0,4*1,05*(10,435+18,705+25,54)</t>
  </si>
  <si>
    <t>133251101</t>
  </si>
  <si>
    <t>Hloubení nezapažených šachet strojně v hornině třídy těžitelnosti I skupiny 3 do 20 m3</t>
  </si>
  <si>
    <t>18066323</t>
  </si>
  <si>
    <t>https://podminky.urs.cz/item/CS_URS_2025_01/133251101</t>
  </si>
  <si>
    <t>"lampy VO, 10 ks" 10*0,8*0,8*1,1</t>
  </si>
  <si>
    <t>"patka pro sloupy" 0,8*0,8*1,1+0,6*1*1,1</t>
  </si>
  <si>
    <t>"turnikety" 3*0,5*1*1,1</t>
  </si>
  <si>
    <t>"pítko" 0,6*0,6*1,1</t>
  </si>
  <si>
    <t>"závora" 0,5*0,5*1,1</t>
  </si>
  <si>
    <t>"zákl. pro osazení semaforů, doprh značek a info. tabule-7.1,7.2,7.3" 8*0,3*0,3*0,6</t>
  </si>
  <si>
    <t>"patky pro HEB" 2*0,6*0,6*1,1</t>
  </si>
  <si>
    <t>"výkop pro základ plotu a brány" 5,5</t>
  </si>
  <si>
    <t>"základ stěny " 1,6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</si>
  <si>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</si>
  <si>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</si>
  <si>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1795784810</t>
  </si>
  <si>
    <t>https://podminky.urs.cz/item/CS_URS_2025_01/162751117</t>
  </si>
  <si>
    <t>82,227+11,949-42,742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</si>
  <si>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</si>
  <si>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</si>
  <si>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1950710108</t>
  </si>
  <si>
    <t>https://podminky.urs.cz/item/CS_URS_2025_01/162751119</t>
  </si>
  <si>
    <t>"dalších 20 km"51,434*20</t>
  </si>
  <si>
    <t>167151101</t>
  </si>
  <si>
    <t>Nakládání, skládání a překládání neulehlého výkopku nebo sypaniny strojně nakládání, množství do 100 m3, z horniny třídy těžitelnosti I, skupiny 1 až 3</t>
  </si>
  <si>
    <t>703435593</t>
  </si>
  <si>
    <t>https://podminky.urs.cz/item/CS_URS_2025_01/167151101</t>
  </si>
  <si>
    <t>"obsyp"42,742</t>
  </si>
  <si>
    <t>171201231</t>
  </si>
  <si>
    <t>Poplatek za uložení stavebního odpadu na recyklační skládce (skládkovné) zeminy a kamení zatříděného do Katalogu odpadů pod kódem 17 05 04</t>
  </si>
  <si>
    <t>-787783307</t>
  </si>
  <si>
    <t>https://podminky.urs.cz/item/CS_URS_2025_01/171201231</t>
  </si>
  <si>
    <t>51,434*1,8</t>
  </si>
  <si>
    <t>175151201</t>
  </si>
  <si>
    <t>Obsypání objektů nad přilehlým původním terénem strojně sypaninou z vhodných hornin třídy těžitelnosti I a II, skupiny 1 až 4 nebo materiálem uloženým ve vzdálenosti do 3 m od vnějšího kraje objektu pro jakoukoliv míru zhutnění bez prohození sypaniny</t>
  </si>
  <si>
    <t>658603740</t>
  </si>
  <si>
    <t>https://podminky.urs.cz/item/CS_URS_2025_01/175151201</t>
  </si>
  <si>
    <t>"OP1" 0,7*1,35*(1,84+8,81+9,22+8,865+1,45)</t>
  </si>
  <si>
    <t>"OP2" 0,4*0,65*(10,435+18,705+25,54)</t>
  </si>
  <si>
    <t>175151209</t>
  </si>
  <si>
    <t>Obsypání objektů nad přilehlým původním terénem strojně Příplatek k ceně za prohození sypaniny</t>
  </si>
  <si>
    <t>-1097526852</t>
  </si>
  <si>
    <t>https://podminky.urs.cz/item/CS_URS_2025_01/175151209</t>
  </si>
  <si>
    <t>Zakládání</t>
  </si>
  <si>
    <t>274321611</t>
  </si>
  <si>
    <t>Základy z betonu železového (bez výztuže) pasy z betonu bez zvláštních nároků na prostředí tř. C 30/37</t>
  </si>
  <si>
    <t>686640961</t>
  </si>
  <si>
    <t>https://podminky.urs.cz/item/CS_URS_2025_01/274321611</t>
  </si>
  <si>
    <t>"vrátnice" 3,34*1,1*0,45</t>
  </si>
  <si>
    <t>"pro vjezdovou bránu, plot a vstupní branku"0,3*1,1*(3,97+0,25+4,1+0,6+3,5)</t>
  </si>
  <si>
    <t>"opěrná zeď S2" 0,2*0,8*(17,7+8,75)+0,2*0,75*(13,146+7,1)</t>
  </si>
  <si>
    <t>"OP1" 0,95*0,5*(1,84+8,81+9,22+8,865+1,45)+0,25*1,6*(2,04+0,45+8,81+8,87+0,75+0,45+8,165+1,45)</t>
  </si>
  <si>
    <t>"zeď u schodů" 0,25*1,6*(2,715*2+1,6)</t>
  </si>
  <si>
    <t>"OP2" 0,65*0,4*(10,435+18,705+25,54)+0,850*0,25*(10,435+18,705+25,54+1,7)</t>
  </si>
  <si>
    <t>274351121</t>
  </si>
  <si>
    <t>Bednění základů pasů rovné zřízení</t>
  </si>
  <si>
    <t>-1551840864</t>
  </si>
  <si>
    <t>https://podminky.urs.cz/item/CS_URS_2025_01/274351121</t>
  </si>
  <si>
    <t>"vrátnice" 3,34*1,1*2</t>
  </si>
  <si>
    <t>"pro vjezdovou bránu, plot a vstupní branku"2*1,1*(3,97+0,25+4,1+0,6+3,5)</t>
  </si>
  <si>
    <t>"opěrná zeď S2" 2*0,8*(17,7+8,75)+2*0,75*(13,146+7,1)</t>
  </si>
  <si>
    <t>"OP1" 2*0,5*(1,84+8,81+9,22+8,865+1,45)+2*1,6*(2,04+0,45+8,81+8,87+0,75+0,45+8,165+1,45)</t>
  </si>
  <si>
    <t>"zeď u schodů" 2*1,6*(2,715*2+1,6)</t>
  </si>
  <si>
    <t>"OP2" 2*0,4*(10,435+18,705+25,54)+0,85*2*(10,435+18,705+25,54+1,7)</t>
  </si>
  <si>
    <t>274351122</t>
  </si>
  <si>
    <t>Bednění základů pasů rovné odstranění</t>
  </si>
  <si>
    <t>225436461</t>
  </si>
  <si>
    <t>https://podminky.urs.cz/item/CS_URS_2025_01/274351122</t>
  </si>
  <si>
    <t>274361821</t>
  </si>
  <si>
    <t>Výztuž základů pasů z betonářské oceli 10 505 (R) nebo BSt 500</t>
  </si>
  <si>
    <t>1847805653</t>
  </si>
  <si>
    <t>https://podminky.urs.cz/item/CS_URS_2025_01/274361821</t>
  </si>
  <si>
    <t>"100kg/m3" 68,763*0,1</t>
  </si>
  <si>
    <t>13</t>
  </si>
  <si>
    <t>275321611</t>
  </si>
  <si>
    <t>Základy z betonu železového (bez výztuže) patky z betonu bez zvláštních nároků na prostředí tř. C 30/37</t>
  </si>
  <si>
    <t>-940288477</t>
  </si>
  <si>
    <t>https://podminky.urs.cz/item/CS_URS_2025_01/275321611</t>
  </si>
  <si>
    <t>14</t>
  </si>
  <si>
    <t>275351121</t>
  </si>
  <si>
    <t>Bednění základů patek zřízení</t>
  </si>
  <si>
    <t>-2129632538</t>
  </si>
  <si>
    <t>https://podminky.urs.cz/item/CS_URS_2025_01/275351121</t>
  </si>
  <si>
    <t>"VO" 10*4*0,8*1,1</t>
  </si>
  <si>
    <t>"patka pro sloupy" 4*0,8*1,1+2*1*1,1+2*0,3*1,1</t>
  </si>
  <si>
    <t>"turnikety" 3*(0,5+1)*2*1,1</t>
  </si>
  <si>
    <t>"pítko" 4*0,6*1,1</t>
  </si>
  <si>
    <t>"závora" 4*0,5*1,1</t>
  </si>
  <si>
    <t>"zákl. pro osazení semaforů, doprh značek a info. tabule-7.1,7.2,7.3" 8*4*0,3*0,6</t>
  </si>
  <si>
    <t>"patky pro HEB" 2*4*0,6*1,1</t>
  </si>
  <si>
    <t>15</t>
  </si>
  <si>
    <t>275351122</t>
  </si>
  <si>
    <t>Bednění základů patek odstranění</t>
  </si>
  <si>
    <t>1524966127</t>
  </si>
  <si>
    <t>https://podminky.urs.cz/item/CS_URS_2025_01/275351122</t>
  </si>
  <si>
    <t>275361821</t>
  </si>
  <si>
    <t>Výztuž základů patek z betonářské oceli 10 505 (R)</t>
  </si>
  <si>
    <t>-1019780045</t>
  </si>
  <si>
    <t>https://podminky.urs.cz/item/CS_URS_2025_01/275361821</t>
  </si>
  <si>
    <t>"100 kg /m3" 11,949*0,1</t>
  </si>
  <si>
    <t>Svislé a kompletní konstrukce</t>
  </si>
  <si>
    <t>17</t>
  </si>
  <si>
    <t>311232034</t>
  </si>
  <si>
    <t>Zdivo z cihel pálených nosné z cihel lícových včetně spárování pevnosti P 60, na maltu MVC dl. 240 mm (německý formát 240x115x71 mm) plných</t>
  </si>
  <si>
    <t>942355319</t>
  </si>
  <si>
    <t>https://podminky.urs.cz/item/CS_URS_2025_01/311232034</t>
  </si>
  <si>
    <t>"angl. dvorky 6 ks" 6*0,3*(1,55+1,05*2)*0,25</t>
  </si>
  <si>
    <t>18</t>
  </si>
  <si>
    <t>311235181</t>
  </si>
  <si>
    <t>Zdivo jednovrstvé z cihel děrovaných broušených na celoplošnou tenkovrstvou maltu, pevnost cihel do P10, tl. zdiva 380 mm</t>
  </si>
  <si>
    <t>-647315260</t>
  </si>
  <si>
    <t>https://podminky.urs.cz/item/CS_URS_2025_01/311235181</t>
  </si>
  <si>
    <t>"1.01" 4,33*2,5</t>
  </si>
  <si>
    <t>19</t>
  </si>
  <si>
    <t>346272266.XLA</t>
  </si>
  <si>
    <t>Přizdívka z tvárnic P4-500 tl 200 mm</t>
  </si>
  <si>
    <t>346643783</t>
  </si>
  <si>
    <t>"obezdívka sloupů"(0,365*2+0,16*2)*2,86*2</t>
  </si>
  <si>
    <t>Vodorovné konstrukce</t>
  </si>
  <si>
    <t>20</t>
  </si>
  <si>
    <t>417388122</t>
  </si>
  <si>
    <t>Ztužující věnce pro keramické stropní konstrukce pro nosné vnější zdivo z děrovaných cihel z betonu železového včetně výztuže, věncovky a izolantu šířka vnější zdi 40 cm, stropní konstrukce tl. 21 cm</t>
  </si>
  <si>
    <t>m</t>
  </si>
  <si>
    <t>330731341</t>
  </si>
  <si>
    <t>https://podminky.urs.cz/item/CS_URS_2025_01/417388122</t>
  </si>
  <si>
    <t>4,33+0,98*2</t>
  </si>
  <si>
    <t>457311118</t>
  </si>
  <si>
    <t>Vyrovnávací nebo spádový beton včetně úpravy povrchu C 30/37</t>
  </si>
  <si>
    <t>201581268</t>
  </si>
  <si>
    <t>https://podminky.urs.cz/item/CS_URS_2025_01/457311118</t>
  </si>
  <si>
    <t>"angl. dvorky-potěr 6 ks" 6*0,05*(1,55+1,05*2)*0,25</t>
  </si>
  <si>
    <t>Úpravy povrchů, podlahy a osazování výplní</t>
  </si>
  <si>
    <t>22</t>
  </si>
  <si>
    <t>612325421</t>
  </si>
  <si>
    <t>Oprava vápenocementové omítky vnitřních ploch štukové dvouvrstvé, tl. jádrové omítky do 20 mm a tl. štuku do 3 mm stěn, v rozsahu opravované plochy do 10%</t>
  </si>
  <si>
    <t>-1480438562</t>
  </si>
  <si>
    <t>https://podminky.urs.cz/item/CS_URS_2025_01/612325421</t>
  </si>
  <si>
    <t>2,28*(2,33+3,09+2,36+2,46)</t>
  </si>
  <si>
    <t>23</t>
  </si>
  <si>
    <t>612325423</t>
  </si>
  <si>
    <t>Oprava vápenocementové omítky vnitřních ploch štukové dvouvrstvé, tl. jádrové omítky do 20 mm a tl. štuku do 3 mm stěn, v rozsahu opravované plochy přes 30 do 50%</t>
  </si>
  <si>
    <t>-2024056237</t>
  </si>
  <si>
    <t>https://podminky.urs.cz/item/CS_URS_2025_01/612325423</t>
  </si>
  <si>
    <t>"vrátnice" 8,55</t>
  </si>
  <si>
    <t>24</t>
  </si>
  <si>
    <t>637211131</t>
  </si>
  <si>
    <t>Okapový chodník z dlaždic betonových do kameniva s vyplněním spár drobným kamenivem, tl. dlaždic 40 mm</t>
  </si>
  <si>
    <t>-872058032</t>
  </si>
  <si>
    <t>https://podminky.urs.cz/item/CS_URS_2025_01/637211131</t>
  </si>
  <si>
    <t>0,5*(1,82+3,2+3,23+3,2+3,23+3,2+1,65)+20</t>
  </si>
  <si>
    <t>Ostatní konstrukce a práce, bourání</t>
  </si>
  <si>
    <t>25</t>
  </si>
  <si>
    <t>941321111</t>
  </si>
  <si>
    <t>Lešení řadové modulové těžké pracovní s podlahami s provozním zatížením tř. 4 do 300 kg/m2 šířky tř. SW09 od 0,9 do 1,2 m výšky do 10 m montáž</t>
  </si>
  <si>
    <t>-821170859</t>
  </si>
  <si>
    <t>https://podminky.urs.cz/item/CS_URS_2025_01/941321111</t>
  </si>
  <si>
    <t>14*5</t>
  </si>
  <si>
    <t>26</t>
  </si>
  <si>
    <t>941321211</t>
  </si>
  <si>
    <t>Lešení řadové modulové těžké pracovní s podlahami s provozním zatížením tř. 4 do 300 kg/m2 šířky tř. SW09 od 0,9 do 1,2 m výšky do 10 m příplatek k ceně za každý den použití</t>
  </si>
  <si>
    <t>1327558891</t>
  </si>
  <si>
    <t>https://podminky.urs.cz/item/CS_URS_2025_01/941321211</t>
  </si>
  <si>
    <t>70*61</t>
  </si>
  <si>
    <t>27</t>
  </si>
  <si>
    <t>941321811</t>
  </si>
  <si>
    <t>Lešení řadové modulové těžké pracovní s podlahami s provozním zatížením tř. 4 do 300 kg/m2 šířky tř. SW09 od 0,9 do 1,2 m výšky do 10 m demontáž</t>
  </si>
  <si>
    <t>1584822901</t>
  </si>
  <si>
    <t>https://podminky.urs.cz/item/CS_URS_2025_01/941321811</t>
  </si>
  <si>
    <t>28</t>
  </si>
  <si>
    <t>949101111</t>
  </si>
  <si>
    <t>Lešení pomocné pracovní pro objekty pozemních staveb pro zatížení do 150 kg/m2, o výšce lešeňové podlahy do 1,9 m</t>
  </si>
  <si>
    <t>-251428368</t>
  </si>
  <si>
    <t>https://podminky.urs.cz/item/CS_URS_2025_01/949101111</t>
  </si>
  <si>
    <t>29</t>
  </si>
  <si>
    <t>952901111</t>
  </si>
  <si>
    <t>Vyčištění budov nebo objektů před předáním do užívání budov bytové nebo občanské výstavby, světlé výšky podlaží do 4 m</t>
  </si>
  <si>
    <t>2146920655</t>
  </si>
  <si>
    <t>https://podminky.urs.cz/item/CS_URS_2025_01/952901111</t>
  </si>
  <si>
    <t>30</t>
  </si>
  <si>
    <t>953241211</t>
  </si>
  <si>
    <t>Osazení smykových trnů do dilatačních spár jednoduchých pro nižší zatížení z nerezové nebo pozinkované oceli s pouzdrem z nerezové oceli nebo plastu, průměr 20 mm</t>
  </si>
  <si>
    <t>kus</t>
  </si>
  <si>
    <t>579934797</t>
  </si>
  <si>
    <t>https://podminky.urs.cz/item/CS_URS_2025_01/953241211</t>
  </si>
  <si>
    <t>"OP1"9</t>
  </si>
  <si>
    <t>"OP2"8</t>
  </si>
  <si>
    <t>31</t>
  </si>
  <si>
    <t>54879272</t>
  </si>
  <si>
    <t>trn pro přenos smykové síly u dilatačních spár pro nižší zatížení nerez s nerezovým kombinovaným pouzdrem D 20mm</t>
  </si>
  <si>
    <t>-350694980</t>
  </si>
  <si>
    <t>961055111</t>
  </si>
  <si>
    <t>Bourání základů z betonu železového</t>
  </si>
  <si>
    <t>-1633842045</t>
  </si>
  <si>
    <t>https://podminky.urs.cz/item/CS_URS_2025_01/961055111</t>
  </si>
  <si>
    <t>33</t>
  </si>
  <si>
    <t>962032231</t>
  </si>
  <si>
    <t>Bourání zdiva nadzákladového z cihel pálených plných nebo lícových nebo vápenopískových na maltu vápennou nebo vápenocementovou, objemu přes 1 m3</t>
  </si>
  <si>
    <t>-1769110688</t>
  </si>
  <si>
    <t>https://podminky.urs.cz/item/CS_URS_2025_01/962032231</t>
  </si>
  <si>
    <t>"vrátnice"(1,4+0,67+0,51+0,48)*2,28</t>
  </si>
  <si>
    <t>34</t>
  </si>
  <si>
    <t>965045112</t>
  </si>
  <si>
    <t>Bourání potěrů tl. do 50 mm cementových nebo pískocementových, plochy do 4 m2</t>
  </si>
  <si>
    <t>-1141502495</t>
  </si>
  <si>
    <t>https://podminky.urs.cz/item/CS_URS_2025_01/965045112</t>
  </si>
  <si>
    <t>0,98*3,33</t>
  </si>
  <si>
    <t>35</t>
  </si>
  <si>
    <t>965046111</t>
  </si>
  <si>
    <t>Broušení stávajících betonových podlah úběr do 3 mm</t>
  </si>
  <si>
    <t>-2094431892</t>
  </si>
  <si>
    <t>https://podminky.urs.cz/item/CS_URS_2025_01/965046111</t>
  </si>
  <si>
    <t>36</t>
  </si>
  <si>
    <t>968062356</t>
  </si>
  <si>
    <t>Vybourání dřevěných rámů oken s křídly, dveřních zárubní, vrat, stěn, ostění nebo obkladů rámů oken s křídly dvojitých, plochy do 4 m2</t>
  </si>
  <si>
    <t>105375765</t>
  </si>
  <si>
    <t>https://podminky.urs.cz/item/CS_URS_2025_01/968062356</t>
  </si>
  <si>
    <t>2,4*1,17+1,21*1,17</t>
  </si>
  <si>
    <t>37</t>
  </si>
  <si>
    <t>975121321</t>
  </si>
  <si>
    <t>Jednořadé podchycení konstrukcí systémovými prvky stojkami včetně nosníků výšky podepření do 4 m, zatížení přes 750 do 1 000 kg/m zřízení</t>
  </si>
  <si>
    <t>957472935</t>
  </si>
  <si>
    <t>https://podminky.urs.cz/item/CS_URS_2025_01/975121321</t>
  </si>
  <si>
    <t>2*4</t>
  </si>
  <si>
    <t>38</t>
  </si>
  <si>
    <t>975121322</t>
  </si>
  <si>
    <t>Jednořadé podchycení konstrukcí systémovými prvky stojkami včetně nosníků výšky podepření do 4 m, zatížení přes 750 do 1 000 kg/m příplatek za první a každý další den použití</t>
  </si>
  <si>
    <t>322083861</t>
  </si>
  <si>
    <t>https://podminky.urs.cz/item/CS_URS_2025_01/975121322</t>
  </si>
  <si>
    <t>8*30</t>
  </si>
  <si>
    <t>39</t>
  </si>
  <si>
    <t>975121323</t>
  </si>
  <si>
    <t>Jednořadé podchycení konstrukcí systémovými prvky stojkami včetně nosníků výšky podepření do 4 m, zatížení přes 750 do 1 000 kg/m odstranění</t>
  </si>
  <si>
    <t>522545949</t>
  </si>
  <si>
    <t>https://podminky.urs.cz/item/CS_URS_2025_01/975121323</t>
  </si>
  <si>
    <t>40</t>
  </si>
  <si>
    <t>985112112</t>
  </si>
  <si>
    <t>Odsekání degradovaného betonu stěn, tloušťky přes 10 do 30 mm</t>
  </si>
  <si>
    <t>-1863147116</t>
  </si>
  <si>
    <t>https://podminky.urs.cz/item/CS_URS_2025_01/985112112</t>
  </si>
  <si>
    <t>"angl. dvorky" 6*0,3*(1,61+1,05*2)+6*0,3*(1,01+0,75*2)</t>
  </si>
  <si>
    <t>41</t>
  </si>
  <si>
    <t>985311112</t>
  </si>
  <si>
    <t>Reprofilace betonu sanačními maltami na cementové bázi ručně stěn, tloušťky přes 10 do 20 mm</t>
  </si>
  <si>
    <t>-586735045</t>
  </si>
  <si>
    <t>https://podminky.urs.cz/item/CS_URS_2025_01/985311112</t>
  </si>
  <si>
    <t>42</t>
  </si>
  <si>
    <t>985311912</t>
  </si>
  <si>
    <t>Reprofilace betonu sanačními maltami na cementové bázi ručně Příplatek k cenám za plochu do 10 m2 jednotlivě</t>
  </si>
  <si>
    <t>-1153153144</t>
  </si>
  <si>
    <t>https://podminky.urs.cz/item/CS_URS_2025_01/985311912</t>
  </si>
  <si>
    <t>43</t>
  </si>
  <si>
    <t>985312111</t>
  </si>
  <si>
    <t>Stěrka k vyrovnání ploch reprofilovaného betonu stěn, tloušťky do 2 mm</t>
  </si>
  <si>
    <t>898978404</t>
  </si>
  <si>
    <t>https://podminky.urs.cz/item/CS_URS_2025_01/985312111</t>
  </si>
  <si>
    <t>997</t>
  </si>
  <si>
    <t>Doprava suti a vybouraných hmot</t>
  </si>
  <si>
    <t>44</t>
  </si>
  <si>
    <t>997013151</t>
  </si>
  <si>
    <t>Vnitrostaveništní doprava suti a vybouraných hmot vodorovně do 50 m s naložením s omezením mechanizace pro budovy a haly výšky do 6 m</t>
  </si>
  <si>
    <t>1116583745</t>
  </si>
  <si>
    <t>https://podminky.urs.cz/item/CS_URS_2025_01/997013151</t>
  </si>
  <si>
    <t>45</t>
  </si>
  <si>
    <t>997013501</t>
  </si>
  <si>
    <t>Odvoz suti a vybouraných hmot na skládku nebo meziskládku se složením, na vzdálenost do 1 km</t>
  </si>
  <si>
    <t>-140194175</t>
  </si>
  <si>
    <t>https://podminky.urs.cz/item/CS_URS_2025_01/997013501</t>
  </si>
  <si>
    <t>46</t>
  </si>
  <si>
    <t>997013509</t>
  </si>
  <si>
    <t>Odvoz suti a vybouraných hmot na skládku nebo meziskládku se složením, na vzdálenost Příplatek k ceně za každý další započatý 1 km přes 1 km</t>
  </si>
  <si>
    <t>-1138070159</t>
  </si>
  <si>
    <t>https://podminky.urs.cz/item/CS_URS_2025_01/997013509</t>
  </si>
  <si>
    <t>30*36,367</t>
  </si>
  <si>
    <t>47</t>
  </si>
  <si>
    <t>997013871</t>
  </si>
  <si>
    <t>Poplatek za uložení stavebního odpadu na recyklační skládce (skládkovné) směsného stavebního a demoličního zatříděného do Katalogu odpadů pod kódem 17 09 04</t>
  </si>
  <si>
    <t>-869107043</t>
  </si>
  <si>
    <t>https://podminky.urs.cz/item/CS_URS_2025_01/997013871</t>
  </si>
  <si>
    <t>998</t>
  </si>
  <si>
    <t>Přesun hmot</t>
  </si>
  <si>
    <t>48</t>
  </si>
  <si>
    <t>998011008</t>
  </si>
  <si>
    <t>Přesun hmot pro budovy občanské výstavby, bydlení, výrobu a služby s nosnou svislou konstrukcí zděnou z cihel, tvárnic nebo kamene vodorovná dopravní vzdálenost do 100 m s omezením mechanizace pro budovy výšky do 6 m</t>
  </si>
  <si>
    <t>1158424184</t>
  </si>
  <si>
    <t>https://podminky.urs.cz/item/CS_URS_2025_01/998011008</t>
  </si>
  <si>
    <t>49</t>
  </si>
  <si>
    <t>998011014</t>
  </si>
  <si>
    <t>Přesun hmot pro budovy občanské výstavby, bydlení, výrobu a služby s nosnou svislou konstrukcí zděnou z cihel, tvárnic nebo kamene Příplatek k cenám za zvětšený přesun přes vymezenou vodorovnou dopravní vzdálenost do 500 m</t>
  </si>
  <si>
    <t>1302704557</t>
  </si>
  <si>
    <t>https://podminky.urs.cz/item/CS_URS_2025_01/998011014</t>
  </si>
  <si>
    <t>711</t>
  </si>
  <si>
    <t>Izolace proti vodě, vlhkosti a plynům</t>
  </si>
  <si>
    <t>50</t>
  </si>
  <si>
    <t>711111001</t>
  </si>
  <si>
    <t>Provedení izolace proti zemní vlhkosti natěradly a tmely za studena na ploše vodorovné V nátěrem penetračním</t>
  </si>
  <si>
    <t>-1828882169</t>
  </si>
  <si>
    <t>https://podminky.urs.cz/item/CS_URS_2025_01/711111001</t>
  </si>
  <si>
    <t>4,33*1,44</t>
  </si>
  <si>
    <t>51</t>
  </si>
  <si>
    <t>11163150</t>
  </si>
  <si>
    <t>lak penetrační asfaltový</t>
  </si>
  <si>
    <t>163541023</t>
  </si>
  <si>
    <t>6,235*0,0003 'Přepočtené koeficientem množství</t>
  </si>
  <si>
    <t>52</t>
  </si>
  <si>
    <t>711141559</t>
  </si>
  <si>
    <t>Provedení izolace proti zemní vlhkosti pásy přitavením NAIP na ploše vodorovné V</t>
  </si>
  <si>
    <t>-967594051</t>
  </si>
  <si>
    <t>https://podminky.urs.cz/item/CS_URS_2025_01/711141559</t>
  </si>
  <si>
    <t>53</t>
  </si>
  <si>
    <t>62832001</t>
  </si>
  <si>
    <t>pás asfaltový natavitelný oxidovaný s vložkou ze skleněné rohože typu V60 s jemnozrnným minerálním posypem tl 3,5mm</t>
  </si>
  <si>
    <t>766147185</t>
  </si>
  <si>
    <t>6,235*1,1655 'Přepočtené koeficientem množství</t>
  </si>
  <si>
    <t>54</t>
  </si>
  <si>
    <t>998711101</t>
  </si>
  <si>
    <t>Přesun hmot pro izolace proti vodě, vlhkosti a plynům stanovený z hmotnosti přesunovaného materiálu vodorovná dopravní vzdálenost do 50 m základní v objektech výšky do 6 m</t>
  </si>
  <si>
    <t>-445251234</t>
  </si>
  <si>
    <t>https://podminky.urs.cz/item/CS_URS_2025_01/998711101</t>
  </si>
  <si>
    <t>751</t>
  </si>
  <si>
    <t>Vzduchotechnika</t>
  </si>
  <si>
    <t>55</t>
  </si>
  <si>
    <t>751398021</t>
  </si>
  <si>
    <t>Montáž ostatních zařízení větrací mřížky stěnové, průřezu do 0,040 m2</t>
  </si>
  <si>
    <t>-2117645789</t>
  </si>
  <si>
    <t>https://podminky.urs.cz/item/CS_URS_2025_01/751398021</t>
  </si>
  <si>
    <t>56</t>
  </si>
  <si>
    <t>4297R_01</t>
  </si>
  <si>
    <t>mřížka stěnová měď dle PD, angl. dvorek</t>
  </si>
  <si>
    <t>-274781287</t>
  </si>
  <si>
    <t>57</t>
  </si>
  <si>
    <t>751398054</t>
  </si>
  <si>
    <t>Montáž ostatních zařízení protidešťové žaluzie nebo žaluziové klapky na čtyřhranné potrubí, průřezu přes 0,450 do 0,600 m2</t>
  </si>
  <si>
    <t>1212491745</t>
  </si>
  <si>
    <t>https://podminky.urs.cz/item/CS_URS_2025_01/751398054</t>
  </si>
  <si>
    <t xml:space="preserve">Poznámka k položce:_x000D_
Větrací ocelová žaluzie před vstupem do Nové budovy bude nahrazena novou žaluzií. Nová žaluzie bude dle stávající, materiál pozink, rozměr 950x500 - 2 ks (nutno přeměřit na stavbě). Povrch bude žárově pozinkován a opatřen nátěrem s metalickým efektem - barva tmavě šedá. </t>
  </si>
  <si>
    <t>58</t>
  </si>
  <si>
    <t>42972924</t>
  </si>
  <si>
    <t>žaluzie protidešťová s pevnými lamelami, pozink, pro potrubí 710x710mm</t>
  </si>
  <si>
    <t>-1227525998</t>
  </si>
  <si>
    <t>59</t>
  </si>
  <si>
    <t>751398854</t>
  </si>
  <si>
    <t>Demontáž ostatních zařízení protidešťové žaluzie nebo žaluziové klapky z čtyřhranného potrubí, průřezu přes 0,450 do 0,600 m2</t>
  </si>
  <si>
    <t>-1583922675</t>
  </si>
  <si>
    <t>https://podminky.urs.cz/item/CS_URS_2025_01/751398854</t>
  </si>
  <si>
    <t>60</t>
  </si>
  <si>
    <t>998751101</t>
  </si>
  <si>
    <t>Přesun hmot pro vzduchotechniku stanovený z hmotnosti přesunovaného materiálu vodorovná dopravní vzdálenost do 100 m základní v objektech výšky do 12 m</t>
  </si>
  <si>
    <t>-1445078866</t>
  </si>
  <si>
    <t>https://podminky.urs.cz/item/CS_URS_2025_01/998751101</t>
  </si>
  <si>
    <t>762</t>
  </si>
  <si>
    <t>Konstrukce tesařské</t>
  </si>
  <si>
    <t>61</t>
  </si>
  <si>
    <t>762361333</t>
  </si>
  <si>
    <t>Konstrukční vrstva pod klempířské prvky pro oplechování horních ploch zdí a nadezdívek (atik) z vodovzdorné překližky šroubovaných do podkladu, tloušťky desky 24 mm</t>
  </si>
  <si>
    <t>377282198</t>
  </si>
  <si>
    <t>https://podminky.urs.cz/item/CS_URS_2025_01/762361333</t>
  </si>
  <si>
    <t>"angl.dvorek" 6*1,55*1,1</t>
  </si>
  <si>
    <t>764</t>
  </si>
  <si>
    <t>Konstrukce klempířské</t>
  </si>
  <si>
    <t>62</t>
  </si>
  <si>
    <t>764001821</t>
  </si>
  <si>
    <t>Demontáž klempířských konstrukcí krytiny ze svitků nebo tabulí do suti</t>
  </si>
  <si>
    <t>-1736201370</t>
  </si>
  <si>
    <t>https://podminky.urs.cz/item/CS_URS_2025_01/764001821</t>
  </si>
  <si>
    <t>63</t>
  </si>
  <si>
    <t>764131401</t>
  </si>
  <si>
    <t>Krytina ze svitků nebo tabulí z měděného plechu s úpravou u okapů, prostupů a výčnělků střechy rovné drážkováním ze svitků rš 500 mm, sklon střechy do 30°</t>
  </si>
  <si>
    <t>-2125362246</t>
  </si>
  <si>
    <t>https://podminky.urs.cz/item/CS_URS_2025_01/764131401</t>
  </si>
  <si>
    <t>766</t>
  </si>
  <si>
    <t>Konstrukce truhlářské</t>
  </si>
  <si>
    <t>64</t>
  </si>
  <si>
    <t>766621201</t>
  </si>
  <si>
    <t>Montáž oken dřevěných včetně montáže rámu plochy přes 1 m2 otevíravých do dřevěné konstrukce, výšky do 1,5 m</t>
  </si>
  <si>
    <t>1306890705</t>
  </si>
  <si>
    <t>https://podminky.urs.cz/item/CS_URS_2025_01/766621201</t>
  </si>
  <si>
    <t>2,340*1,180</t>
  </si>
  <si>
    <t>65</t>
  </si>
  <si>
    <t>61110010</t>
  </si>
  <si>
    <t>okno dřevěné otevíravé/sklopné dvojsklo přes plochu 1m2 do v 1,5m</t>
  </si>
  <si>
    <t>-1866045963</t>
  </si>
  <si>
    <t xml:space="preserve">Poznámka k položce:_x000D_
7.14 - nové okno _x000D_
Nové okno vrátnice bude osazeno do nově provedeného průčelí shodným způsobem jako stávající okno. Bude provedena kopie stávajícího okna včetně výsuvného dílu a povrchové úpravy (bílá barva dle stávajícího vzoru). Okno bude zaskleno izolačním dvojsklem._x000D_
</t>
  </si>
  <si>
    <t>66</t>
  </si>
  <si>
    <t>766660411</t>
  </si>
  <si>
    <t>Montáž vchodových dveří včetně rámu do zdiva jednokřídlových bez nadsvětlíku</t>
  </si>
  <si>
    <t>-602826282</t>
  </si>
  <si>
    <t>https://podminky.urs.cz/item/CS_URS_2025_01/766660411</t>
  </si>
  <si>
    <t>67</t>
  </si>
  <si>
    <t>61173203</t>
  </si>
  <si>
    <t xml:space="preserve">dveře jednokřídlé dřevěné prosklené </t>
  </si>
  <si>
    <t>-480682930</t>
  </si>
  <si>
    <t xml:space="preserve">Poznámka k položce:_x000D_
7.15 - nové dveře  _x000D_
Nové dveře budou provedeny jako kopie stávajících dveří, včetně kování, bezpečnostního zámku a povrchové úpravy (bílá barva dle stávajícího vzoru). Dveře budou zaskleny izolačním dvojsklem._x000D_
</t>
  </si>
  <si>
    <t>1*2,02</t>
  </si>
  <si>
    <t>68</t>
  </si>
  <si>
    <t>766694116</t>
  </si>
  <si>
    <t>Montáž ostatních truhlářských konstrukcí parapetních desek dřevěných nebo plastových šířky do 300 mm</t>
  </si>
  <si>
    <t>-1897997192</t>
  </si>
  <si>
    <t>https://podminky.urs.cz/item/CS_URS_2025_01/766694116</t>
  </si>
  <si>
    <t>69</t>
  </si>
  <si>
    <t>60794101</t>
  </si>
  <si>
    <t>parapet dřevěný š 200mm</t>
  </si>
  <si>
    <t>-970340489</t>
  </si>
  <si>
    <t>70</t>
  </si>
  <si>
    <t>998766101</t>
  </si>
  <si>
    <t>Přesun hmot pro konstrukce truhlářské stanovený z hmotnosti přesunovaného materiálu vodorovná dopravní vzdálenost do 50 m základní v objektech výšky do 6 m</t>
  </si>
  <si>
    <t>-1822510247</t>
  </si>
  <si>
    <t>https://podminky.urs.cz/item/CS_URS_2025_01/998766101</t>
  </si>
  <si>
    <t>71</t>
  </si>
  <si>
    <t>767581802</t>
  </si>
  <si>
    <t>Demontáž podhledů lamel</t>
  </si>
  <si>
    <t>873799536</t>
  </si>
  <si>
    <t>https://podminky.urs.cz/item/CS_URS_2025_01/767581802</t>
  </si>
  <si>
    <t>72</t>
  </si>
  <si>
    <t>767583342</t>
  </si>
  <si>
    <t>Montáž kovových podhledů lamelových šířky 150 mm, plochy přes 10 do 20 m2</t>
  </si>
  <si>
    <t>1082839862</t>
  </si>
  <si>
    <t>https://podminky.urs.cz/item/CS_URS_2025_01/767583342</t>
  </si>
  <si>
    <t>3,02*5,61+1,61*1,25</t>
  </si>
  <si>
    <t>73</t>
  </si>
  <si>
    <t>5093R_01</t>
  </si>
  <si>
    <t>Kovový lamelový podhled</t>
  </si>
  <si>
    <t>-1722389056</t>
  </si>
  <si>
    <t xml:space="preserve">Poznámka k položce:_x000D_
Nový kovový lamelový podhled bude sestaven z integrovaného světelně-technický systém umožňující umístění osvětlovacích těles a LED světel._x000D_
Lamely šířky 30mm budou osazené na kovový nosník s pojistkou proti vyháknutí. _x000D_
Mezera mezi lamelami - 20 mm Barva kovových lamel -  litinově šedá viz výkres D.1.1.3.7_12._x000D_
</t>
  </si>
  <si>
    <t>74</t>
  </si>
  <si>
    <t>-1434797450</t>
  </si>
  <si>
    <t>776</t>
  </si>
  <si>
    <t>Podlahy povlakové</t>
  </si>
  <si>
    <t>75</t>
  </si>
  <si>
    <t>776121112</t>
  </si>
  <si>
    <t>Příprava podkladu povlakových podlah a stěn penetrace vodou ředitelná podlah</t>
  </si>
  <si>
    <t>1177350171</t>
  </si>
  <si>
    <t>https://podminky.urs.cz/item/CS_URS_2025_01/776121112</t>
  </si>
  <si>
    <t>76</t>
  </si>
  <si>
    <t>776141121</t>
  </si>
  <si>
    <t>Příprava podkladu povlakových podlah a stěn vyrovnání samonivelační stěrkou podlah min.pevnosti 30 MPa, tloušťky do 3 mm</t>
  </si>
  <si>
    <t>-2103549630</t>
  </si>
  <si>
    <t>https://podminky.urs.cz/item/CS_URS_2025_01/776141121</t>
  </si>
  <si>
    <t>77</t>
  </si>
  <si>
    <t>776201811</t>
  </si>
  <si>
    <t>Demontáž povlakových podlahovin lepených ručně bez podložky</t>
  </si>
  <si>
    <t>606590005</t>
  </si>
  <si>
    <t>https://podminky.urs.cz/item/CS_URS_2025_01/776201811</t>
  </si>
  <si>
    <t>78</t>
  </si>
  <si>
    <t>776211111</t>
  </si>
  <si>
    <t>Montáž textilních podlahovin lepením pásů standardních</t>
  </si>
  <si>
    <t>292489316</t>
  </si>
  <si>
    <t>https://podminky.urs.cz/item/CS_URS_2025_01/776211111</t>
  </si>
  <si>
    <t>79</t>
  </si>
  <si>
    <t>69751060</t>
  </si>
  <si>
    <t>koberec zátěžový vpichovaný vlákno 100% PA, třída zátěže 33, útlum 21dB, hm 540g/m2</t>
  </si>
  <si>
    <t>-1509481014</t>
  </si>
  <si>
    <t>8,55*1,1 'Přepočtené koeficientem množství</t>
  </si>
  <si>
    <t>80</t>
  </si>
  <si>
    <t>776421111</t>
  </si>
  <si>
    <t>Montáž lišt obvodových lepených</t>
  </si>
  <si>
    <t>1135835499</t>
  </si>
  <si>
    <t>https://podminky.urs.cz/item/CS_URS_2025_01/776421111</t>
  </si>
  <si>
    <t>1,02+2,29+0,22+3,55+2,33+2,36+0,16</t>
  </si>
  <si>
    <t>81</t>
  </si>
  <si>
    <t>69751200</t>
  </si>
  <si>
    <t>lišta kobercová 50x7mm</t>
  </si>
  <si>
    <t>579109568</t>
  </si>
  <si>
    <t>11,93*1,02 'Přepočtené koeficientem množství</t>
  </si>
  <si>
    <t>82</t>
  </si>
  <si>
    <t>998776101</t>
  </si>
  <si>
    <t>Přesun hmot pro podlahy povlakové stanovený z hmotnosti přesunovaného materiálu vodorovná dopravní vzdálenost do 50 m základní v objektech výšky do 6 m</t>
  </si>
  <si>
    <t>1470282929</t>
  </si>
  <si>
    <t>https://podminky.urs.cz/item/CS_URS_2025_01/998776101</t>
  </si>
  <si>
    <t>781</t>
  </si>
  <si>
    <t>Dokončovací práce - obklady</t>
  </si>
  <si>
    <t>83</t>
  </si>
  <si>
    <t>781734111</t>
  </si>
  <si>
    <t>Montáž obkladů vnějších stěn z obkladaček nebo obkladových pásků cihelných lepených flexibilním lepidlem do 50 ks/m2</t>
  </si>
  <si>
    <t>-283188887</t>
  </si>
  <si>
    <t>https://podminky.urs.cz/item/CS_URS_2025_01/781734111</t>
  </si>
  <si>
    <t>"obklad sloupů"4*0,365*2,85*2</t>
  </si>
  <si>
    <t>"fasáda" 1,02+2,29+0,22+3,55+2,33+2,36+0,16</t>
  </si>
  <si>
    <t>84</t>
  </si>
  <si>
    <t>59623114</t>
  </si>
  <si>
    <t xml:space="preserve">pásek obkladový cihlový hladký 240x71x14mm </t>
  </si>
  <si>
    <t>-1906091950</t>
  </si>
  <si>
    <t>20,252*52,8 'Přepočtené koeficientem množství</t>
  </si>
  <si>
    <t>85</t>
  </si>
  <si>
    <t>998781101</t>
  </si>
  <si>
    <t>Přesun hmot pro obklady keramické stanovený z hmotnosti přesunovaného materiálu vodorovná dopravní vzdálenost do 50 m základní v objektech výšky do 6 m</t>
  </si>
  <si>
    <t>668481492</t>
  </si>
  <si>
    <t>https://podminky.urs.cz/item/CS_URS_2025_01/998781101</t>
  </si>
  <si>
    <t>782</t>
  </si>
  <si>
    <t>Dokončovací práce - obklady z kamene</t>
  </si>
  <si>
    <t>86</t>
  </si>
  <si>
    <t>782111111</t>
  </si>
  <si>
    <t>Montáž obkladů stěn z měkkých kamenů kladených do malty z nejvýše dvou rozdílných druhů pravoúhlých desek ve skladbě se pravidelně opakujících tl. do 25 mm</t>
  </si>
  <si>
    <t>668108665</t>
  </si>
  <si>
    <t>https://podminky.urs.cz/item/CS_URS_2025_01/782111111</t>
  </si>
  <si>
    <t>"vrátnice stěna" 8-2,4*1,17</t>
  </si>
  <si>
    <t>"vrát. špaleta" 0,3*(2,4+1,7*2)</t>
  </si>
  <si>
    <t>87</t>
  </si>
  <si>
    <t>58381189</t>
  </si>
  <si>
    <t xml:space="preserve">deska obkladová travertin </t>
  </si>
  <si>
    <t>1327353024</t>
  </si>
  <si>
    <t>6,932*1,05 'Přepočtené koeficientem množství</t>
  </si>
  <si>
    <t>88</t>
  </si>
  <si>
    <t>782631111</t>
  </si>
  <si>
    <t>Montáž obkladů parapetů z tvrdých kamenů kladených do malty z nejvýše dvou rozdílných druhů pravoúhlých desek ve skladbě se pravidelně opakujících tl. do 25 mm</t>
  </si>
  <si>
    <t>-888383472</t>
  </si>
  <si>
    <t>https://podminky.urs.cz/item/CS_URS_2025_01/782631111</t>
  </si>
  <si>
    <t>2,4*0,25</t>
  </si>
  <si>
    <t>89</t>
  </si>
  <si>
    <t>58387020</t>
  </si>
  <si>
    <t>obklad parapetů tryskaná žula tl 20mm</t>
  </si>
  <si>
    <t>1460597132</t>
  </si>
  <si>
    <t>0,6*1,05 'Přepočtené koeficientem množství</t>
  </si>
  <si>
    <t>90</t>
  </si>
  <si>
    <t>782991912</t>
  </si>
  <si>
    <t>Oprava kamene - travertin</t>
  </si>
  <si>
    <t>-609457729</t>
  </si>
  <si>
    <t>https://podminky.urs.cz/item/CS_URS_2025_01/782991912</t>
  </si>
  <si>
    <t xml:space="preserve">Poznámka k položce:_x000D_
Plochy atiky střechy vrátnice obložené travertinovými deskami, budou opraveny a repasovány včetně kovových kotvících prvků. </t>
  </si>
  <si>
    <t>(5,61+7,22)*2</t>
  </si>
  <si>
    <t>91</t>
  </si>
  <si>
    <t>998782101</t>
  </si>
  <si>
    <t>Přesun hmot pro obklady kamenné stanovený z hmotnosti přesunovaného materiálu vodorovná dopravní vzdálenost do 50 m základní v objektech výšky do 6 m</t>
  </si>
  <si>
    <t>-894339781</t>
  </si>
  <si>
    <t>https://podminky.urs.cz/item/CS_URS_2025_01/998782101</t>
  </si>
  <si>
    <t>784</t>
  </si>
  <si>
    <t>Dokončovací práce - malby a tapety</t>
  </si>
  <si>
    <t>92</t>
  </si>
  <si>
    <t>1753963620</t>
  </si>
  <si>
    <t>https://podminky.urs.cz/item/CS_URS_2025_01/784181101</t>
  </si>
  <si>
    <t>"stěny"2,28*(2,33+3,09+2,36+2,46+3,55)</t>
  </si>
  <si>
    <t>93</t>
  </si>
  <si>
    <t>784211101</t>
  </si>
  <si>
    <t>709997544</t>
  </si>
  <si>
    <t>https://podminky.urs.cz/item/CS_URS_2025_01/784211101</t>
  </si>
  <si>
    <t>03 - komunikace</t>
  </si>
  <si>
    <t xml:space="preserve">    5 - Komunikace pozemní</t>
  </si>
  <si>
    <t xml:space="preserve">    8 - Vedení trubní dálková a přípojná</t>
  </si>
  <si>
    <t xml:space="preserve">    741 - Elektroinstalace - silnoproud</t>
  </si>
  <si>
    <t xml:space="preserve">    772 - Podlahy z kamene</t>
  </si>
  <si>
    <t>M - Práce a dodávky M</t>
  </si>
  <si>
    <t xml:space="preserve">    21-M - Elektromontáže</t>
  </si>
  <si>
    <t xml:space="preserve">    22-M - Montáže technologických zařízení pro dopravní stavby</t>
  </si>
  <si>
    <t>113106195</t>
  </si>
  <si>
    <t>Rozebrání dlažeb vozovek a ploch s přemístěním hmot na skládku na vzdálenost do 3 m nebo s naložením na dopravní prostředek, s jakoukoliv výplní spár strojně plochy jednotlivě do 50 m2 z vegetační dlažby s ložem z kameniva betonové</t>
  </si>
  <si>
    <t>-1579778865</t>
  </si>
  <si>
    <t>https://podminky.urs.cz/item/CS_URS_2025_01/113106195</t>
  </si>
  <si>
    <t>113107223</t>
  </si>
  <si>
    <t>Odstranění podkladů nebo krytů strojně plochy jednotlivě přes 200 m2 s přemístěním hmot na skládku na vzdálenost do 20 m nebo s naložením na dopravní prostředek z kameniva hrubého drceného, o tl. vrstvy přes 200 do 300 mm</t>
  </si>
  <si>
    <t>-424552753</t>
  </si>
  <si>
    <t>https://podminky.urs.cz/item/CS_URS_2025_01/113107223</t>
  </si>
  <si>
    <t>113154548</t>
  </si>
  <si>
    <t>Frézování živičného podkladu nebo krytu s naložením hmot na dopravní prostředek plochy přes 500 do 2 000 m2 pruhu šířky přes 1 m, tloušťky vrstvy 100 mm</t>
  </si>
  <si>
    <t>1436210199</t>
  </si>
  <si>
    <t>https://podminky.urs.cz/item/CS_URS_2025_01/113154548</t>
  </si>
  <si>
    <t>113201112</t>
  </si>
  <si>
    <t>Vytrhání obrub s vybouráním lože, s přemístěním hmot na skládku na vzdálenost do 3 m nebo s naložením na dopravní prostředek silničních ležatých</t>
  </si>
  <si>
    <t>1505612203</t>
  </si>
  <si>
    <t>https://podminky.urs.cz/item/CS_URS_2025_01/113201112</t>
  </si>
  <si>
    <t>104</t>
  </si>
  <si>
    <t>1132R_01</t>
  </si>
  <si>
    <t>Posunutí obrub z dlažebních kostek</t>
  </si>
  <si>
    <t>-1613902881</t>
  </si>
  <si>
    <t>Poznámka k položce:_x000D_
Posun u vrátnice</t>
  </si>
  <si>
    <t>3,2+3,5</t>
  </si>
  <si>
    <t>174151102</t>
  </si>
  <si>
    <t>Zásyp sypaninou z jakékoliv horniny strojně s uložením výkopku ve vrstvách se zhutněním v prostorách s omezeným pohybem stroje s urovnáním povrchu zásypu</t>
  </si>
  <si>
    <t>-1075815568</t>
  </si>
  <si>
    <t>https://podminky.urs.cz/item/CS_URS_2025_01/174151102</t>
  </si>
  <si>
    <t xml:space="preserve">Poznámka k položce:_x000D_
-- Vzniklý prostor mezi polohou stávající opěrné stěny u Staré budovy a polohou nové stěny bude zavezen  zeminou a zhutněn na požadovanou únosnost 30Mpa.      </t>
  </si>
  <si>
    <t>181152302</t>
  </si>
  <si>
    <t>Úprava pláně na stavbách silnic a dálnic strojně v zářezech mimo skalních se zhutněním</t>
  </si>
  <si>
    <t>1742350251</t>
  </si>
  <si>
    <t>https://podminky.urs.cz/item/CS_URS_2025_01/181152302</t>
  </si>
  <si>
    <t>Poznámka k položce:_x000D_
únosnost pláně min. 45 MPa</t>
  </si>
  <si>
    <t>"pod dlažbu a asfalt" 913</t>
  </si>
  <si>
    <t>279351311</t>
  </si>
  <si>
    <t>Bednění základových zdí rovné jednostranné zřízení</t>
  </si>
  <si>
    <t>1585021886</t>
  </si>
  <si>
    <t>https://podminky.urs.cz/item/CS_URS_2025_01/279351311</t>
  </si>
  <si>
    <t>"ochranné bednění" 32*1,2</t>
  </si>
  <si>
    <t>279351312</t>
  </si>
  <si>
    <t>Bednění základových zdí rovné jednostranné odstranění</t>
  </si>
  <si>
    <t>-2032751318</t>
  </si>
  <si>
    <t>https://podminky.urs.cz/item/CS_URS_2025_01/279351312</t>
  </si>
  <si>
    <t>Komunikace pozemní</t>
  </si>
  <si>
    <t>564851011</t>
  </si>
  <si>
    <t>Podklad ze štěrkodrti ŠD s rozprostřením a zhutněním plochy jednotlivě do 100 m2, po zhutnění tl. 150 mm</t>
  </si>
  <si>
    <t>1225261151</t>
  </si>
  <si>
    <t>https://podminky.urs.cz/item/CS_URS_2025_01/564851011</t>
  </si>
  <si>
    <t>"odměřeno DWG, pod asfalt" 356</t>
  </si>
  <si>
    <t>"pod dlažbu" 557</t>
  </si>
  <si>
    <t>565155111</t>
  </si>
  <si>
    <t>-135496677</t>
  </si>
  <si>
    <t>https://podminky.urs.cz/item/CS_URS_2025_01/565155111</t>
  </si>
  <si>
    <t>"odměřeno DWG" 356</t>
  </si>
  <si>
    <t>567132115</t>
  </si>
  <si>
    <t>-1683910138</t>
  </si>
  <si>
    <t>https://podminky.urs.cz/item/CS_URS_2025_01/567132115</t>
  </si>
  <si>
    <t>Poznámka k položce:_x000D_
C8/10 - míchaná bet. směs stmelená cementem + 2x kari síť ČSN EN 14227-1 - 200 mm</t>
  </si>
  <si>
    <t>460641221</t>
  </si>
  <si>
    <t>2x výztuž ze svařovaných sítí z drátů typu KARI</t>
  </si>
  <si>
    <t>282950538</t>
  </si>
  <si>
    <t>https://podminky.urs.cz/item/CS_URS_2025_01/460641221</t>
  </si>
  <si>
    <t>573191111</t>
  </si>
  <si>
    <t>Postřik infiltrační kationaktivní emulzí v množství 1,00 kg/m2</t>
  </si>
  <si>
    <t>1932251082</t>
  </si>
  <si>
    <t>https://podminky.urs.cz/item/CS_URS_2025_01/573191111</t>
  </si>
  <si>
    <t>573211106</t>
  </si>
  <si>
    <t>Postřik spojovací PS bez posypu kamenivem z asfaltu silničního, v množství 0,20 kg/m2</t>
  </si>
  <si>
    <t>989612452</t>
  </si>
  <si>
    <t>https://podminky.urs.cz/item/CS_URS_2025_01/573211106</t>
  </si>
  <si>
    <t>577134111</t>
  </si>
  <si>
    <t>1991808137</t>
  </si>
  <si>
    <t>https://podminky.urs.cz/item/CS_URS_2025_01/577134111</t>
  </si>
  <si>
    <t>591111111</t>
  </si>
  <si>
    <t>752093066</t>
  </si>
  <si>
    <t>https://podminky.urs.cz/item/CS_URS_2025_01/591111111</t>
  </si>
  <si>
    <t>"odměřeno DWG" 557</t>
  </si>
  <si>
    <t>58381124</t>
  </si>
  <si>
    <t>kammená dlažba 150x250 (žula) tl. 40 mm</t>
  </si>
  <si>
    <t>-1752155623</t>
  </si>
  <si>
    <t>557*1,01 'Přepočtené koeficientem množství</t>
  </si>
  <si>
    <t>Vedení trubní dálková a přípojná</t>
  </si>
  <si>
    <t>895941301</t>
  </si>
  <si>
    <t>Osazení vpusti uliční z betonových dílců DN 450 dno s výtokem</t>
  </si>
  <si>
    <t>-76409392</t>
  </si>
  <si>
    <t>https://podminky.urs.cz/item/CS_URS_2025_01/895941301</t>
  </si>
  <si>
    <t>59224498</t>
  </si>
  <si>
    <t>vpusť uliční DN 450 kaliště s odtokem 200mm 450/250x50mm</t>
  </si>
  <si>
    <t>1466891841</t>
  </si>
  <si>
    <t>895941312</t>
  </si>
  <si>
    <t>Osazení vpusti uliční z betonových dílců DN 450 skruž horní 195 mm</t>
  </si>
  <si>
    <t>-121197662</t>
  </si>
  <si>
    <t>https://podminky.urs.cz/item/CS_URS_2025_01/895941312</t>
  </si>
  <si>
    <t>59223856</t>
  </si>
  <si>
    <t>skruž betonová horní pro uliční vpusť 450x195x50mm</t>
  </si>
  <si>
    <t>-1106103700</t>
  </si>
  <si>
    <t>895941351</t>
  </si>
  <si>
    <t>Osazení vpusti uliční z betonových dílců DN 500 skruž horní pro čtvercovou vtokovou mříž</t>
  </si>
  <si>
    <t>-585873221</t>
  </si>
  <si>
    <t>https://podminky.urs.cz/item/CS_URS_2025_01/895941351</t>
  </si>
  <si>
    <t>59224460</t>
  </si>
  <si>
    <t>vpusť uliční DN 500 betonová 500x190x65mm čtvercový poklop</t>
  </si>
  <si>
    <t>642509644</t>
  </si>
  <si>
    <t>899204112</t>
  </si>
  <si>
    <t>Osazení mříží litinových včetně rámů a košů na bahno pro třídu zatížení D400, E600</t>
  </si>
  <si>
    <t>-1165446988</t>
  </si>
  <si>
    <t>https://podminky.urs.cz/item/CS_URS_2025_01/899204112</t>
  </si>
  <si>
    <t>55241040</t>
  </si>
  <si>
    <t>mříž litinová 600/40T, 420x620 D400</t>
  </si>
  <si>
    <t>-1014941986</t>
  </si>
  <si>
    <t>914111111</t>
  </si>
  <si>
    <t>Montáž svislé dopravní značky základní velikosti do 1 m2 objímkami na sloupky nebo konzoly</t>
  </si>
  <si>
    <t>-438844403</t>
  </si>
  <si>
    <t>https://podminky.urs.cz/item/CS_URS_2025_01/914111111</t>
  </si>
  <si>
    <t>40445600</t>
  </si>
  <si>
    <t>výstražné dopravní značky A1-A30, A33, A34 700mm</t>
  </si>
  <si>
    <t>-33735817</t>
  </si>
  <si>
    <t>40445650</t>
  </si>
  <si>
    <t>dodatkové tabulky E7, E12, E13 500x300mm</t>
  </si>
  <si>
    <t>-2044806068</t>
  </si>
  <si>
    <t>40445621</t>
  </si>
  <si>
    <t>informativní značky provozní IP1-IP3, IP4b-IP7, IP10a, b 500x500mm</t>
  </si>
  <si>
    <t>1705152668</t>
  </si>
  <si>
    <t>40445619</t>
  </si>
  <si>
    <t>zákazové, příkazové dopravní značky B1-B34, C1-15 500mm</t>
  </si>
  <si>
    <t>1683506303</t>
  </si>
  <si>
    <t>"B1 + 2x dodatková tabule (pro zásobování a vozidlům s povolením VŠE vjezd povolen) a (parkování povoleno pouze na vyznačených místech) - 1 ks"1</t>
  </si>
  <si>
    <t>"B1 + dodatková tabule ( pro služební vozy VŠE a zásobování odbočení povoleno) - 1 ks"1</t>
  </si>
  <si>
    <t>9141R_01</t>
  </si>
  <si>
    <t>Semafor(D+M)</t>
  </si>
  <si>
    <t>ks</t>
  </si>
  <si>
    <t>-1451715842</t>
  </si>
  <si>
    <t xml:space="preserve">Poznámka k položce:_x000D_
7.1 - semafor + hliníkový sloupek + řídící jednotka	 (přesné umístění bude potvrzeno na stavbě)_x000D_
dvoukomorový semafor, zelená/červená, žárovka, 230 V, IP 65	- 3ks,	_x000D_
hliníkový sloupek, délka 2500 mm - 3 ks,_x000D_
kotvící patka - 3 ks,_x000D_
řídící jednotka pro tři semafory  230 V, časovač, umístěná ve vrátnici - 1 ks,_x000D_
čidla na pohyb vozidla - 3ks,_x000D_
pro každý semafor bude připravena betonová patka 300x300x600 mm - 3ks,_x000D_
princip: na dvou semaforech vždy červená, čidlo vyhodnotí vozidlo a přepne na zelenou, zelená svítí cca 5 minut a pak znova základní nastavení 2x červená, 1x zelená (vjezd do areálu); _x000D_
</t>
  </si>
  <si>
    <t>9141R_02</t>
  </si>
  <si>
    <t>Automatická závora</t>
  </si>
  <si>
    <t>-1247717048</t>
  </si>
  <si>
    <t xml:space="preserve">Poznámka k položce:_x000D_
7.3 - automatická závora + řídící jednotka_x000D_
univerzální automatická závora, délka ramena 4 m, pravé provedení, řídící jednotka + ovládání ve vrátnici,_x000D_
vestavěný ventilátor motoru, vyvážení ramena pomocí tlačné pružiny, plynulý dojezd ramena do koncových poloh, reverz pohybu při nárazu na překážku, skříň s dvojitou povrchovou úpravou, odstín dle RAL, napájení 230V/50Hz, krytí IP54, 3.000.000 cyklů (bez poruchy), indukční detektory a smyčky, klíčový spínač na skříni,_x000D_
</t>
  </si>
  <si>
    <t>9141R_03</t>
  </si>
  <si>
    <t>Turnikety</t>
  </si>
  <si>
    <t>-1494498444</t>
  </si>
  <si>
    <t>Poznámka k položce:_x000D_
Plně automatický nerezový turniket, obousměrný průchod, funkce nouzového úniku, sklopné horní rameno (výpadek proudu), indikátor povolení a zamezení vstupu (červená x zelená), nastavení času průchodu, nastavení rychlosti otočení ramen, možnost připojení RFID čteček pro průchod tam i zpět, možnost připojení externího tlačítka, turniket bude vybaven rozhraním reléového spínače (suchý kontaktní signál + 12V elektrický signál + DC12V pulzní signál šířka pulzu nad 100 ms, budící proud nad 10mA) kompatibilní s různými druhy přístupových systémů, napájení 230V, tranzitní rychlost 20-30 osob/min, pracovní prostředí exteriér - 3 ks (jeden pro imobilní), přístupový systém pro monitorování pohybu v areálu, řídící jednotka (vrátnice), QR čtečka 1D a 2D kódů - 3 ks</t>
  </si>
  <si>
    <t>914511111</t>
  </si>
  <si>
    <t>Montáž sloupku dopravních značek délky do 3,5 m do betonového základu</t>
  </si>
  <si>
    <t>-1027976184</t>
  </si>
  <si>
    <t>https://podminky.urs.cz/item/CS_URS_2025_01/914511111</t>
  </si>
  <si>
    <t>40445225</t>
  </si>
  <si>
    <t>sloupek pro dopravní značku Zn D 60mm v 3,5m</t>
  </si>
  <si>
    <t>242991817</t>
  </si>
  <si>
    <t>40445240</t>
  </si>
  <si>
    <t>patka pro sloupek Al D 60mm</t>
  </si>
  <si>
    <t>-2118344214</t>
  </si>
  <si>
    <t>915121111</t>
  </si>
  <si>
    <t>Vodorovné dopravní značení stříkané barvou vodící čára bílá šířky 250 mm souvislá základní</t>
  </si>
  <si>
    <t>-2084080492</t>
  </si>
  <si>
    <t>https://podminky.urs.cz/item/CS_URS_2025_01/915121111</t>
  </si>
  <si>
    <t>5*2,5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</si>
  <si>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</si>
  <si>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</si>
  <si>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1526710098</t>
  </si>
  <si>
    <t>https://podminky.urs.cz/item/CS_URS_2025_01/916231213</t>
  </si>
  <si>
    <t>20,63+3+2+3+3,1+3,1+3+2,1+4,2</t>
  </si>
  <si>
    <t>2,1+2,8+10,9+2,1+2+3,7</t>
  </si>
  <si>
    <t>59217021</t>
  </si>
  <si>
    <t>obrubník betonový chodníkový 1000x150x300mm</t>
  </si>
  <si>
    <t>935383387</t>
  </si>
  <si>
    <t>916241213</t>
  </si>
  <si>
    <t>Osazení obrubníku kamenného se zřízením lože, s vyplněním a zatřením spár cementovou maltou stojatého s boční opěrou z betonu prostého, do lože z betonu prostého</t>
  </si>
  <si>
    <t>675036169</t>
  </si>
  <si>
    <t>https://podminky.urs.cz/item/CS_URS_2025_01/916241213</t>
  </si>
  <si>
    <t>"rovně"11,76+12,5+18,1+7+3,6+12,7+6,8+5,3+17,7+15,7+3,9</t>
  </si>
  <si>
    <t>"oblouk"10,5</t>
  </si>
  <si>
    <t>58380006</t>
  </si>
  <si>
    <t>obrubník kamenný žulový přímý 1000x200x200mm</t>
  </si>
  <si>
    <t>-1565935098</t>
  </si>
  <si>
    <t>117,803921568627*1,02 'Přepočtené koeficientem množství</t>
  </si>
  <si>
    <t>58380428</t>
  </si>
  <si>
    <t>obrubník kamenný žulový obloukový R 1-3m 200x200mm</t>
  </si>
  <si>
    <t>-96106725</t>
  </si>
  <si>
    <t>10,2941176470588*1,02 'Přepočtené koeficientem množství</t>
  </si>
  <si>
    <t>919791021</t>
  </si>
  <si>
    <t>Montáž ochrany stromů v komunikaci s vnitřní litinovou nebo ocelovou výplní (mříží) s volným položením ocelového rámu, plochy do 1 m2</t>
  </si>
  <si>
    <t>1829758118</t>
  </si>
  <si>
    <t>https://podminky.urs.cz/item/CS_URS_2025_01/919791021</t>
  </si>
  <si>
    <t>"7 ks stromů"7</t>
  </si>
  <si>
    <t>7491R_06</t>
  </si>
  <si>
    <t xml:space="preserve">rám ochranný ke stromům 4 díly </t>
  </si>
  <si>
    <t>515226206</t>
  </si>
  <si>
    <t>Poznámka k položce:_x000D_
Nové ocelové krycí rošty u stromů, povrch bude žárově pozinkován a opatřen nátěrem s metalickým efektem - barva tmavě šedá. Viz výkres č.: D.1.1.3.7 - 08</t>
  </si>
  <si>
    <t>935114212</t>
  </si>
  <si>
    <t>Osazení štěrbinového odvodňovacího betonového žlabu rozměru 220x260 mm (mikroštěrbinového) se spádem dna 0,5 %</t>
  </si>
  <si>
    <t>-1615479045</t>
  </si>
  <si>
    <t>https://podminky.urs.cz/item/CS_URS_2025_01/935114212</t>
  </si>
  <si>
    <t>59221013</t>
  </si>
  <si>
    <t>trouba mikroštěrbinová s přerušovanou štěrbinou betonová spád dna 0,5% 220x260mm</t>
  </si>
  <si>
    <t>350849845</t>
  </si>
  <si>
    <t>935114213</t>
  </si>
  <si>
    <t>Osazení štěrbinového odvodňovacího betonového žlabu rozměru 220x260 mm (mikroštěrbinového) záslepky</t>
  </si>
  <si>
    <t>-312775063</t>
  </si>
  <si>
    <t>https://podminky.urs.cz/item/CS_URS_2025_01/935114213</t>
  </si>
  <si>
    <t>59221641</t>
  </si>
  <si>
    <t>záslepka pro mikroštěrbinovou troubu 220x260x120mm</t>
  </si>
  <si>
    <t>-467482846</t>
  </si>
  <si>
    <t>935114214</t>
  </si>
  <si>
    <t>Osazení štěrbinového odvodňovacího betonového žlabu rozměru 220x260 mm (mikroštěrbinového) čisticího kusu</t>
  </si>
  <si>
    <t>-277120700</t>
  </si>
  <si>
    <t>https://podminky.urs.cz/item/CS_URS_2025_01/935114214</t>
  </si>
  <si>
    <t>59221638</t>
  </si>
  <si>
    <t>čisticí kus pro mikroštěrbinovou troubu 220x260x1000mm</t>
  </si>
  <si>
    <t>939245626</t>
  </si>
  <si>
    <t>935114215</t>
  </si>
  <si>
    <t>Osazení štěrbinového odvodňovacího betonového žlabu rozměru 220x260 mm (mikroštěrbinového) vpusťového kompletu</t>
  </si>
  <si>
    <t>1400640203</t>
  </si>
  <si>
    <t>https://podminky.urs.cz/item/CS_URS_2025_01/935114215</t>
  </si>
  <si>
    <t>59221636</t>
  </si>
  <si>
    <t>vpusťový komplet pro mikroštěrbinovou troubu 220x260x1000mm</t>
  </si>
  <si>
    <t>-1696205113</t>
  </si>
  <si>
    <t>936104211</t>
  </si>
  <si>
    <t>Montáž odpadkového koše do betonové patky</t>
  </si>
  <si>
    <t>253548998</t>
  </si>
  <si>
    <t>https://podminky.urs.cz/item/CS_URS_2025_01/936104211</t>
  </si>
  <si>
    <t>74910136</t>
  </si>
  <si>
    <t>koš odpadkový kulatý z hladkého betonu v 800mm D 480mm</t>
  </si>
  <si>
    <t>818026037</t>
  </si>
  <si>
    <t>Poznámka k položce:_x000D_
Nové koše na odpadky budou vyrobené z prefabrikovaného žulového šedého betonu s texturou. Kroužek pro uchycení sáčku z pozinkované oceli s epoxidovým základním nátěrem černou barvou.</t>
  </si>
  <si>
    <t>936124113</t>
  </si>
  <si>
    <t>Montáž lavičky parkové stabilní přichycené kotevními šrouby</t>
  </si>
  <si>
    <t>1991042336</t>
  </si>
  <si>
    <t>https://podminky.urs.cz/item/CS_URS_2025_01/936124113</t>
  </si>
  <si>
    <t>7494R_07</t>
  </si>
  <si>
    <t>7.22 - venkovní lavičky</t>
  </si>
  <si>
    <t>-652968491</t>
  </si>
  <si>
    <t>Poznámka k položce:_x000D_
Nové ocelové a dřevěné lavičky do exteriéru. Lavičky budou mít ergonometricky tvarovaný sedák a opěradlo. Povrch ocelových částí bude žárově pozinkován a opatřen nátěrem s metalickým efektem - barva tmavě šedá. Povrch dřevěných částí bude vykazovat ošetření proti mechanickému poškození a bude odolný proti povětrnostním vlivům. Lavičky budou mít možnost uchycení elektrozásuvky. Viz výkres č.: D.1.1.3.7 - 09</t>
  </si>
  <si>
    <t>936174312</t>
  </si>
  <si>
    <t xml:space="preserve">Montáž stojanu na kola přichyceného kotevními šrouby </t>
  </si>
  <si>
    <t>-2047345090</t>
  </si>
  <si>
    <t>https://podminky.urs.cz/item/CS_URS_2025_01/936174312</t>
  </si>
  <si>
    <t xml:space="preserve">Poznámka k položce:_x000D_
7.7 - stojan na kola_x000D_
Stávající stojany na kola budou očištěny, uschovány a znovu osazeny do nových pozic - 3ks._x000D_
</t>
  </si>
  <si>
    <t>961031411</t>
  </si>
  <si>
    <t>Bourání základů ze zdiva cihelného na maltu cementovou</t>
  </si>
  <si>
    <t>-1539554364</t>
  </si>
  <si>
    <t>https://podminky.urs.cz/item/CS_URS_2025_01/961031411</t>
  </si>
  <si>
    <t>"zdivo u vrátnice" 1,5</t>
  </si>
  <si>
    <t>-332628327</t>
  </si>
  <si>
    <t>"OP u staré budovy" 18</t>
  </si>
  <si>
    <t>"OP u sousedního pozemku" 13</t>
  </si>
  <si>
    <t>965081353</t>
  </si>
  <si>
    <t>Bourání podlah z dlaždic bez podkladního lože nebo mazaniny, s jakoukoliv výplní spár betonových, teracových nebo čedičových tl. přes 40 mm, plochy přes 1 m2</t>
  </si>
  <si>
    <t>643744279</t>
  </si>
  <si>
    <t>https://podminky.urs.cz/item/CS_URS_2025_01/965081353</t>
  </si>
  <si>
    <t>"mezi angl. dvorky"9</t>
  </si>
  <si>
    <t>966001411</t>
  </si>
  <si>
    <t>Odstranění stojanu na kola přichyceného kotevními šrouby- vyčištění</t>
  </si>
  <si>
    <t>1097362444</t>
  </si>
  <si>
    <t>https://podminky.urs.cz/item/CS_URS_2025_01/966001411</t>
  </si>
  <si>
    <t>Poznámka k položce:_x000D_
Demontáž pro znovuosazení</t>
  </si>
  <si>
    <t>965081343</t>
  </si>
  <si>
    <t>Bourání podlah z dlaždic bez podkladního lože nebo mazaniny, s jakoukoliv výplní spár betonových, teracových nebo čedičových tl. do 40 mm, plochy přes 1 m2</t>
  </si>
  <si>
    <t>54910710</t>
  </si>
  <si>
    <t>https://podminky.urs.cz/item/CS_URS_2025_01/965081343</t>
  </si>
  <si>
    <t>"před novou budovou a rampa"75,87</t>
  </si>
  <si>
    <t>966006132</t>
  </si>
  <si>
    <t>Odstranění dopravních nebo orientačních značek se sloupkem s uložením hmot na vzdálenost do 20 m nebo s naložením na dopravní prostředek, se zásypem jam a jeho zhutněním s betonovou patkou</t>
  </si>
  <si>
    <t>1787042877</t>
  </si>
  <si>
    <t>https://podminky.urs.cz/item/CS_URS_2025_01/966006132</t>
  </si>
  <si>
    <t>9660R_01</t>
  </si>
  <si>
    <t>Odstranění kameninových květináčů</t>
  </si>
  <si>
    <t>738879820</t>
  </si>
  <si>
    <t>9660R_02</t>
  </si>
  <si>
    <t>Odstranění dřevěného květináče</t>
  </si>
  <si>
    <t>-741596508</t>
  </si>
  <si>
    <t>9660R_03</t>
  </si>
  <si>
    <t>Demontáž brány včetně základu</t>
  </si>
  <si>
    <t>341463701</t>
  </si>
  <si>
    <t>9660R_04</t>
  </si>
  <si>
    <t>Demontáž vstupní branky včetně základu</t>
  </si>
  <si>
    <t>-1170875956</t>
  </si>
  <si>
    <t>9660R_05</t>
  </si>
  <si>
    <t>Demontáž zábradlí na zídce</t>
  </si>
  <si>
    <t>mb</t>
  </si>
  <si>
    <t>-55320530</t>
  </si>
  <si>
    <t>9660R_06</t>
  </si>
  <si>
    <t>Demontáž zábradlí na opěrné zdi</t>
  </si>
  <si>
    <t>-322143895</t>
  </si>
  <si>
    <t>9660R_07</t>
  </si>
  <si>
    <t>Demontáž zábradlí u vstupu do vrátnice včetně ocel. schodiště</t>
  </si>
  <si>
    <t>-433345260</t>
  </si>
  <si>
    <t>9660R_08</t>
  </si>
  <si>
    <t>Demontáž zábradlí na rampě pro imobilní</t>
  </si>
  <si>
    <t>-667952979</t>
  </si>
  <si>
    <t>997221551</t>
  </si>
  <si>
    <t>Vodorovná doprava suti bez naložení, ale se složením a s hrubým urovnáním ze sypkých materiálů, na vzdálenost do 1 km</t>
  </si>
  <si>
    <t>680175419</t>
  </si>
  <si>
    <t>https://podminky.urs.cz/item/CS_URS_2025_01/997221551</t>
  </si>
  <si>
    <t>997221569</t>
  </si>
  <si>
    <t>Vodorovná doprava suti bez naložení, ale se složením a s hrubým urovnáním Příplatek k ceně za každý další započatý 1 km přes 1 km</t>
  </si>
  <si>
    <t>566264860</t>
  </si>
  <si>
    <t>https://podminky.urs.cz/item/CS_URS_2025_01/997221569</t>
  </si>
  <si>
    <t>681,792*30</t>
  </si>
  <si>
    <t>997221873</t>
  </si>
  <si>
    <t>-1397196996</t>
  </si>
  <si>
    <t>https://podminky.urs.cz/item/CS_URS_2025_01/997221873</t>
  </si>
  <si>
    <t>490,432</t>
  </si>
  <si>
    <t>997221875</t>
  </si>
  <si>
    <t>Poplatek za uložení stavebního odpadu na recyklační skládce (skládkovné) asfaltového bez obsahu dehtu zatříděného do Katalogu odpadů pod kódem 17 03 02</t>
  </si>
  <si>
    <t>-1474389736</t>
  </si>
  <si>
    <t>https://podminky.urs.cz/item/CS_URS_2025_01/997221875</t>
  </si>
  <si>
    <t>191,36</t>
  </si>
  <si>
    <t>998225111</t>
  </si>
  <si>
    <t>Přesun hmot pro komunikace s krytem z kameniva, monolitickým betonovým nebo živičným dopravní vzdálenost do 200 m jakékoliv délky objektu</t>
  </si>
  <si>
    <t>-1772620042</t>
  </si>
  <si>
    <t>https://podminky.urs.cz/item/CS_URS_2025_01/998225111</t>
  </si>
  <si>
    <t>741</t>
  </si>
  <si>
    <t>Elektroinstalace - silnoproud</t>
  </si>
  <si>
    <t>741372131</t>
  </si>
  <si>
    <t>Montáž svítidel s integrovaným zdrojem LED se zapojením vodičů exteriérových samostatných zemních</t>
  </si>
  <si>
    <t>328570039</t>
  </si>
  <si>
    <t>https://podminky.urs.cz/item/CS_URS_2025_01/741372131</t>
  </si>
  <si>
    <t>34845015</t>
  </si>
  <si>
    <t>svítidlo exteriérové zemní 7 LED 30lm IP 67</t>
  </si>
  <si>
    <t>-984428058</t>
  </si>
  <si>
    <t xml:space="preserve">Poznámka k položce:_x000D_
7.25 - zemní světlo_x000D_
Nové zemní LED světlomet pevný, rámečkový 230V/50Hz, 15W, včetně konstrukce pro osazení do dlažby. _x000D_
Povrch bude žárově pozinkován a opatřen nátěrem s metalickým efektem - barva tmavě šedá _x000D_
</t>
  </si>
  <si>
    <t>741921012</t>
  </si>
  <si>
    <t>Montáž vložky těsnicí pro chráničku nebo kabel do prostupových vývrtů nebo pažnic DN 100, průměru trubky nebo kabelu d 40</t>
  </si>
  <si>
    <t>1214922043</t>
  </si>
  <si>
    <t>https://podminky.urs.cz/item/CS_URS_2025_01/741921012</t>
  </si>
  <si>
    <t>48487007</t>
  </si>
  <si>
    <t>vložka těsnící nedělená, pažnice/vývrt DN 100, potrubí d 40</t>
  </si>
  <si>
    <t>2082055022</t>
  </si>
  <si>
    <t>998741101</t>
  </si>
  <si>
    <t>Přesun hmot pro silnoproud stanovený z hmotnosti přesunovaného materiálu vodorovná dopravní vzdálenost do 50 m základní v objektech výšky do 6 m</t>
  </si>
  <si>
    <t>1576863465</t>
  </si>
  <si>
    <t>https://podminky.urs.cz/item/CS_URS_2025_01/998741101</t>
  </si>
  <si>
    <t>767163122</t>
  </si>
  <si>
    <t>Montáž zábradlí přímého v exteriéru v rovině (na rovné ploše) kotveného do betonu</t>
  </si>
  <si>
    <t>1689342765</t>
  </si>
  <si>
    <t>https://podminky.urs.cz/item/CS_URS_2025_01/767163122</t>
  </si>
  <si>
    <t>"na S1" 33,2</t>
  </si>
  <si>
    <t>55342290</t>
  </si>
  <si>
    <t>zábradlí  rovné kotvení boční v 900mm</t>
  </si>
  <si>
    <t>-369331181</t>
  </si>
  <si>
    <t xml:space="preserve">Poznámka k položce:_x000D_
7.23 - zábradlí opěrná stěna_x000D_
Nové ocelové zábradlí u opěrné stěny. Bude vypracována dílenská dokumentace. Povrch bude žárově pozinkován a opatřen nátěrem s metalickým efektem - barva tmavě šedá. Viz výkres č.: D.1.1.3.7 - 04 a D.1.1.3.7 - 05._x000D_
</t>
  </si>
  <si>
    <t>767223222</t>
  </si>
  <si>
    <t>Montáž zábradlí přímého v exteriéru na schodišti kotveného do betonu</t>
  </si>
  <si>
    <t>-1119659447</t>
  </si>
  <si>
    <t>https://podminky.urs.cz/item/CS_URS_2025_01/767223222</t>
  </si>
  <si>
    <t>2*8,65</t>
  </si>
  <si>
    <t>55342292</t>
  </si>
  <si>
    <t>zábradlí  schodišťové kotvení boční v 900mm</t>
  </si>
  <si>
    <t>-1078898131</t>
  </si>
  <si>
    <t xml:space="preserve">Poznámka k položce:_x000D_
7.24 - zábradlí u rampy _x000D_
Nové ocelové zábradlí u rampy. Bude vypracována dílenská dokumentace. Povrch bude žárově pozinkován a opatřen nátěrem s metalickým efektem - barva tmavě šedá. Viz výkres č.: D.1.1.3.7 - 14 a D.1.1.3.7 - 15._x000D_
</t>
  </si>
  <si>
    <t>767531211</t>
  </si>
  <si>
    <t>Montáž vstupních čisticích zón z rohoží kovových nebo plastových plochy do 0,5 m2</t>
  </si>
  <si>
    <t>-710489550</t>
  </si>
  <si>
    <t>https://podminky.urs.cz/item/CS_URS_2025_01/767531211</t>
  </si>
  <si>
    <t>69752035</t>
  </si>
  <si>
    <t xml:space="preserve">rohož vstupní samonosná kovová </t>
  </si>
  <si>
    <t>-715841376</t>
  </si>
  <si>
    <t>4*0,6*0,45</t>
  </si>
  <si>
    <t>1,08*1,1 'Přepočtené koeficientem množství</t>
  </si>
  <si>
    <t>7675R_01</t>
  </si>
  <si>
    <t>7.10 - stávající info tabule</t>
  </si>
  <si>
    <t>-1766722617</t>
  </si>
  <si>
    <t>Poznámka k položce:_x000D_
Stávající info tabule před vrátnicí bude demontována, očištěna a opět osazena na novou pozici, včetně betonových patek.</t>
  </si>
  <si>
    <t>7675R_02</t>
  </si>
  <si>
    <t xml:space="preserve">7.11 - vstupní brána </t>
  </si>
  <si>
    <t>-1899638174</t>
  </si>
  <si>
    <t>Poznámka k položce:_x000D_
Nová vstupní branka je provedena ze svařovaných plochých profilů a L profilů. Je  součástí nového řešení oplocení včetně nové vjezdové brány – viz výkresy detailů. Vstupní branka bude opatřena závěsy přivařenými na nosný sloupek (2x U120), který bude kotven do nového zdiva čelní stěny vrátnice. Povrchovou úpravu výrobku tvoří žárové pozinkování s nátěrem s metalickým efektem – barva tmavě šedá – litinová.</t>
  </si>
  <si>
    <t>7675R_03</t>
  </si>
  <si>
    <t>7.12 - plot</t>
  </si>
  <si>
    <t>-741790285</t>
  </si>
  <si>
    <t>Poznámka k položce:_x000D_
Nový plot je rovněž proveden ze svařovaných plochých  a L profilů. Kotvení jednotlivých dílů plotu je provedeno přes kotvící ocelovou desku do betonového základu. Povrchovou úpravu výrobku tvoří žárové pozinkování s nátěrem s metalickým efektem – barva tmavě šedá - litinová.</t>
  </si>
  <si>
    <t>7675R_04</t>
  </si>
  <si>
    <t>7.13 - vjezdová brána. Elektrická brána a nosné sloupy tvoři 2x HEB 200</t>
  </si>
  <si>
    <t>1636359896</t>
  </si>
  <si>
    <t>Poznámka k položce:_x000D_
Otevíravé díly křídel brány jsou svařeny z plochých a L profilů. Proti vyvěšení jsou křídla brány opatřena táhlem, které tvoří ocelová tyč kruhového průřezu 16mm navařená na nosné L profily – viz detaily. Povrchovou úpravu výrobku tvoří žárové pozinkování s nátěrem s metalickým efektem – barva tmavě šedá - litinová.</t>
  </si>
  <si>
    <t>7675R_05</t>
  </si>
  <si>
    <t>7.15 - nová pítka</t>
  </si>
  <si>
    <t>1310582308</t>
  </si>
  <si>
    <t>Poznámka k položce:_x000D_
Nová pítka budou osazena dle projektu viz. výkres situace a detaily. Pro každé pítko je přivedena pitná voda a kabel silnoproudu, odpad pítka bude zajištěn plastovým potrubím DN50 mm. Potrubí  bude svedeno ke stromu nebo do trávníku (štěrkové lože).</t>
  </si>
  <si>
    <t>94</t>
  </si>
  <si>
    <t>7676R_06</t>
  </si>
  <si>
    <t>7.20 - servisní schodiště</t>
  </si>
  <si>
    <t>-1814222977</t>
  </si>
  <si>
    <t>Poznámka k položce:_x000D_
Nové ocelové servisní schodiště, povrch bude žárově pozinkován a opatřen nátěrem s metalickým efektem - barva tmavě šedá. Viz výkres č.: D.1.1.3.7 - 06 a D.1.1.3.7 - 07 - 1ks</t>
  </si>
  <si>
    <t>95</t>
  </si>
  <si>
    <t>998767111</t>
  </si>
  <si>
    <t>Přesun hmot pro zámečnické konstrukce stanovený z hmotnosti přesunovaného materiálu vodorovná dopravní vzdálenost do 50 m s omezením mechanizace v objektech výšky do 6 m</t>
  </si>
  <si>
    <t>163745324</t>
  </si>
  <si>
    <t>https://podminky.urs.cz/item/CS_URS_2025_01/998767111</t>
  </si>
  <si>
    <t>772</t>
  </si>
  <si>
    <t>Podlahy z kamene</t>
  </si>
  <si>
    <t>96</t>
  </si>
  <si>
    <t>772231303</t>
  </si>
  <si>
    <t>-483573473</t>
  </si>
  <si>
    <t>https://podminky.urs.cz/item/CS_URS_2025_01/772231303</t>
  </si>
  <si>
    <t>2*6</t>
  </si>
  <si>
    <t>97</t>
  </si>
  <si>
    <t>772231414</t>
  </si>
  <si>
    <t>-1921282115</t>
  </si>
  <si>
    <t>https://podminky.urs.cz/item/CS_URS_2025_01/772231414</t>
  </si>
  <si>
    <t>98</t>
  </si>
  <si>
    <t>772521150</t>
  </si>
  <si>
    <t>2145855013</t>
  </si>
  <si>
    <t>https://podminky.urs.cz/item/CS_URS_2025_01/772521150</t>
  </si>
  <si>
    <t>"rampa" 11,27</t>
  </si>
  <si>
    <t>"plocha před vstupem" 58,9</t>
  </si>
  <si>
    <t>99</t>
  </si>
  <si>
    <t>1252388222</t>
  </si>
  <si>
    <t>70,17+2*6*0,325+2*6*0,15</t>
  </si>
  <si>
    <t>"ztr.5%" 75,87*0,05</t>
  </si>
  <si>
    <t>79,664*1,01 'Přepočtené koeficientem množství</t>
  </si>
  <si>
    <t>100</t>
  </si>
  <si>
    <t>7725R_01</t>
  </si>
  <si>
    <t>7.18 - znak školy</t>
  </si>
  <si>
    <t>-872846111</t>
  </si>
  <si>
    <t>Poznámka k položce:_x000D_
Do žulové dlažby bude před vstupem do NB proveden znak VŠE. Znak bude proveden pemrlováním. Min. průměr znaku 2 m. Znak bude opatřen nátěrem na žulu do exteriérového prostředí, odstín modrý - nutno vyvzorkovat.</t>
  </si>
  <si>
    <t>Práce a dodávky M</t>
  </si>
  <si>
    <t>21-M</t>
  </si>
  <si>
    <t>Elektromontáže</t>
  </si>
  <si>
    <t>101</t>
  </si>
  <si>
    <t>210203902</t>
  </si>
  <si>
    <t>Montáž svítidel LED se zapojením vodičů průmyslových nebo venkovních na sloupek parkový</t>
  </si>
  <si>
    <t>-586053290</t>
  </si>
  <si>
    <t>https://podminky.urs.cz/item/CS_URS_2025_01/210203902</t>
  </si>
  <si>
    <t xml:space="preserve">Poznámka k položce:_x000D_
7.22 - lampy_x000D_
Nové lampy + sloupy s ramenem + kotvící patky pro uchycení k základové kci. Venkovní Led svítidlo, těleso litý hliník, sklo ploché temperované 5 mm silné, zdroj led světelný tok v rozsahu SPIN-S od 1.000 lm až 6.000 lm, příkon 10 - 40 W, barevné provedení tmavě šedá, možnost uchycení na sloup nebo stěnu, nastavení sklonu 0-90°, třída ochrany: II, krytí IP 66 IK 10 - 18 ks. _x000D_
Ocelový sloup, povrch bude žárově pozinkován a opatřen nátěrem s metalickým efektem - barva tmavě šedá - 10 ks._x000D_
Ocelová ramena, povrch bude žárově pozinkován a opatřen nátěrem s metalickým efektem - barva tmavě šedá - 8ks pro osvětlení na obě strany, 2ks na osvětlení na jednu stranu._x000D_
</t>
  </si>
  <si>
    <t>102</t>
  </si>
  <si>
    <t>34774021</t>
  </si>
  <si>
    <t>svítidlo parkové na sloupek LED IP66 do 30W do 3000lm</t>
  </si>
  <si>
    <t>128</t>
  </si>
  <si>
    <t>477611294</t>
  </si>
  <si>
    <t>103</t>
  </si>
  <si>
    <t>210204002</t>
  </si>
  <si>
    <t>Montáž stožárů osvětlení parkových hliníkových</t>
  </si>
  <si>
    <t>1864429178</t>
  </si>
  <si>
    <t>https://podminky.urs.cz/item/CS_URS_2025_01/210204002</t>
  </si>
  <si>
    <t>8500R_07</t>
  </si>
  <si>
    <t>Stožár k osvětlení</t>
  </si>
  <si>
    <t>256</t>
  </si>
  <si>
    <t>-451401126</t>
  </si>
  <si>
    <t>105</t>
  </si>
  <si>
    <t>210204124</t>
  </si>
  <si>
    <t>Montáž patic stožárů osvětlení hliníkových</t>
  </si>
  <si>
    <t>1306186727</t>
  </si>
  <si>
    <t>https://podminky.urs.cz/item/CS_URS_2025_01/210204124</t>
  </si>
  <si>
    <t>106</t>
  </si>
  <si>
    <t>8500R_08</t>
  </si>
  <si>
    <t>Hliníková patice pro VO</t>
  </si>
  <si>
    <t>-1347496021</t>
  </si>
  <si>
    <t>107</t>
  </si>
  <si>
    <t>218204011</t>
  </si>
  <si>
    <t>Demontáž stožárů osvětlení ocelových samostatně stojících, délky do 12 m</t>
  </si>
  <si>
    <t>1088141655</t>
  </si>
  <si>
    <t>https://podminky.urs.cz/item/CS_URS_2025_01/218204011</t>
  </si>
  <si>
    <t>108</t>
  </si>
  <si>
    <t>218204122</t>
  </si>
  <si>
    <t>Demontáž patic stožárů osvětlení betonových</t>
  </si>
  <si>
    <t>1522098258</t>
  </si>
  <si>
    <t>https://podminky.urs.cz/item/CS_URS_2025_01/218204122</t>
  </si>
  <si>
    <t>109</t>
  </si>
  <si>
    <t>218204202</t>
  </si>
  <si>
    <t>Demontáž elektrovýzbroje stožárů osvětlení 2 okruhy</t>
  </si>
  <si>
    <t>1069556961</t>
  </si>
  <si>
    <t>https://podminky.urs.cz/item/CS_URS_2025_01/218204202</t>
  </si>
  <si>
    <t>22-M</t>
  </si>
  <si>
    <t>Montáže technologických zařízení pro dopravní stavby</t>
  </si>
  <si>
    <t>110</t>
  </si>
  <si>
    <t>228860205</t>
  </si>
  <si>
    <t>Demontáž parkovištní závory s odpojením</t>
  </si>
  <si>
    <t>533446037</t>
  </si>
  <si>
    <t>https://podminky.urs.cz/item/CS_URS_2025_01/228860205</t>
  </si>
  <si>
    <t xml:space="preserve">04 - Zeleň </t>
  </si>
  <si>
    <t xml:space="preserve">    18 - Zemní práce - povrchové úpravy terénu</t>
  </si>
  <si>
    <t>181411131</t>
  </si>
  <si>
    <t>Založení trávníku na půdě předem připravené plochy do 1000 m2 výsevem včetně utažení parkového v rovině nebo na svahu do 1:5</t>
  </si>
  <si>
    <t>-1278829837</t>
  </si>
  <si>
    <t>https://podminky.urs.cz/item/CS_URS_2025_01/181411131</t>
  </si>
  <si>
    <t>00572410</t>
  </si>
  <si>
    <t>osivo směs travní parková</t>
  </si>
  <si>
    <t>-889637740</t>
  </si>
  <si>
    <t>75*0,02 'Přepočtené koeficientem množství</t>
  </si>
  <si>
    <t>Zemní práce - povrchové úpravy terénu</t>
  </si>
  <si>
    <t>184201111</t>
  </si>
  <si>
    <t>Výsadba stromů bez balu do předem vyhloubené jamky se zalitím v rovině nebo na svahu do 1:5, při výšce kmene do 2,5 m</t>
  </si>
  <si>
    <t>CS ÚRS 2018 01</t>
  </si>
  <si>
    <t>18spec-001</t>
  </si>
  <si>
    <t>Platanus acerifolia "Tremonia"</t>
  </si>
  <si>
    <t>184102211</t>
  </si>
  <si>
    <t>Výsadba keře bez balu do předem vyhloubené jamky se zalitím v rovině nebo na svahu do 1:5 výšky do 1 m v terénu</t>
  </si>
  <si>
    <t>Pol1</t>
  </si>
  <si>
    <t>Euonymus alatus</t>
  </si>
  <si>
    <t>184215132</t>
  </si>
  <si>
    <t>Ukotvení dřeviny kůly třemi kůly, délky přes 1 do 2 m</t>
  </si>
  <si>
    <t>052171080</t>
  </si>
  <si>
    <t>tyče dřevěné v kůře D 80mm dl 6m</t>
  </si>
  <si>
    <t>184801121</t>
  </si>
  <si>
    <t>Ošetření vysazených dřevin solitérních v rovině nebo na svahu do 1:5</t>
  </si>
  <si>
    <t>Pol3</t>
  </si>
  <si>
    <t>ošetření stávajících stromů</t>
  </si>
  <si>
    <t>05 - silnoproud</t>
  </si>
  <si>
    <t>741 - Elektroinstalace - silnoproud</t>
  </si>
  <si>
    <t xml:space="preserve">    A) Dodávky - A) Dodávky</t>
  </si>
  <si>
    <t xml:space="preserve">    B) Hlavní montážní m - B) Hlavní montážní m</t>
  </si>
  <si>
    <t xml:space="preserve">    D1 - B2) Ostavní elektroinstalace </t>
  </si>
  <si>
    <t xml:space="preserve">    D2 - B3) Osvětlovací tělesa - výkaz a popis stavební část</t>
  </si>
  <si>
    <t xml:space="preserve">    D3 - B6) Ostatní </t>
  </si>
  <si>
    <t>A) Dodávky</t>
  </si>
  <si>
    <t>Nový R-VK dle v.č. EL 3 (vč. Připojení)</t>
  </si>
  <si>
    <t>Podružná uzemňovací sběrnice (vč. Připojení)</t>
  </si>
  <si>
    <t>B) Hlavní montážní m</t>
  </si>
  <si>
    <t>1.1</t>
  </si>
  <si>
    <t>Kabel CYKY J 4x16</t>
  </si>
  <si>
    <t>2.1</t>
  </si>
  <si>
    <t>Kabel CYKY-J 5X6</t>
  </si>
  <si>
    <t>Kabel CYKY-J 3Cx4</t>
  </si>
  <si>
    <t>Kabel CYKY-J 5x2,5</t>
  </si>
  <si>
    <t>Kabel CYKY-J 5x1,5</t>
  </si>
  <si>
    <t>Kabel UTP 4x2x0,5 venkovní provedení (upřesní subdodavtel připojeného semaforu, vrat, závory nebo turniketu)</t>
  </si>
  <si>
    <t>Kabel TCEKFY 4P 1,0D (upřesní subdodavtel připojeného semaforu, vrat, závory nebo turniketu)</t>
  </si>
  <si>
    <t>Vodič CY 35mm-z/žl</t>
  </si>
  <si>
    <t>Vodič CY 6mm-z/žl</t>
  </si>
  <si>
    <t>Kabelový žlab „MARS 125/100“</t>
  </si>
  <si>
    <t>Trubka kopex Js 23mm</t>
  </si>
  <si>
    <t>D1</t>
  </si>
  <si>
    <t xml:space="preserve">B2) Ostavní elektroinstalace </t>
  </si>
  <si>
    <t>1.2</t>
  </si>
  <si>
    <t>Vyrážecí tlačítko 230V/10A</t>
  </si>
  <si>
    <t>2.2</t>
  </si>
  <si>
    <t>Integrované soumrakové čidlo se signálním kontaktem 230V/10A, IP54 vč. Krabice a připojení .</t>
  </si>
  <si>
    <t>3.1</t>
  </si>
  <si>
    <t>Zásuvka 230V/16A IP44 umístěná v uzamikatelné karabici , IP44 vč. připojení</t>
  </si>
  <si>
    <t>4.1</t>
  </si>
  <si>
    <t>Krabice svorková/přechodová IP65 (vč. Svorkovnice a víka)</t>
  </si>
  <si>
    <t>5.1</t>
  </si>
  <si>
    <t>Komplet připojení technologie pítka</t>
  </si>
  <si>
    <t>6.1</t>
  </si>
  <si>
    <t>Komplet připojení technologie terminálu</t>
  </si>
  <si>
    <t>7.1</t>
  </si>
  <si>
    <t>Komplet připojení technologie závory</t>
  </si>
  <si>
    <t>8.1</t>
  </si>
  <si>
    <t>Komplet připojení technologie brány</t>
  </si>
  <si>
    <t>9.1</t>
  </si>
  <si>
    <t>Komplet připojení technologie semaforu</t>
  </si>
  <si>
    <t>Dozbrojení a úparava stávajícího rozvaděče RH (1x jistič B/3-25A)</t>
  </si>
  <si>
    <t>D2</t>
  </si>
  <si>
    <t>B3) Osvětlovací tělesa - výkaz a popis stavební část</t>
  </si>
  <si>
    <t>1.3</t>
  </si>
  <si>
    <t>Nové venkovní LED světla do podhledu, šířka 30 mm</t>
  </si>
  <si>
    <t>2.3</t>
  </si>
  <si>
    <t xml:space="preserve">nové interiérové LED světla na strop (18W, 1600Lm) </t>
  </si>
  <si>
    <t>7411R_01</t>
  </si>
  <si>
    <t>Nová světla (exteriér a interiér) budou napojena na stávající rozvody ve vrátnici, včetně vypínačů</t>
  </si>
  <si>
    <t>-318122665</t>
  </si>
  <si>
    <t>7412R_02</t>
  </si>
  <si>
    <t>Bude opravena a doplněna silnoproudá elektroinstalace - 2x vypínač světel (interiér a exteriér) + 6x dvojzásuvka, kabely budou vedené v drážkách ve zdivu.</t>
  </si>
  <si>
    <t>-416179952</t>
  </si>
  <si>
    <t>7412R_03</t>
  </si>
  <si>
    <t>Bude opraven a doplněn slaboproud (EPS, EZS, rozhlas atd.), bude znova osazen stávající server.</t>
  </si>
  <si>
    <t>-1980617277</t>
  </si>
  <si>
    <t>7413R_04</t>
  </si>
  <si>
    <t>Bude dodán nový elektrický přímotop s možností osazení na stěnu, min. výkon 2000W.</t>
  </si>
  <si>
    <t>-1749378063</t>
  </si>
  <si>
    <t>D3</t>
  </si>
  <si>
    <t xml:space="preserve">B6) Ostatní </t>
  </si>
  <si>
    <t>1.4</t>
  </si>
  <si>
    <t>Kabelové lože 1-1 dle v.č. EL1</t>
  </si>
  <si>
    <t>2.4</t>
  </si>
  <si>
    <t>Kabelové lože 2-2 dle v.č. EL1</t>
  </si>
  <si>
    <t>3.3</t>
  </si>
  <si>
    <t>Kabelové lože 1-1 dle v.č. EL4</t>
  </si>
  <si>
    <t>4.2</t>
  </si>
  <si>
    <t>Kabelové lože 2-2 dle v.č. EL4</t>
  </si>
  <si>
    <t>5.2</t>
  </si>
  <si>
    <t>Trubka kopoflex Js110mm</t>
  </si>
  <si>
    <t>6.2</t>
  </si>
  <si>
    <t>Vodič FeZn 30/4</t>
  </si>
  <si>
    <t>7.2</t>
  </si>
  <si>
    <t>Svorka zemní-odbočovací</t>
  </si>
  <si>
    <t>7412R_05</t>
  </si>
  <si>
    <t>Demontáž elektrozařízení, rozvodů a osvětlení s ekologickou likvidací</t>
  </si>
  <si>
    <t>-1330686893</t>
  </si>
  <si>
    <t>8.2</t>
  </si>
  <si>
    <t>Svorka zemní spojovací</t>
  </si>
  <si>
    <t>9.2</t>
  </si>
  <si>
    <t>Revize elektrických zařízení</t>
  </si>
  <si>
    <t xml:space="preserve">06 - Vodovod </t>
  </si>
  <si>
    <t>115101201</t>
  </si>
  <si>
    <t>Čerpání vody na dopravní výšku do 10 m s uvažovaným průměrným přítokem do 500 l/min</t>
  </si>
  <si>
    <t>hod</t>
  </si>
  <si>
    <t>460106101</t>
  </si>
  <si>
    <t>https://podminky.urs.cz/item/CS_URS_2025_01/115101201</t>
  </si>
  <si>
    <t>119003223</t>
  </si>
  <si>
    <t>Pomocné konstrukce při zabezpečení výkopu svislé ocelové mobilní oplocení, výšky přes 1,5 do 2,2 m panely vyplněné profilovaným plechem zřízení</t>
  </si>
  <si>
    <t>-95273195</t>
  </si>
  <si>
    <t>https://podminky.urs.cz/item/CS_URS_2025_01/119003223</t>
  </si>
  <si>
    <t>2*76</t>
  </si>
  <si>
    <t>119003224</t>
  </si>
  <si>
    <t>Pomocné konstrukce při zabezpečení výkopu svislé ocelové mobilní oplocení, výšky přes 1,5 do 2,2 m panely vyplněné profilovaným plechem odstranění</t>
  </si>
  <si>
    <t>1170861805</t>
  </si>
  <si>
    <t>https://podminky.urs.cz/item/CS_URS_2025_01/119003224</t>
  </si>
  <si>
    <t>132251253</t>
  </si>
  <si>
    <t>Hloubení nezapažených rýh šířky přes 800 do 2 000 mm strojně s urovnáním dna do předepsaného profilu a spádu v hornině třídy těžitelnosti I skupiny 3 přes 50 do 100 m3</t>
  </si>
  <si>
    <t>1375742939</t>
  </si>
  <si>
    <t>https://podminky.urs.cz/item/CS_URS_2025_01/132251253</t>
  </si>
  <si>
    <t>"voda"100</t>
  </si>
  <si>
    <t>151101102</t>
  </si>
  <si>
    <t>Zřízení pažení a rozepření stěn rýh pro podzemní vedení příložné pro jakoukoliv mezerovitost, hloubky přes 2 do 4 m</t>
  </si>
  <si>
    <t>1185015456</t>
  </si>
  <si>
    <t>https://podminky.urs.cz/item/CS_URS_2025_01/151101102</t>
  </si>
  <si>
    <t>"voda" 215</t>
  </si>
  <si>
    <t>151101112</t>
  </si>
  <si>
    <t>Odstranění pažení a rozepření stěn rýh pro podzemní vedení s uložením materiálu na vzdálenost do 3 m od kraje výkopu příložné, hloubky přes 2 do 4 m</t>
  </si>
  <si>
    <t>1272661961</t>
  </si>
  <si>
    <t>https://podminky.urs.cz/item/CS_URS_2025_01/151101112</t>
  </si>
  <si>
    <t>-1895991029</t>
  </si>
  <si>
    <t>620211053</t>
  </si>
  <si>
    <t>100*10</t>
  </si>
  <si>
    <t>1086702733</t>
  </si>
  <si>
    <t>100*1,8 'Přepočtené koeficientem množství</t>
  </si>
  <si>
    <t>174151101</t>
  </si>
  <si>
    <t>Zásyp sypaninou z jakékoliv horniny strojně s uložením výkopku ve vrstvách se zhutněním jam, šachet, rýh nebo kolem objektů v těchto vykopávkách</t>
  </si>
  <si>
    <t>-1208001492</t>
  </si>
  <si>
    <t>https://podminky.urs.cz/item/CS_URS_2025_01/174151101</t>
  </si>
  <si>
    <t>"zpětný zásyp voda" 75</t>
  </si>
  <si>
    <t>58344197</t>
  </si>
  <si>
    <t>štěrkodrť frakce 0/63</t>
  </si>
  <si>
    <t>-918257802</t>
  </si>
  <si>
    <t>75*2,2 'Přepočtené koeficientem množství</t>
  </si>
  <si>
    <t>175151101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</si>
  <si>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</si>
  <si>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1862413672</t>
  </si>
  <si>
    <t>https://podminky.urs.cz/item/CS_URS_2025_01/175151101</t>
  </si>
  <si>
    <t>18,88</t>
  </si>
  <si>
    <t>58337308</t>
  </si>
  <si>
    <t>štěrkopísek frakce 0/2</t>
  </si>
  <si>
    <t>1181799871</t>
  </si>
  <si>
    <t>18,88*2 'Přepočtené koeficientem množství</t>
  </si>
  <si>
    <t>451573111</t>
  </si>
  <si>
    <t>Lože pod potrubí, stoky a drobné objekty v otevřeném výkopu z písku a štěrkopísku do 63 mm</t>
  </si>
  <si>
    <t>1332768804</t>
  </si>
  <si>
    <t>https://podminky.urs.cz/item/CS_URS_2025_01/451573111</t>
  </si>
  <si>
    <t>76*0,15*0,8</t>
  </si>
  <si>
    <t>871161141</t>
  </si>
  <si>
    <t>Montáž vodovodního potrubí z polyetylenu PE100 RC v otevřeném výkopu svařovaných na tupo SDR 11/PN16 d 32 x 3,0 mm</t>
  </si>
  <si>
    <t>781362369</t>
  </si>
  <si>
    <t>https://podminky.urs.cz/item/CS_URS_2025_01/871161141</t>
  </si>
  <si>
    <t>28613500</t>
  </si>
  <si>
    <t>potrubí vodovodní dvouvrstvé PE100 RC SDR11 32x3,0mm</t>
  </si>
  <si>
    <t>-1728867504</t>
  </si>
  <si>
    <t>76*1,015 'Přepočtené koeficientem množství</t>
  </si>
  <si>
    <t>892233122</t>
  </si>
  <si>
    <t>Proplach a dezinfekce vodovodního potrubí DN od 40 do 70</t>
  </si>
  <si>
    <t>978325707</t>
  </si>
  <si>
    <t>https://podminky.urs.cz/item/CS_URS_2025_01/892233122</t>
  </si>
  <si>
    <t>892241111</t>
  </si>
  <si>
    <t>Tlakové zkoušky vodou na potrubí DN do 80</t>
  </si>
  <si>
    <t>474643721</t>
  </si>
  <si>
    <t>https://podminky.urs.cz/item/CS_URS_2025_01/892241111</t>
  </si>
  <si>
    <t>899721111</t>
  </si>
  <si>
    <t>Signalizační vodič na potrubí DN do 150 mm</t>
  </si>
  <si>
    <t>1281713290</t>
  </si>
  <si>
    <t>https://podminky.urs.cz/item/CS_URS_2025_01/899721111</t>
  </si>
  <si>
    <t>899722111</t>
  </si>
  <si>
    <t>Krytí potrubí z plastů výstražnou fólií z PVC šířky do 20 cm</t>
  </si>
  <si>
    <t>1770930569</t>
  </si>
  <si>
    <t>https://podminky.urs.cz/item/CS_URS_2025_01/899722111</t>
  </si>
  <si>
    <t>998276101</t>
  </si>
  <si>
    <t>Přesun hmot pro trubní vedení hloubené z trub z plastických hmot nebo sklolaminátových pro vodovody, kanalizace, teplovody, produktovody v otevřeném výkopu dopravní vzdálenost do 15 m</t>
  </si>
  <si>
    <t>1585468017</t>
  </si>
  <si>
    <t>https://podminky.urs.cz/item/CS_URS_2025_01/998276101</t>
  </si>
  <si>
    <t>07 - Kanalizace dešťová</t>
  </si>
  <si>
    <t>203158285</t>
  </si>
  <si>
    <t>840</t>
  </si>
  <si>
    <t>316665768</t>
  </si>
  <si>
    <t>2*98</t>
  </si>
  <si>
    <t>1246888282</t>
  </si>
  <si>
    <t>-1109939482</t>
  </si>
  <si>
    <t>"DŠ" 183</t>
  </si>
  <si>
    <t>133251103</t>
  </si>
  <si>
    <t>Hloubení nezapažených šachet strojně v hornině třídy těžitelnosti I skupiny 3 přes 50 do 100 m3</t>
  </si>
  <si>
    <t>590455215</t>
  </si>
  <si>
    <t>https://podminky.urs.cz/item/CS_URS_2025_01/133251103</t>
  </si>
  <si>
    <t>"retence R01" 98</t>
  </si>
  <si>
    <t>-763073849</t>
  </si>
  <si>
    <t>"DŠ" 360</t>
  </si>
  <si>
    <t>-1787432632</t>
  </si>
  <si>
    <t>151101201</t>
  </si>
  <si>
    <t>Zřízení pažení stěn výkopu bez rozepření nebo vzepření příložné, hloubky do 4 m</t>
  </si>
  <si>
    <t>-1112297633</t>
  </si>
  <si>
    <t>https://podminky.urs.cz/item/CS_URS_2025_01/151101201</t>
  </si>
  <si>
    <t>"retence R01"95</t>
  </si>
  <si>
    <t>151101211</t>
  </si>
  <si>
    <t>Odstranění pažení stěn výkopu bez rozepření nebo vzepření s uložením pažin na vzdálenost do 3 m od okraje výkopu příložné, hloubky do 4 m</t>
  </si>
  <si>
    <t>-1364099342</t>
  </si>
  <si>
    <t>https://podminky.urs.cz/item/CS_URS_2025_01/151101211</t>
  </si>
  <si>
    <t>-1856926921</t>
  </si>
  <si>
    <t>183+98</t>
  </si>
  <si>
    <t>1763880104</t>
  </si>
  <si>
    <t>281*10</t>
  </si>
  <si>
    <t>-1639455784</t>
  </si>
  <si>
    <t>281</t>
  </si>
  <si>
    <t>281*1,8 'Přepočtené koeficientem množství</t>
  </si>
  <si>
    <t>225318997</t>
  </si>
  <si>
    <t>"DŠ" 160</t>
  </si>
  <si>
    <t>"retence "19</t>
  </si>
  <si>
    <t>1878497227</t>
  </si>
  <si>
    <t>179</t>
  </si>
  <si>
    <t>179*2,2 'Přepočtené koeficientem množství</t>
  </si>
  <si>
    <t>218513917</t>
  </si>
  <si>
    <t>"DŠ" 18</t>
  </si>
  <si>
    <t>2120885176</t>
  </si>
  <si>
    <t>18*1,8 'Přepočtené koeficientem množství</t>
  </si>
  <si>
    <t>1293226753</t>
  </si>
  <si>
    <t>"DŠ"11</t>
  </si>
  <si>
    <t>"R01"2</t>
  </si>
  <si>
    <t>452311161</t>
  </si>
  <si>
    <t>Podkladní a zajišťovací konstrukce z betonu prostého v otevřeném výkopu bez zvýšených nároků na prostředí desky pod potrubí, stoky a drobné objekty z betonu tř. C 25/30</t>
  </si>
  <si>
    <t>-564085690</t>
  </si>
  <si>
    <t>https://podminky.urs.cz/item/CS_URS_2025_01/452311161</t>
  </si>
  <si>
    <t>"retence"5</t>
  </si>
  <si>
    <t>"ŠD1-4"  4*1,5*1,5*0,15</t>
  </si>
  <si>
    <t>452386111</t>
  </si>
  <si>
    <t>Podkladní a vyrovnávací konstrukce z betonu vyrovnávací prstence z prostého betonu tř. C 25/30 pod poklopy a mříže, výšky do 100 mm</t>
  </si>
  <si>
    <t>155595808</t>
  </si>
  <si>
    <t>https://podminky.urs.cz/item/CS_URS_2025_01/452386111</t>
  </si>
  <si>
    <t>452386121</t>
  </si>
  <si>
    <t>Podkladní a vyrovnávací konstrukce z betonu vyrovnávací prstence z prostého betonu tř. C 25/30 pod poklopy a mříže, výšky přes 100 do 200 mm</t>
  </si>
  <si>
    <t>280302347</t>
  </si>
  <si>
    <t>https://podminky.urs.cz/item/CS_URS_2025_01/452386121</t>
  </si>
  <si>
    <t>831312121</t>
  </si>
  <si>
    <t>Montáž potrubí z trub kameninových hrdlových s integrovaným těsněním v otevřeném výkopu ve sklonu do 20 % DN 150</t>
  </si>
  <si>
    <t>-749723739</t>
  </si>
  <si>
    <t>https://podminky.urs.cz/item/CS_URS_2025_01/831312121</t>
  </si>
  <si>
    <t>"DŠ" 4</t>
  </si>
  <si>
    <t>59710632</t>
  </si>
  <si>
    <t>trouba kameninová glazovaná DN 150 dl 1,00m spojovací systém F</t>
  </si>
  <si>
    <t>-111132296</t>
  </si>
  <si>
    <t>4*1,015 'Přepočtené koeficientem množství</t>
  </si>
  <si>
    <t>831352121</t>
  </si>
  <si>
    <t>Montáž potrubí z trub kameninových hrdlových s integrovaným těsněním v otevřeném výkopu ve sklonu do 20 % DN 200</t>
  </si>
  <si>
    <t>1658460556</t>
  </si>
  <si>
    <t>https://podminky.urs.cz/item/CS_URS_2025_01/831352121</t>
  </si>
  <si>
    <t>"DŠ"90</t>
  </si>
  <si>
    <t>59710676</t>
  </si>
  <si>
    <t>trouba kameninová glazovaná DN 200 dl 1,50m spojovací systém F</t>
  </si>
  <si>
    <t>-461748969</t>
  </si>
  <si>
    <t>90*1,015 'Přepočtené koeficientem množství</t>
  </si>
  <si>
    <t>837351221</t>
  </si>
  <si>
    <t>Montáž kameninových tvarovek na potrubí z trub kameninových v otevřeném výkopu s integrovaným těsněním odbočných DN 200</t>
  </si>
  <si>
    <t>-827598807</t>
  </si>
  <si>
    <t>https://podminky.urs.cz/item/CS_URS_2025_01/837351221</t>
  </si>
  <si>
    <t>59711746</t>
  </si>
  <si>
    <t>odbočka kameninová glazovaná jednoduchá kolmá DN 200/200 dl 500mm spojovací systém C/F tř.240/160</t>
  </si>
  <si>
    <t>988430252</t>
  </si>
  <si>
    <t>5*1,015 'Přepočtené koeficientem množství</t>
  </si>
  <si>
    <t>837352221</t>
  </si>
  <si>
    <t>Montáž kameninových tvarovek na potrubí z trub kameninových v otevřeném výkopu s integrovaným těsněním jednoosých DN 200</t>
  </si>
  <si>
    <t>1447913817</t>
  </si>
  <si>
    <t>https://podminky.urs.cz/item/CS_URS_2025_01/837352221</t>
  </si>
  <si>
    <t>59711026</t>
  </si>
  <si>
    <t>koleno kameninové glazované DN 200 90° spojovací systém F tř. 240</t>
  </si>
  <si>
    <t>28773017</t>
  </si>
  <si>
    <t>10*1,015 'Přepočtené koeficientem množství</t>
  </si>
  <si>
    <t>871353120</t>
  </si>
  <si>
    <t>Montáž kanalizačního potrubí z tvrdého PVC-U hladkého plnostěnného tuhost SN 4 DN 200</t>
  </si>
  <si>
    <t>1576512495</t>
  </si>
  <si>
    <t>https://podminky.urs.cz/item/CS_URS_2025_01/871353120</t>
  </si>
  <si>
    <t>"DŠ"4</t>
  </si>
  <si>
    <t>28611137</t>
  </si>
  <si>
    <t>trubka kanalizační PVC DN 200x2000mm SN4</t>
  </si>
  <si>
    <t>1453491063</t>
  </si>
  <si>
    <t>4*1,03 'Přepočtené koeficientem množství</t>
  </si>
  <si>
    <t>890411811</t>
  </si>
  <si>
    <t>Bourání šachet a jímek ručně velikosti obestavěného prostoru do 1,5 m3 z prefabrikovaných skruží</t>
  </si>
  <si>
    <t>-1664986022</t>
  </si>
  <si>
    <t>https://podminky.urs.cz/item/CS_URS_2025_01/890411811</t>
  </si>
  <si>
    <t>"dešťová vpusť"4</t>
  </si>
  <si>
    <t>892351111</t>
  </si>
  <si>
    <t>Tlakové zkoušky vodou na potrubí DN 150 nebo 200</t>
  </si>
  <si>
    <t>-1345521390</t>
  </si>
  <si>
    <t>https://podminky.urs.cz/item/CS_URS_2025_01/892351111</t>
  </si>
  <si>
    <t>892372111</t>
  </si>
  <si>
    <t>Tlakové zkoušky vodou zabezpečení konců potrubí při tlakových zkouškách DN do 300</t>
  </si>
  <si>
    <t>-460344973</t>
  </si>
  <si>
    <t>https://podminky.urs.cz/item/CS_URS_2025_01/892372111</t>
  </si>
  <si>
    <t>893362111</t>
  </si>
  <si>
    <t>Šachty armaturní ze železového betonu se stropem z dílců, vnitřní půdorysné plochy přes 5,50 do 6,50 m2</t>
  </si>
  <si>
    <t>220841611</t>
  </si>
  <si>
    <t>https://podminky.urs.cz/item/CS_URS_2025_01/893362111</t>
  </si>
  <si>
    <t xml:space="preserve">Poznámka k položce:_x000D_
Retenční jímka RO1 o vnitřních rozměrech 2x2x2,8m železobetonová, prefabrikovaná se vstupem a odvětrávaným poklopem DN600 pro D400, vč. koroziodolávajících stupadel a statického posouzení_x000D_
</t>
  </si>
  <si>
    <t>"retenční nádrž R01 s vystrojením a s prostupy" 1</t>
  </si>
  <si>
    <t>894410103</t>
  </si>
  <si>
    <t>Osazení betonových dílců šachet kanalizačních dno DN 1000, výšky 1000 mm</t>
  </si>
  <si>
    <t>1380482482</t>
  </si>
  <si>
    <t>https://podminky.urs.cz/item/CS_URS_2025_01/894410103</t>
  </si>
  <si>
    <t>59224339</t>
  </si>
  <si>
    <t>dno betonové šachty DN 1000 kanalizační výšky 100cm</t>
  </si>
  <si>
    <t>-1857222524</t>
  </si>
  <si>
    <t>894410211</t>
  </si>
  <si>
    <t>Osazení betonových dílců šachet kanalizačních skruž rovná DN 1000, výšky 250 mm</t>
  </si>
  <si>
    <t>-455377727</t>
  </si>
  <si>
    <t>https://podminky.urs.cz/item/CS_URS_2025_01/894410211</t>
  </si>
  <si>
    <t>59224066</t>
  </si>
  <si>
    <t>skruž betonová DN 1000x250 PS 100x25x12cm</t>
  </si>
  <si>
    <t>-1607611085</t>
  </si>
  <si>
    <t>894410212</t>
  </si>
  <si>
    <t>Osazení betonových dílců šachet kanalizačních skruž rovná DN 1000, výšky 500 mm</t>
  </si>
  <si>
    <t>1001256048</t>
  </si>
  <si>
    <t>https://podminky.urs.cz/item/CS_URS_2025_01/894410212</t>
  </si>
  <si>
    <t>59224067</t>
  </si>
  <si>
    <t>skruž betonová DN 1000x500 100x50x12cm</t>
  </si>
  <si>
    <t>-362622926</t>
  </si>
  <si>
    <t>59224348</t>
  </si>
  <si>
    <t>těsnění elastomerové pro spojení šachetních dílů DN 1000</t>
  </si>
  <si>
    <t>1678690504</t>
  </si>
  <si>
    <t>894410213</t>
  </si>
  <si>
    <t>Osazení betonových dílců šachet kanalizačních skruž rovná DN 1000, výšky 1000 mm</t>
  </si>
  <si>
    <t>771388016</t>
  </si>
  <si>
    <t>https://podminky.urs.cz/item/CS_URS_2025_01/894410213</t>
  </si>
  <si>
    <t>59224162</t>
  </si>
  <si>
    <t>skruž betonová kanalizační se stupadly 100x100x12cm</t>
  </si>
  <si>
    <t>-973486389</t>
  </si>
  <si>
    <t>894410232</t>
  </si>
  <si>
    <t>Osazení betonových dílců šachet kanalizačních skruž přechodová (konus) DN 1000</t>
  </si>
  <si>
    <t>1238047259</t>
  </si>
  <si>
    <t>https://podminky.urs.cz/item/CS_URS_2025_01/894410232</t>
  </si>
  <si>
    <t>59224312</t>
  </si>
  <si>
    <t>konus betonové šachty DN 1000 kanalizační 100x62,5x58cm tl stěny 12 stupadla poplastovaná</t>
  </si>
  <si>
    <t>-1516363602</t>
  </si>
  <si>
    <t>894412411</t>
  </si>
  <si>
    <t>Osazení betonových nebo železobetonových dílců pro šachty skruží přechodových</t>
  </si>
  <si>
    <t>27212314</t>
  </si>
  <si>
    <t>https://podminky.urs.cz/item/CS_URS_2025_01/894412411</t>
  </si>
  <si>
    <t>"Retence 01" 1</t>
  </si>
  <si>
    <t>59224167</t>
  </si>
  <si>
    <t>skruž betonová přechodová 62,5/100x60x12cm stupadla poplastovaná</t>
  </si>
  <si>
    <t>-1677377145</t>
  </si>
  <si>
    <t>899104112</t>
  </si>
  <si>
    <t>Osazení poklopů šachtových litinových, ocelových nebo železobetonových včetně rámů pro třídu zatížení D400, E600</t>
  </si>
  <si>
    <t>1414224364</t>
  </si>
  <si>
    <t>https://podminky.urs.cz/item/CS_URS_2025_01/899104112</t>
  </si>
  <si>
    <t>"R01"1</t>
  </si>
  <si>
    <t>"DŠ1-4" 4</t>
  </si>
  <si>
    <t>55241406</t>
  </si>
  <si>
    <t>poklop šachtový s rámem DN 600 třída D400 s odvětráním</t>
  </si>
  <si>
    <t>-377098117</t>
  </si>
  <si>
    <t>899623141</t>
  </si>
  <si>
    <t>Obetonování potrubí nebo zdiva stok betonem prostým v otevřeném výkopu, betonem tř. C 12/15</t>
  </si>
  <si>
    <t>919622470</t>
  </si>
  <si>
    <t>https://podminky.urs.cz/item/CS_URS_2025_01/899623141</t>
  </si>
  <si>
    <t>"DŠ"16</t>
  </si>
  <si>
    <t>8944R_01</t>
  </si>
  <si>
    <t>Osazení a dodávka vírového ventilu</t>
  </si>
  <si>
    <t>1213619372</t>
  </si>
  <si>
    <t xml:space="preserve">Poznámka k položce:_x000D_
Vírový ventil s integrovaným bezpečnostním přepadem DN200, průtok ventilu 0,5 l/s, vč. kotvícího materiálu_x000D_
</t>
  </si>
  <si>
    <t>998275101</t>
  </si>
  <si>
    <t>Přesun hmot pro trubní vedení hloubené z trub kameninových pro kanalizace v otevřeném výkopu dopravní vzdálenost do 15 m</t>
  </si>
  <si>
    <t>339708506</t>
  </si>
  <si>
    <t>https://podminky.urs.cz/item/CS_URS_2025_01/998275101</t>
  </si>
  <si>
    <t>998275124</t>
  </si>
  <si>
    <t>Přesun hmot pro trubní vedení hloubené z trub kameninových Příplatek k cenám za zvětšený přesun přes vymezenou dopravní vzdálenost do 500 m</t>
  </si>
  <si>
    <t>1165499459</t>
  </si>
  <si>
    <t>https://podminky.urs.cz/item/CS_URS_2025_01/998275124</t>
  </si>
  <si>
    <t>08 - Kanalizace splašková</t>
  </si>
  <si>
    <t>380952541</t>
  </si>
  <si>
    <t>960</t>
  </si>
  <si>
    <t>-992085461</t>
  </si>
  <si>
    <t>2*139</t>
  </si>
  <si>
    <t>-917729331</t>
  </si>
  <si>
    <t>132251255</t>
  </si>
  <si>
    <t>Hloubení nezapažených rýh šířky přes 800 do 2 000 mm strojně s urovnáním dna do předepsaného profilu a spádu v hornině třídy těžitelnosti I skupiny 3 přes 500 do 1 000 m3</t>
  </si>
  <si>
    <t>-1871198574</t>
  </si>
  <si>
    <t>https://podminky.urs.cz/item/CS_URS_2025_01/132251255</t>
  </si>
  <si>
    <t>580</t>
  </si>
  <si>
    <t>133251104</t>
  </si>
  <si>
    <t>Hloubení nezapažených šachet strojně v hornině třídy těžitelnosti I skupiny 3 přes 100 m3</t>
  </si>
  <si>
    <t>1095770557</t>
  </si>
  <si>
    <t>https://podminky.urs.cz/item/CS_URS_2025_01/133251104</t>
  </si>
  <si>
    <t>"Š1-Š7" 7*1,5*1,5*5</t>
  </si>
  <si>
    <t>151101103</t>
  </si>
  <si>
    <t>Zřízení pažení a rozepření stěn rýh pro podzemní vedení příložné pro jakoukoliv mezerovitost, hloubky přes 4 do 8 m</t>
  </si>
  <si>
    <t>-1946117755</t>
  </si>
  <si>
    <t>https://podminky.urs.cz/item/CS_URS_2025_01/151101103</t>
  </si>
  <si>
    <t>151101113</t>
  </si>
  <si>
    <t>Odstranění pažení a rozepření stěn rýh pro podzemní vedení s uložením materiálu na vzdálenost do 3 m od kraje výkopu příložné, hloubky přes 4 do 8 m</t>
  </si>
  <si>
    <t>499266632</t>
  </si>
  <si>
    <t>https://podminky.urs.cz/item/CS_URS_2025_01/151101113</t>
  </si>
  <si>
    <t>659163946</t>
  </si>
  <si>
    <t>580+78,75</t>
  </si>
  <si>
    <t>-531080955</t>
  </si>
  <si>
    <t>20*658,75</t>
  </si>
  <si>
    <t>167151111</t>
  </si>
  <si>
    <t>Nakládání, skládání a překládání neulehlého výkopku nebo sypaniny strojně nakládání, množství přes 100 m3, z hornin třídy těžitelnosti I, skupiny 1 až 3</t>
  </si>
  <si>
    <t>254864887</t>
  </si>
  <si>
    <t>https://podminky.urs.cz/item/CS_URS_2025_01/167151111</t>
  </si>
  <si>
    <t>940066204</t>
  </si>
  <si>
    <t>658,75</t>
  </si>
  <si>
    <t>658,75*1,8 'Přepočtené koeficientem množství</t>
  </si>
  <si>
    <t>-1757858439</t>
  </si>
  <si>
    <t>-1073187749</t>
  </si>
  <si>
    <t>520</t>
  </si>
  <si>
    <t>520*2,2 'Přepočtené koeficientem množství</t>
  </si>
  <si>
    <t>405798204</t>
  </si>
  <si>
    <t>-219404855</t>
  </si>
  <si>
    <t>40*1,8 'Přepočtené koeficientem množství</t>
  </si>
  <si>
    <t>219594824</t>
  </si>
  <si>
    <t>763368464</t>
  </si>
  <si>
    <t>7*1,5*1,5*0,15</t>
  </si>
  <si>
    <t>-1688578545</t>
  </si>
  <si>
    <t>830361811</t>
  </si>
  <si>
    <t>Bourání stávajícího potrubí z kameninových trub v otevřeném výkopu DN přes 150 do 250</t>
  </si>
  <si>
    <t>-1709763517</t>
  </si>
  <si>
    <t>https://podminky.urs.cz/item/CS_URS_2025_01/830361811</t>
  </si>
  <si>
    <t>830391811</t>
  </si>
  <si>
    <t>Bourání stávajícího potrubí z kameninových trub v otevřeném výkopu DN přes 250 do 400</t>
  </si>
  <si>
    <t>-580475709</t>
  </si>
  <si>
    <t>https://podminky.urs.cz/item/CS_URS_2025_01/830391811</t>
  </si>
  <si>
    <t>830421811</t>
  </si>
  <si>
    <t>Bourání stávajícího potrubí z kameninových trub v otevřeném výkopu DN přes 400 do 500</t>
  </si>
  <si>
    <t>-15752905</t>
  </si>
  <si>
    <t>https://podminky.urs.cz/item/CS_URS_2025_01/830421811</t>
  </si>
  <si>
    <t>773363824</t>
  </si>
  <si>
    <t>558687295</t>
  </si>
  <si>
    <t>831392121</t>
  </si>
  <si>
    <t>Montáž potrubí z trub kameninových hrdlových s integrovaným těsněním v otevřeném výkopu ve sklonu do 20 % DN 400</t>
  </si>
  <si>
    <t>-1605204172</t>
  </si>
  <si>
    <t>https://podminky.urs.cz/item/CS_URS_2025_01/831392121</t>
  </si>
  <si>
    <t>59710706</t>
  </si>
  <si>
    <t>trouba kameninová glazovaná DN 400 dl 2,50m spojovací systém C Třída 200</t>
  </si>
  <si>
    <t>1691060276</t>
  </si>
  <si>
    <t>45*1,015 'Přepočtené koeficientem množství</t>
  </si>
  <si>
    <t>831422121</t>
  </si>
  <si>
    <t>Montáž potrubí z trub kameninových hrdlových s integrovaným těsněním v otevřeném výkopu ve sklonu do 20 % DN 500</t>
  </si>
  <si>
    <t>-2033508537</t>
  </si>
  <si>
    <t>https://podminky.urs.cz/item/CS_URS_2025_01/831422121</t>
  </si>
  <si>
    <t>59710709</t>
  </si>
  <si>
    <t>trouba kameninová glazovaná DN 500 dl 2,50m spojovací systém C Třída 160</t>
  </si>
  <si>
    <t>-197135017</t>
  </si>
  <si>
    <t>54*1,015 'Přepočtené koeficientem množství</t>
  </si>
  <si>
    <t>837355121</t>
  </si>
  <si>
    <t>Výsek a montáž kameninové odbočné tvarovky na kameninovém potrubí DN 200</t>
  </si>
  <si>
    <t>-2119075407</t>
  </si>
  <si>
    <t>https://podminky.urs.cz/item/CS_URS_2025_01/837355121</t>
  </si>
  <si>
    <t xml:space="preserve">Poznámka k položce:_x000D_
Napojení na stávající kameninivé potrubí DN200_x000D_
</t>
  </si>
  <si>
    <t>837395121</t>
  </si>
  <si>
    <t>Výsek a montáž kameninové odbočné tvarovky na kameninovém potrubí DN 400</t>
  </si>
  <si>
    <t>-1087150622</t>
  </si>
  <si>
    <t>https://podminky.urs.cz/item/CS_URS_2025_01/837395121</t>
  </si>
  <si>
    <t xml:space="preserve">Poznámka k položce:_x000D_
Napojení na stávající kameninivé potrubí DN400_x000D_
</t>
  </si>
  <si>
    <t>837425121</t>
  </si>
  <si>
    <t>Výsek a montáž kameninové odbočné tvarovky na kameninovém potrubí DN 500</t>
  </si>
  <si>
    <t>-1149990574</t>
  </si>
  <si>
    <t>https://podminky.urs.cz/item/CS_URS_2025_01/837425121</t>
  </si>
  <si>
    <t xml:space="preserve">Poznámka k položce:_x000D_
Napojení na stávající kameninivé potrubí DN500_x000D_
</t>
  </si>
  <si>
    <t>890451851</t>
  </si>
  <si>
    <t>Bourání šachet a jímek strojně velikosti obestavěného prostoru přes 3 do 5 m3 z prefabrikovaných skruží</t>
  </si>
  <si>
    <t>-1779726726</t>
  </si>
  <si>
    <t>https://podminky.urs.cz/item/CS_URS_2025_01/890451851</t>
  </si>
  <si>
    <t>"4 ks" 4*5</t>
  </si>
  <si>
    <t>-488772083</t>
  </si>
  <si>
    <t>1807971414</t>
  </si>
  <si>
    <t>892442111</t>
  </si>
  <si>
    <t>Tlakové zkoušky vodou zabezpečení konců potrubí při tlakových zkouškách DN přes 300 do 600</t>
  </si>
  <si>
    <t>-1365025636</t>
  </si>
  <si>
    <t>https://podminky.urs.cz/item/CS_URS_2025_01/892442111</t>
  </si>
  <si>
    <t>1540985232</t>
  </si>
  <si>
    <t>1288848628</t>
  </si>
  <si>
    <t>1979754989</t>
  </si>
  <si>
    <t>-634766836</t>
  </si>
  <si>
    <t>413665458</t>
  </si>
  <si>
    <t>-1443689903</t>
  </si>
  <si>
    <t>1166454245</t>
  </si>
  <si>
    <t>1047617286</t>
  </si>
  <si>
    <t>2125185841</t>
  </si>
  <si>
    <t>-1914534680</t>
  </si>
  <si>
    <t>1850142742</t>
  </si>
  <si>
    <t>899101211</t>
  </si>
  <si>
    <t>Demontáž poklopů litinových a ocelových včetně rámů, hmotnosti jednotlivě do 50 kg</t>
  </si>
  <si>
    <t>-484749067</t>
  </si>
  <si>
    <t>https://podminky.urs.cz/item/CS_URS_2025_01/899101211</t>
  </si>
  <si>
    <t>-1173981521</t>
  </si>
  <si>
    <t>-929143589</t>
  </si>
  <si>
    <t>-333089585</t>
  </si>
  <si>
    <t>997013111</t>
  </si>
  <si>
    <t>Vnitrostaveništní doprava suti a vybouraných hmot vodorovně do 50 m s naložením základní pro budovy a haly výšky do 6 m</t>
  </si>
  <si>
    <t>-513348033</t>
  </si>
  <si>
    <t>https://podminky.urs.cz/item/CS_URS_2025_01/997013111</t>
  </si>
  <si>
    <t>1604423812</t>
  </si>
  <si>
    <t>1553401699</t>
  </si>
  <si>
    <t>20*20,525</t>
  </si>
  <si>
    <t>1397181688</t>
  </si>
  <si>
    <t>1801573403</t>
  </si>
  <si>
    <t>882746042</t>
  </si>
  <si>
    <t>VRN - VRN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</si>
  <si>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</si>
  <si>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</si>
  <si>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</si>
  <si>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VRN6 - Územní vlivy</t>
  </si>
  <si>
    <t xml:space="preserve">    VRN7 - Provozní vlivy</t>
  </si>
  <si>
    <t xml:space="preserve">    VRN9 - Ostatní náklady</t>
  </si>
  <si>
    <t>Vedlejší rozpočtové náklady</t>
  </si>
  <si>
    <t>VRN1</t>
  </si>
  <si>
    <t>Průzkumné, zeměměřičské a projektové práce</t>
  </si>
  <si>
    <t>012444000</t>
  </si>
  <si>
    <t>Geodetické měření skutečného provedení stavby</t>
  </si>
  <si>
    <t>1024</t>
  </si>
  <si>
    <t>-1674023543</t>
  </si>
  <si>
    <t>https://podminky.urs.cz/item/CS_URS_2025_01/012444000</t>
  </si>
  <si>
    <t>013254000</t>
  </si>
  <si>
    <t>Dokumentace skutečného provedení stavby</t>
  </si>
  <si>
    <t>-1225803093</t>
  </si>
  <si>
    <t>https://podminky.urs.cz/item/CS_URS_2025_01/013254000</t>
  </si>
  <si>
    <t>VRN3</t>
  </si>
  <si>
    <t>Zařízení staveniště</t>
  </si>
  <si>
    <t>030001000</t>
  </si>
  <si>
    <t>%</t>
  </si>
  <si>
    <t>734963617</t>
  </si>
  <si>
    <t>https://podminky.urs.cz/item/CS_URS_2025_01/030001000</t>
  </si>
  <si>
    <t>031303000</t>
  </si>
  <si>
    <t>Náklady na zábor</t>
  </si>
  <si>
    <t>-907211312</t>
  </si>
  <si>
    <t>https://podminky.urs.cz/item/CS_URS_2025_01/031303000</t>
  </si>
  <si>
    <t>VRN6</t>
  </si>
  <si>
    <t>Územní vlivy</t>
  </si>
  <si>
    <t>060001000</t>
  </si>
  <si>
    <t>1221452191</t>
  </si>
  <si>
    <t>https://podminky.urs.cz/item/CS_URS_2025_01/060001000</t>
  </si>
  <si>
    <t>VRN7</t>
  </si>
  <si>
    <t>Provozní vlivy</t>
  </si>
  <si>
    <t>070001000</t>
  </si>
  <si>
    <t>-1301604945</t>
  </si>
  <si>
    <t>https://podminky.urs.cz/item/CS_URS_2025_01/070001000</t>
  </si>
  <si>
    <t>VRN9</t>
  </si>
  <si>
    <t>Ostatní náklady</t>
  </si>
  <si>
    <t>094002000</t>
  </si>
  <si>
    <t>Dílenská dokumentace</t>
  </si>
  <si>
    <t>1892071045</t>
  </si>
  <si>
    <t>https://podminky.urs.cz/item/CS_URS_2025_01/094002000</t>
  </si>
  <si>
    <t>094103000</t>
  </si>
  <si>
    <t>Náklady na vyklizení objektu</t>
  </si>
  <si>
    <t>-660240958</t>
  </si>
  <si>
    <t>https://podminky.urs.cz/item/CS_URS_2025_01/094103000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</si>
  <si>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</si>
  <si>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</si>
  <si>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</si>
  <si>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</si>
  <si>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</si>
  <si>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</si>
  <si>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</si>
  <si>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</si>
  <si>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</si>
  <si>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</si>
  <si>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</si>
  <si>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</si>
  <si>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</si>
  <si>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</si>
  <si>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</si>
  <si>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</si>
  <si>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Vedlejší a ostatní náklady</t>
  </si>
  <si>
    <t>OST</t>
  </si>
  <si>
    <t>Ostatní</t>
  </si>
  <si>
    <t>Soupis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</si>
  <si>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</si>
  <si>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</si>
  <si>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</si>
  <si>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</si>
  <si>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</si>
  <si>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</si>
  <si>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</si>
  <si>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</si>
  <si>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</si>
  <si>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</si>
  <si>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</si>
  <si>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</si>
  <si>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</si>
  <si>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</si>
  <si>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</si>
  <si>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</si>
  <si>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</si>
  <si>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</si>
  <si>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</si>
  <si>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</si>
  <si>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</si>
  <si>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</si>
  <si>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</si>
  <si>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</si>
  <si>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</si>
  <si>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</si>
  <si>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</si>
  <si>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</si>
  <si>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</si>
  <si>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</si>
  <si>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</si>
  <si>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</si>
  <si>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</si>
  <si>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</si>
  <si>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</si>
  <si>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</si>
  <si>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</si>
  <si>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</si>
  <si>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</si>
  <si>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</si>
  <si>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</si>
  <si>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</si>
  <si>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</si>
  <si>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</si>
  <si>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</si>
  <si>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</si>
  <si>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</si>
  <si>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</si>
  <si>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</si>
  <si>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</si>
  <si>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</si>
  <si>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</si>
  <si>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</si>
  <si>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</si>
  <si>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</si>
  <si>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</si>
  <si>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</si>
  <si>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</si>
  <si>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</si>
  <si>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</si>
  <si>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</si>
  <si>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</si>
  <si>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</si>
  <si>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</si>
  <si>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</si>
  <si>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</si>
  <si>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</si>
  <si>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</si>
  <si>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</si>
  <si>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</si>
  <si>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</si>
  <si>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</si>
  <si>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</si>
  <si>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</si>
  <si>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</si>
  <si>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</si>
  <si>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</si>
  <si>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</si>
  <si>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</si>
  <si>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</si>
  <si>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</si>
  <si>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</si>
  <si>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</si>
  <si>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</si>
  <si>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</si>
  <si>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</si>
  <si>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</si>
  <si>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</si>
  <si>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</si>
  <si>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</si>
  <si>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</si>
  <si>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</si>
  <si>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</si>
  <si>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</si>
  <si>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</si>
  <si>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</si>
  <si>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</si>
  <si>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</si>
  <si>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</si>
  <si>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</si>
  <si>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</si>
  <si>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</si>
  <si>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</si>
  <si>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</si>
  <si>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</si>
  <si>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</si>
  <si>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</si>
  <si>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</si>
  <si>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</si>
  <si>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</si>
  <si>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</si>
  <si>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</si>
  <si>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</si>
  <si>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</si>
  <si>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</si>
  <si>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</si>
  <si>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</si>
  <si>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</si>
  <si>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</si>
  <si>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</si>
  <si>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</si>
  <si>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</si>
  <si>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</si>
  <si>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</si>
  <si>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</si>
  <si>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</si>
  <si>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</si>
  <si>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</si>
  <si>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</si>
  <si>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</si>
  <si>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</si>
  <si>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</si>
  <si>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</si>
  <si>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</si>
  <si>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</si>
  <si>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</si>
  <si>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</si>
  <si>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</si>
  <si>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</si>
  <si>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</si>
  <si>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</si>
  <si>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</si>
  <si>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</si>
  <si>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</si>
  <si>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</si>
  <si>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</si>
  <si>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</si>
  <si>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</si>
  <si>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</si>
  <si>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</si>
  <si>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</si>
  <si>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</si>
  <si>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</si>
  <si>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</si>
  <si>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</si>
  <si>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</si>
  <si>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</si>
  <si>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</si>
  <si>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</si>
  <si>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</si>
  <si>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</si>
  <si>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</si>
  <si>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</si>
  <si>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</si>
  <si>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</si>
  <si>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</si>
  <si>
    <t>1826*0,0055</t>
  </si>
  <si>
    <t>Malby z malířských směsí oděruvzdorných za mokra dvojnásobné, bílé za mokra oděruvzdorné výborně v místnostech výšky do 3,80 m, včetně penetrace</t>
  </si>
  <si>
    <t>Nástřik pruhů na přechod, speciální barva (UV technologie), odstín bílá</t>
  </si>
  <si>
    <t xml:space="preserve">"zábor veřejného prostranství 262,5 m2 x 75 dní </t>
  </si>
  <si>
    <t xml:space="preserve">
- Soupis prací je sestaven s využitím Cenové soustavy ÚRS - 2024 01
- V ceně položek jsou obsaženy veškeré náklady, které jsou potřeba k plnohodnotné realizaci těchto položek
- Cena každé položky zahrnuje zaměření in situ, výrobní dokumentaci, výrobu, dodávku, montáž, dopravu, přesuny hmot, detaily vč. úprav navazujících konstrukcí
- Cena každé položky zahrnuje veškerá duševní vlastnictví, projektové a inženýrské práce, které se k realizaci a používání předmětu položek váží
- Cena každé položky také zahrnuje její vzorování před její realizací v reálné velikosti na stavbě (vzorky mohou být vyžadovány i opakovaně)
- V souhrnné ceně díla je zohledněna hodnota zařízení staveniště
- Pokud se údaje v rozpočtu rozchází s jinými částmi dokumentace, platí data uvedená v rozpočtu
- Vzhledem ke skutečnosti, že nebyly provedeny sondy, doporučuje se oceňovat položky na základě vizuální obhlídky místa plnění
- Nakládání s odpady vzniklými v průběhu provádění díla bude řízeno dle Přílohy č. 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Technická specifikace výtokových armatur bude řízena dle Přílohy č.2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Další specifikace dodávek a požadavky na zpracování ceny dle Přílohy č.3                        </t>
  </si>
  <si>
    <t>Příloha č.1</t>
  </si>
  <si>
    <t>Třídění odpadů vzniklých v průběhu provádění díla bude tříděno a likvidováno dle Metodického návodu odboru odpadů Ministerstva životního prostředí pro řízení vzniku stavebních a demoličních odpadů a pro nakládání s nimi.</t>
  </si>
  <si>
    <t>Minimálně 70% odpadu vzniklého při realizaci díla je nutno dále recyklovat. Obaly čistého vybavení budou v maximální míře zpětně využitelné.</t>
  </si>
  <si>
    <t>Katalog odpadů - skupina 17</t>
  </si>
  <si>
    <t>Odpady označené * jsou kategorizovány jako nebezpečné odpady.</t>
  </si>
  <si>
    <t>STAVEBNÍ A DEMOLIČNÍ ODPADY (VČETNĚ VYTĚŽENÉ ZEMINY Z KONTAMINOVANÝCH MÍST)</t>
  </si>
  <si>
    <t>17 01</t>
  </si>
  <si>
    <t>Beton, cihly, tašky a keramika</t>
  </si>
  <si>
    <t>17 01 01</t>
  </si>
  <si>
    <t>Beton</t>
  </si>
  <si>
    <t>17 01 02</t>
  </si>
  <si>
    <t>Cihly</t>
  </si>
  <si>
    <t>17 01 03</t>
  </si>
  <si>
    <t>Tašky a keramické výrobky</t>
  </si>
  <si>
    <t>17 01 06*</t>
  </si>
  <si>
    <t>Směsi nebo oddělené frakce betonu, cihel, tašek a keramických výrobků obsahující nebezpečné látky</t>
  </si>
  <si>
    <t>17 01 07</t>
  </si>
  <si>
    <t>Směsi nebo oddělené frakce betonu, cihel, tašek a keramických výrobků neuvedené pod číslem 17 01 06</t>
  </si>
  <si>
    <t>17 02</t>
  </si>
  <si>
    <t>Dřevo, sklo a plasty</t>
  </si>
  <si>
    <t>17 02 01</t>
  </si>
  <si>
    <t>Dřevo</t>
  </si>
  <si>
    <t>17 02 02</t>
  </si>
  <si>
    <t>Sklo</t>
  </si>
  <si>
    <t>17 02 03</t>
  </si>
  <si>
    <t>Plasty</t>
  </si>
  <si>
    <t>17 02 04*</t>
  </si>
  <si>
    <t>Sklo, plasty a dřevo obsahující nebezpečné látky nebo nebezpečnými látkami znečištěné</t>
  </si>
  <si>
    <t>17 03</t>
  </si>
  <si>
    <t>Asfaltové směsi, dehet a výrobky z dehtu</t>
  </si>
  <si>
    <t>17 03 01*</t>
  </si>
  <si>
    <t>Asfaltové směsi obsahující dehet</t>
  </si>
  <si>
    <t>17 03 02</t>
  </si>
  <si>
    <t>Asfaltové směsi neuvedené pod číslem 17 03 01</t>
  </si>
  <si>
    <t>17 03 03*</t>
  </si>
  <si>
    <t>Uhelný dehet a výrobky z dehtu</t>
  </si>
  <si>
    <t>17 04</t>
  </si>
  <si>
    <t>Kovy (včetně jejich slitin)</t>
  </si>
  <si>
    <t>17 04 01</t>
  </si>
  <si>
    <t>Měď, bronz, mosaz</t>
  </si>
  <si>
    <t>17 04 02</t>
  </si>
  <si>
    <t>Hliník</t>
  </si>
  <si>
    <t>17 04 03</t>
  </si>
  <si>
    <t>Olovo</t>
  </si>
  <si>
    <t>17 04 04</t>
  </si>
  <si>
    <t>Zinek</t>
  </si>
  <si>
    <t>17 04 05</t>
  </si>
  <si>
    <t>Železo a ocel</t>
  </si>
  <si>
    <t>17 04 06</t>
  </si>
  <si>
    <t>Cín</t>
  </si>
  <si>
    <t>17 04 07</t>
  </si>
  <si>
    <t>Směsné kovy</t>
  </si>
  <si>
    <t>17 04 09*</t>
  </si>
  <si>
    <t>Kovový odpad znečištěný nebezpečnými látkami</t>
  </si>
  <si>
    <t>17 04 10*</t>
  </si>
  <si>
    <t>Kabely obsahující ropné látky, uhelný dehet a jiné nebezpečné látky</t>
  </si>
  <si>
    <t>17 04 11</t>
  </si>
  <si>
    <t>Kabely neuvedené pod číslem 17 04 10</t>
  </si>
  <si>
    <t>17 05</t>
  </si>
  <si>
    <t>Zemina (včetně vytěžené zeminy z kontaminovaných míst), kamení, vytěžená jalová hornina a hlušina</t>
  </si>
  <si>
    <t>17 05 03*</t>
  </si>
  <si>
    <t>Zemina a kamení obsahující nebezpečné látky</t>
  </si>
  <si>
    <t>17 05 04</t>
  </si>
  <si>
    <t>Zemina a kamení neuvedené pod číslem 17 05 03</t>
  </si>
  <si>
    <t>17 05 04 01</t>
  </si>
  <si>
    <t>Sedimenty vytěžené z koryt vodních toků a vodních nádrží</t>
  </si>
  <si>
    <t>17 05 05*</t>
  </si>
  <si>
    <t>Vytěžená jalová hornina a hlušina obsahující nebezpečné látky</t>
  </si>
  <si>
    <t>17 05 06</t>
  </si>
  <si>
    <t>Vytěžená jalová hornina a hlušina neuvedená pod číslem 17 05 05</t>
  </si>
  <si>
    <t>17 05 07*</t>
  </si>
  <si>
    <t>Štěrk ze železničního svršku obsahující nebezpečné látky</t>
  </si>
  <si>
    <t>17 05 08</t>
  </si>
  <si>
    <t>Štěrk ze železničního svršku neuvedený pod číslem 17 05 07</t>
  </si>
  <si>
    <t>17 06</t>
  </si>
  <si>
    <t>Izolační materiály a stavební materiály s obsahem azbestu</t>
  </si>
  <si>
    <t>17 06 01*</t>
  </si>
  <si>
    <t>Izolační materiál s obsahem azbestu</t>
  </si>
  <si>
    <t>17 06 03*</t>
  </si>
  <si>
    <t>Jiné izolační materiály, které jsou nebo obsahují nebezpečné látky</t>
  </si>
  <si>
    <t>17 06 03 01*</t>
  </si>
  <si>
    <t>Izolační materiály na bázi polystyrenu obsahující nebezpečné látky</t>
  </si>
  <si>
    <t>17 06 04</t>
  </si>
  <si>
    <t>Izolační materiály neuvedené pod čísly 17 06 01 a 17 06 03</t>
  </si>
  <si>
    <t>17 06 04 01</t>
  </si>
  <si>
    <t>Izolační materiály na bázi polystyrenu s obsahem POPs vyžadující specifický způsob nakládání s ohledem na nařízení o POPs</t>
  </si>
  <si>
    <t>17 06 04 02</t>
  </si>
  <si>
    <t>Izolační materiály na bázi polystyrenu</t>
  </si>
  <si>
    <t>17 06 05*</t>
  </si>
  <si>
    <t>Stavební materiály obsahující azbest</t>
  </si>
  <si>
    <t>17 08</t>
  </si>
  <si>
    <t>Stavební materiál na bázi sádry</t>
  </si>
  <si>
    <t>17 08 01*</t>
  </si>
  <si>
    <t>Stavební materiály na bázi sádry znečištěné nebezpečnými látkami</t>
  </si>
  <si>
    <t>17 08 02</t>
  </si>
  <si>
    <t>Stavební materiály na bázi sádry neuvedené pod číslem 17 08 01</t>
  </si>
  <si>
    <t>17 09</t>
  </si>
  <si>
    <t>Jiné stavební a demoliční odpady</t>
  </si>
  <si>
    <t>17 09 01*</t>
  </si>
  <si>
    <t>Stavební a demoliční odpady obsahující rtuť</t>
  </si>
  <si>
    <t>17 09 02*</t>
  </si>
  <si>
    <t>Stavební a demoliční odpady obsahující PCB (např. těsnící materiály obsahující PCB, podlahoviny na bázi pryskyřic obsahující PCB, utěsněné zasklené dílce obsahující PCB, kondenzátory obsahující PCB)</t>
  </si>
  <si>
    <t>17 09 03*</t>
  </si>
  <si>
    <t>Jiné stavební a demoliční odpady (včetně směsných stavebních a demoličních odpadů) obsahující nebezpečné látky</t>
  </si>
  <si>
    <t>17 09 04</t>
  </si>
  <si>
    <t>Směsné stavební a demoliční odpady neuvedené pod čísly 17 09 01, 17 09 02 a 17 09 03</t>
  </si>
  <si>
    <t>Pro stavební práce hrazené z prostředků OP JAK platí:</t>
  </si>
  <si>
    <t>• Se stavebním odpadem včetně použitých obalů je nutné nakládat dle hierarchie odpadového hospodářství zejména ve smyslu zákona o odpadech a přílohy č. 24 k vyhlášce č. 273/2021 Sb., o podrobnostech nakládání s odpady, v platném znění. Prioritou je předcházení vzniku odpadu. Jestliže nelze vzniku odpadu předejít, pak musí dojít k jeho přípravě k opětovnému použití – recyklaci, a to v úrovni nejméně 70 % (hmotnostních) stavebního a demoličního odpadu neklasifikovaného jako nebezpečný;</t>
  </si>
  <si>
    <t>• Hospodářské subjekty provádějící stavební práce jsou povinné zajistit, aby nejméně 70 % (hmotnostních) stavebních a demoličních materiálů či odpadů neklasifikovaných jako nebezpečné (s výjimkou přirozeně se vyskytujících materiálů uvedených v kategorii 17 05 04 na Evropském seznamu odpadů vytvořeném rozhodnutím 2000/532/ES ze dne 3. května 2000, kterým se nahrazuje rozhodnutí 94/3/ES, kterým se stanoví seznam odpadů podle čl. 1 písm. a) směrnice Rady 75/442/EHS o odpadech a rozhodnutí Rady 94/904/ES, kterým se stanoví seznam nebezpečných odpadů ve smyslu čl. 1 odst. 4 směrnice Rady 91/689/EHS o nebezpečných odpadech (oznámeno pod číslem dokumentu K(2000) 1147)) vzniklého na staveništi bude připraveno k opětovnému použití, recyklaci a k jiným druhům materiálového využití, včetně zásypů, při nichž jsou jiné materiály nahrazeny odpadem, v souladu s hierarchií způsobů nakládání s odpady a protokolem EU pro nakládání se stavebním a demoličním odpadem;</t>
  </si>
  <si>
    <t>• Podmínka platí pro všechny stavební práce – výstavbu, změny dokončených staveb, případně též údržbu dokončených staveb;</t>
  </si>
  <si>
    <t>• Pro plnění podmínky významně nepoškozovat životní prostředí není nutné splnit definici odpadu dle zákona o odpadech – započítávají se i další materiály, které jsou ihned využity na staveništi a které se formálně nestanou odpadem dle českého zákona. Doporučuje se nicméně, aby realizátor opatření, kdy demoliční materiál znovu užívá v rámci své činnosti, měl povolení nakládání s odpadem;</t>
  </si>
  <si>
    <t>• Skládkování včetně technického zajištění skládky je vyloučeno a nelze jej považovat za využití, jedná se vždy o odstranění odpadu. Skládkování je explicitně vyloučen dle čl. 17 nařízení 852/2020, na který se legislativa EU fondů z pohledu zásady DNSH245 odkazuje.</t>
  </si>
  <si>
    <t>Podrobné informace o vhodném postupu viz dokumentace:</t>
  </si>
  <si>
    <r>
      <t xml:space="preserve">• Metodický návod Ministerstva životního prostředí: </t>
    </r>
    <r>
      <rPr>
        <u/>
        <sz val="10"/>
        <color indexed="8"/>
        <rFont val="Calibri"/>
        <family val="2"/>
        <charset val="238"/>
      </rPr>
      <t>https://www.mzp.cz/cz/stavebni_demolicni_odpady</t>
    </r>
    <r>
      <rPr>
        <sz val="10"/>
        <color indexed="8"/>
        <rFont val="Calibri"/>
        <family val="2"/>
        <charset val="238"/>
      </rPr>
      <t>;</t>
    </r>
  </si>
  <si>
    <t>Příloha č.2</t>
  </si>
  <si>
    <t>Při instalaci těchto zařízení k využívání vody, je nutné dodržet tyto technické specifikace:</t>
  </si>
  <si>
    <t>a) umyvadlové baterie a kuchyňské baterie mají maximální průtok vody 6 litrů/min;</t>
  </si>
  <si>
    <t>b) sprchy mají maximální průtok vody 8 litrů/min;</t>
  </si>
  <si>
    <t>c) WC, zahrnující soupravy, mísy a splachovací nádrže, mají úplný objem splachovací vody maximálně 6 litrů a maximální průměrný objem splachovací vody 3,5 litru;</t>
  </si>
  <si>
    <t>d) pisoáry spotřebují maximálně 2 litry/mísu/hodinu. Splachovací pisoáry mají maximální úplný objem splachovací vody 1 litr.</t>
  </si>
  <si>
    <t>Dokladování pro instalovaná zařízení k využívání vody: doložení spotřeby vody technickými listy výrobku, stavební certifikací nebo stávajícím štítkem výrobku v EU.</t>
  </si>
  <si>
    <t>Příloha č.3</t>
  </si>
  <si>
    <t>V rámci plnění povinností podle této smlouvy je zhotovitel povinen dbát na to, aby jeho plnění splňovalo níže uvedené podmínky:</t>
  </si>
  <si>
    <t>•            Se stavebním odpadem včetně použitých obalů je nutné nakládat dle hierarchie odpadového hospodářství zejména ve smyslu zákona o odpadech a přílohy č. 24 k vyhlášce č. 273/2021 Sb., o podrobnostech nakládání s odpady, v platném znění. Zhotovitel je povinen předcházet vzniku odpadu. Jestliže nelze vzniku odpadu předejít, pak musí dojít k jeho přípravě k opětovnému použití – recyklaci, a to v úrovni nejméně 70 % (hmotnostních) stavebního a demoličního odpadu neklasifikovaného jako nebezpečný;</t>
  </si>
  <si>
    <t>•            Zhotovitel je povinen zajistit, aby nejméně 70 % (hmotnostních) stavebních a demoličních materiálů či odpadů neklasifikovaných jako nebezpečné (s výjimkou přirozeně se vyskytujících materiálů uvedených v kategorii 17 05 04 na Evropském seznamu odpadů vytvořeném rozhodnutím 2000/532/ES ze dne 3. května 2000, kterým se nahrazuje rozhodnutí 94/3/ES, kterým se stanoví seznam odpadů podle čl. 1 písm. a) směrnice Rady 75/442/EHS o odpadech a rozhodnutí Rady 94/904/ES, kterým se stanoví seznam nebezpečných odpadů ve smyslu čl. 1 odst. 4 směrnice Rady 91/689/EHS o nebezpečných odpadech (oznámeno pod číslem dokumentu K(2000) 1147)) vzniklého na staveništi bude připraveno k opětovnému použití, recyklaci a k jiným druhům materiálového využití, včetně zásypů, při nichž jsou jiné materiály nahrazeny odpadem, v souladu s hierarchií způsobů nakládání s odpady a protokolem EU pro nakládání se stavebním a demoličním odpadem;</t>
  </si>
  <si>
    <t>Pro plnění podmínky významně nepoškozovat životní prostředí není nutné splnit definici odpadu dle zákona o odpadech – započítávají se i veškeré další materiály, které jsou ihned využity na staveništi a které se formálně nestanou odpadem dle právních předpisů.</t>
  </si>
  <si>
    <t>Skládkování včetně technického zajištění skládky je vyloučeno a nelze jej považovat za využití, jedná se vždy o odstranění odpadu. Skládkování je explicitně vyloučen dle čl. 17 nařízení 852/2020, na který se legislativa EU fondů z pohledu zásady DNSH245 odkazuje.</t>
  </si>
  <si>
    <t>•            Jsou-li instalována tato zařízení k využívání vody, musí zhotovitel zajistit splnění následujících parametrů:</t>
  </si>
  <si>
    <t>•            Ze stavebních prvků a materiálů použitých při stavbě, které mohou přijít do styku s uživateli, se při zkouškách v souladu s podmínkami uvedenými v příloze XVII nařízení Evropského parlamentu a Rady (ES) č. 1907/2006 uvolňuje méně než 0,06 mg formaldehydu na m³ materiálu nebo prvku a při zkouškách podle normy CEN/EN 16516 a ISO 16000-3:2011 nebo jiných srovnatelných standardizovaných zkušebních podmínek a metod stanovení méně než 0,001 mg jiných karcinogenních těkavých organických sloučenin kategorie 1A a 1B na m³ materiálu nebo prvku.</t>
  </si>
  <si>
    <t>Dokladování: pro instalovaná zařízení k využívání vody: doložení spotřeby vody technickými listy výrobku, stavební certifikací nebo stávajícím štítkem výrobku v EU;  pro doložení výše uvedené podmínky pro stavební prvky a materiály použité při stavbě: doklad o shodě materiálů.</t>
  </si>
  <si>
    <t>•            Všechny dodávané spotřebiče musí splňovat nejvyšší dostupnou energetickou třídu dle příslušné legislativy pro daný typ spotřebiče (je-li relevantní).</t>
  </si>
  <si>
    <t>Kladení dlažby z kostek s provedením lože do tl. 50 mm, s vyplněním spár, s dvojím beraněním a se smetením přebytečného materiálu na krajnici velkých z kamene, do lože z kameniva těženého, včetně kameniva tl. 30 mm</t>
  </si>
  <si>
    <t>Podklad z betonové směsi, s rozprostřením a zhutněním SC C 8/10 (KSC I), po zhutnění tl. 200 mm</t>
  </si>
  <si>
    <t>Asfaltový beton vrstva podkladní ACP 16 (obalované kamenivo střednězrnné - OKS) s rozprostřením a zhutněním v pruhu šířky přes 1,5 do 4 m, po zhutnění tl. 70 mm</t>
  </si>
  <si>
    <t>Asfaltový beton vrstva obrusná ACO 11 (ABS) s rozprostřením a se zhutněním z nemodifikovaného asfaltu v pruhu šířky do 4 m tř. I (ACO 11+), po zhutnění tl. 40 mm</t>
  </si>
  <si>
    <t>Montáž obkladu schodišťových stupňů deskami z tvrdých kamenů kladených do lepidla s přímou nebo zakřivenou výstupní čárou deskami stupnicovými pravoúhlými nebo kosoúhlými, tl. přes 30 do 50 mm</t>
  </si>
  <si>
    <t>Montáž obkladu schodišťových stupňů deskami z tvrdých kamenů kladených do lepidla s přímou nebo zakřivenou výstupní čárou deskami podstupnicovými v. do 200 mm, tl. přes 30 do 50 mm</t>
  </si>
  <si>
    <t>Kladení dlažby do lepidla z nejvýše dvou rozdílných druhů pravoúhlých desek nebo dlaždic ve skladbě se pravidelně opakujících, tl. přes 30 do 50 mm</t>
  </si>
  <si>
    <t>poznámka: minerální lepidlo do exteriéru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</si>
</sst>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  <font>
      <sz val="10"/>
      <name val="Arial CE"/>
      <family val="2"/>
    </font>
    <font>
      <sz val="14"/>
      <color rgb="FFFF0000"/>
      <name val="Arial CE"/>
      <family val="2"/>
    </font>
    <font>
      <sz val="8"/>
      <color rgb="FFFF0000"/>
      <name val="Arial CE"/>
      <family val="2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u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2"/>
      <name val="Arial CE"/>
      <family val="2"/>
    </font>
    <font>
      <sz val="12"/>
      <name val="Calibri"/>
      <family val="2"/>
      <charset val="238"/>
    </font>
    <font>
      <sz val="12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7" fillId="0" borderId="0" applyNumberFormat="0" applyFill="0" applyBorder="0" applyAlignment="0" applyProtection="0"/>
  </cellStyleXfs>
  <cellXfs count="37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0" fillId="0" borderId="5" xfId="0" applyBorder="1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14" fillId="0" borderId="6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center"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4" borderId="9" xfId="0" applyFont="1" applyFill="1" applyBorder="1" applyAlignment="1">
      <alignment horizontal="center" vertical="center"/>
    </xf>
    <xf numFmtId="0" fontId="19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" fontId="16" fillId="0" borderId="15" xfId="0" applyNumberFormat="1" applyFont="1" applyBorder="1" applyAlignment="1">
      <alignment vertical="center"/>
    </xf>
    <xf numFmtId="4" fontId="16" fillId="0" borderId="0" xfId="0" applyNumberFormat="1" applyFont="1" applyBorder="1" applyAlignment="1">
      <alignment vertical="center"/>
    </xf>
    <xf numFmtId="166" fontId="16" fillId="0" borderId="0" xfId="0" applyNumberFormat="1" applyFont="1" applyBorder="1" applyAlignment="1">
      <alignment vertical="center"/>
    </xf>
    <xf numFmtId="4" fontId="16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2" fillId="0" borderId="0" xfId="1" applyFont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5" fillId="0" borderId="15" xfId="0" applyNumberFormat="1" applyFont="1" applyBorder="1" applyAlignment="1">
      <alignment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5" fillId="0" borderId="20" xfId="0" applyNumberFormat="1" applyFont="1" applyBorder="1" applyAlignment="1">
      <alignment vertical="center"/>
    </xf>
    <xf numFmtId="4" fontId="25" fillId="0" borderId="21" xfId="0" applyNumberFormat="1" applyFont="1" applyBorder="1" applyAlignment="1">
      <alignment vertical="center"/>
    </xf>
    <xf numFmtId="166" fontId="25" fillId="0" borderId="21" xfId="0" applyNumberFormat="1" applyFont="1" applyBorder="1" applyAlignment="1">
      <alignment vertical="center"/>
    </xf>
    <xf numFmtId="4" fontId="25" fillId="0" borderId="22" xfId="0" applyNumberFormat="1" applyFont="1" applyBorder="1" applyAlignment="1">
      <alignment vertical="center"/>
    </xf>
    <xf numFmtId="0" fontId="0" fillId="0" borderId="0" xfId="0" applyProtection="1"/>
    <xf numFmtId="0" fontId="26" fillId="0" borderId="0" xfId="0" applyFont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4" xfId="0" applyBorder="1" applyAlignment="1">
      <alignment vertical="center" wrapText="1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6" fontId="28" fillId="0" borderId="13" xfId="0" applyNumberFormat="1" applyFont="1" applyBorder="1" applyAlignment="1"/>
    <xf numFmtId="166" fontId="28" fillId="0" borderId="14" xfId="0" applyNumberFormat="1" applyFont="1" applyBorder="1" applyAlignment="1"/>
    <xf numFmtId="4" fontId="29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Alignment="1">
      <alignment horizontal="left"/>
    </xf>
    <xf numFmtId="0" fontId="8" fillId="0" borderId="15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6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19" fillId="0" borderId="15" xfId="0" applyFont="1" applyBorder="1" applyAlignment="1">
      <alignment horizontal="left" vertical="center"/>
    </xf>
    <xf numFmtId="0" fontId="19" fillId="0" borderId="0" xfId="0" applyFont="1" applyBorder="1" applyAlignment="1">
      <alignment horizontal="center" vertical="center"/>
    </xf>
    <xf numFmtId="166" fontId="19" fillId="0" borderId="0" xfId="0" applyNumberFormat="1" applyFont="1" applyBorder="1" applyAlignment="1">
      <alignment vertical="center"/>
    </xf>
    <xf numFmtId="166" fontId="19" fillId="0" borderId="16" xfId="0" applyNumberFormat="1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1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34" fillId="0" borderId="4" xfId="0" applyFont="1" applyBorder="1" applyAlignment="1">
      <alignment vertical="center"/>
    </xf>
    <xf numFmtId="0" fontId="33" fillId="0" borderId="15" xfId="0" applyFont="1" applyBorder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9" fillId="0" borderId="22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21" xfId="0" applyFont="1" applyBorder="1" applyAlignment="1">
      <alignment horizontal="center" vertical="center"/>
    </xf>
    <xf numFmtId="166" fontId="19" fillId="0" borderId="21" xfId="0" applyNumberFormat="1" applyFont="1" applyBorder="1" applyAlignment="1">
      <alignment vertical="center"/>
    </xf>
    <xf numFmtId="166" fontId="19" fillId="0" borderId="22" xfId="0" applyNumberFormat="1" applyFont="1" applyBorder="1" applyAlignment="1">
      <alignment vertical="center"/>
    </xf>
    <xf numFmtId="0" fontId="0" fillId="0" borderId="0" xfId="0" applyAlignment="1">
      <alignment vertical="top"/>
    </xf>
    <xf numFmtId="0" fontId="36" fillId="0" borderId="24" xfId="0" applyFont="1" applyBorder="1" applyAlignment="1">
      <alignment vertical="center" wrapText="1"/>
    </xf>
    <xf numFmtId="0" fontId="36" fillId="0" borderId="25" xfId="0" applyFont="1" applyBorder="1" applyAlignment="1">
      <alignment vertical="center" wrapText="1"/>
    </xf>
    <xf numFmtId="0" fontId="36" fillId="0" borderId="26" xfId="0" applyFont="1" applyBorder="1" applyAlignment="1">
      <alignment vertical="center" wrapText="1"/>
    </xf>
    <xf numFmtId="0" fontId="36" fillId="0" borderId="27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6" fillId="0" borderId="27" xfId="0" applyFont="1" applyBorder="1" applyAlignment="1">
      <alignment vertical="center" wrapText="1"/>
    </xf>
    <xf numFmtId="0" fontId="36" fillId="0" borderId="28" xfId="0" applyFont="1" applyBorder="1" applyAlignment="1">
      <alignment vertical="center" wrapText="1"/>
    </xf>
    <xf numFmtId="0" fontId="38" fillId="0" borderId="1" xfId="0" applyFont="1" applyBorder="1" applyAlignment="1">
      <alignment horizontal="left" vertical="center" wrapText="1"/>
    </xf>
    <xf numFmtId="0" fontId="39" fillId="0" borderId="1" xfId="0" applyFont="1" applyBorder="1" applyAlignment="1">
      <alignment horizontal="left" vertical="center" wrapText="1"/>
    </xf>
    <xf numFmtId="0" fontId="40" fillId="0" borderId="27" xfId="0" applyFont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0" fontId="39" fillId="0" borderId="1" xfId="0" applyFont="1" applyBorder="1" applyAlignment="1">
      <alignment horizontal="left" vertical="center"/>
    </xf>
    <xf numFmtId="0" fontId="39" fillId="0" borderId="1" xfId="0" applyFont="1" applyBorder="1" applyAlignment="1">
      <alignment vertical="center"/>
    </xf>
    <xf numFmtId="49" fontId="39" fillId="0" borderId="1" xfId="0" applyNumberFormat="1" applyFont="1" applyBorder="1" applyAlignment="1">
      <alignment vertical="center" wrapText="1"/>
    </xf>
    <xf numFmtId="0" fontId="36" fillId="0" borderId="30" xfId="0" applyFont="1" applyBorder="1" applyAlignment="1">
      <alignment vertical="center" wrapText="1"/>
    </xf>
    <xf numFmtId="0" fontId="41" fillId="0" borderId="29" xfId="0" applyFont="1" applyBorder="1" applyAlignment="1">
      <alignment vertical="center" wrapText="1"/>
    </xf>
    <xf numFmtId="0" fontId="36" fillId="0" borderId="31" xfId="0" applyFont="1" applyBorder="1" applyAlignment="1">
      <alignment vertical="center" wrapText="1"/>
    </xf>
    <xf numFmtId="0" fontId="36" fillId="0" borderId="1" xfId="0" applyFont="1" applyBorder="1" applyAlignment="1">
      <alignment vertical="top"/>
    </xf>
    <xf numFmtId="0" fontId="36" fillId="0" borderId="0" xfId="0" applyFont="1" applyAlignment="1">
      <alignment vertical="top"/>
    </xf>
    <xf numFmtId="0" fontId="36" fillId="0" borderId="24" xfId="0" applyFont="1" applyBorder="1" applyAlignment="1">
      <alignment horizontal="left" vertical="center"/>
    </xf>
    <xf numFmtId="0" fontId="36" fillId="0" borderId="25" xfId="0" applyFont="1" applyBorder="1" applyAlignment="1">
      <alignment horizontal="left" vertical="center"/>
    </xf>
    <xf numFmtId="0" fontId="36" fillId="0" borderId="26" xfId="0" applyFont="1" applyBorder="1" applyAlignment="1">
      <alignment horizontal="left" vertical="center"/>
    </xf>
    <xf numFmtId="0" fontId="36" fillId="0" borderId="27" xfId="0" applyFont="1" applyBorder="1" applyAlignment="1">
      <alignment horizontal="left" vertical="center"/>
    </xf>
    <xf numFmtId="0" fontId="36" fillId="0" borderId="28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38" fillId="0" borderId="29" xfId="0" applyFont="1" applyBorder="1" applyAlignment="1">
      <alignment horizontal="left" vertical="center"/>
    </xf>
    <xf numFmtId="0" fontId="38" fillId="0" borderId="29" xfId="0" applyFont="1" applyBorder="1" applyAlignment="1">
      <alignment horizontal="center" vertical="center"/>
    </xf>
    <xf numFmtId="0" fontId="42" fillId="0" borderId="29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39" fillId="0" borderId="1" xfId="0" applyFont="1" applyBorder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40" fillId="0" borderId="27" xfId="0" applyFont="1" applyBorder="1" applyAlignment="1">
      <alignment horizontal="left" vertical="center"/>
    </xf>
    <xf numFmtId="0" fontId="39" fillId="0" borderId="1" xfId="0" applyFont="1" applyFill="1" applyBorder="1" applyAlignment="1">
      <alignment horizontal="left" vertical="center"/>
    </xf>
    <xf numFmtId="0" fontId="39" fillId="0" borderId="1" xfId="0" applyFont="1" applyFill="1" applyBorder="1" applyAlignment="1">
      <alignment horizontal="center" vertical="center"/>
    </xf>
    <xf numFmtId="0" fontId="36" fillId="0" borderId="30" xfId="0" applyFont="1" applyBorder="1" applyAlignment="1">
      <alignment horizontal="left" vertical="center"/>
    </xf>
    <xf numFmtId="0" fontId="41" fillId="0" borderId="29" xfId="0" applyFont="1" applyBorder="1" applyAlignment="1">
      <alignment horizontal="left" vertical="center"/>
    </xf>
    <xf numFmtId="0" fontId="36" fillId="0" borderId="31" xfId="0" applyFont="1" applyBorder="1" applyAlignment="1">
      <alignment horizontal="left" vertical="center"/>
    </xf>
    <xf numFmtId="0" fontId="36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0" fillId="0" borderId="29" xfId="0" applyFont="1" applyBorder="1" applyAlignment="1">
      <alignment horizontal="left" vertical="center"/>
    </xf>
    <xf numFmtId="0" fontId="36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left" vertical="center" wrapText="1"/>
    </xf>
    <xf numFmtId="0" fontId="36" fillId="0" borderId="25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left" vertical="center" wrapText="1"/>
    </xf>
    <xf numFmtId="0" fontId="36" fillId="0" borderId="27" xfId="0" applyFont="1" applyBorder="1" applyAlignment="1">
      <alignment horizontal="left" vertical="center" wrapText="1"/>
    </xf>
    <xf numFmtId="0" fontId="36" fillId="0" borderId="28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/>
    </xf>
    <xf numFmtId="0" fontId="40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/>
    </xf>
    <xf numFmtId="0" fontId="40" fillId="0" borderId="30" xfId="0" applyFont="1" applyBorder="1" applyAlignment="1">
      <alignment horizontal="left" vertical="center" wrapText="1"/>
    </xf>
    <xf numFmtId="0" fontId="40" fillId="0" borderId="29" xfId="0" applyFont="1" applyBorder="1" applyAlignment="1">
      <alignment horizontal="left" vertical="center" wrapText="1"/>
    </xf>
    <xf numFmtId="0" fontId="40" fillId="0" borderId="31" xfId="0" applyFont="1" applyBorder="1" applyAlignment="1">
      <alignment horizontal="left" vertical="center" wrapText="1"/>
    </xf>
    <xf numFmtId="0" fontId="39" fillId="0" borderId="1" xfId="0" applyFont="1" applyBorder="1" applyAlignment="1">
      <alignment horizontal="left" vertical="top"/>
    </xf>
    <xf numFmtId="0" fontId="39" fillId="0" borderId="1" xfId="0" applyFont="1" applyBorder="1" applyAlignment="1">
      <alignment horizontal="center" vertical="top"/>
    </xf>
    <xf numFmtId="0" fontId="40" fillId="0" borderId="30" xfId="0" applyFont="1" applyBorder="1" applyAlignment="1">
      <alignment horizontal="left" vertical="center"/>
    </xf>
    <xf numFmtId="0" fontId="40" fillId="0" borderId="31" xfId="0" applyFont="1" applyBorder="1" applyAlignment="1">
      <alignment horizontal="left" vertical="center"/>
    </xf>
    <xf numFmtId="0" fontId="40" fillId="0" borderId="1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38" fillId="0" borderId="1" xfId="0" applyFont="1" applyBorder="1" applyAlignment="1">
      <alignment vertical="center"/>
    </xf>
    <xf numFmtId="0" fontId="42" fillId="0" borderId="29" xfId="0" applyFont="1" applyBorder="1" applyAlignment="1">
      <alignment vertical="center"/>
    </xf>
    <xf numFmtId="0" fontId="38" fillId="0" borderId="29" xfId="0" applyFont="1" applyBorder="1" applyAlignment="1">
      <alignment vertical="center"/>
    </xf>
    <xf numFmtId="0" fontId="39" fillId="0" borderId="1" xfId="0" applyFont="1" applyBorder="1" applyAlignment="1">
      <alignment vertical="top"/>
    </xf>
    <xf numFmtId="49" fontId="39" fillId="0" borderId="1" xfId="0" applyNumberFormat="1" applyFont="1" applyBorder="1" applyAlignment="1">
      <alignment horizontal="left" vertical="center"/>
    </xf>
    <xf numFmtId="0" fontId="45" fillId="0" borderId="27" xfId="0" applyFont="1" applyBorder="1" applyAlignment="1" applyProtection="1">
      <alignment horizontal="left" vertical="center"/>
    </xf>
    <xf numFmtId="0" fontId="46" fillId="0" borderId="1" xfId="0" applyFont="1" applyBorder="1" applyAlignment="1" applyProtection="1">
      <alignment vertical="top"/>
    </xf>
    <xf numFmtId="0" fontId="46" fillId="0" borderId="1" xfId="0" applyFont="1" applyBorder="1" applyAlignment="1" applyProtection="1">
      <alignment horizontal="left" vertical="center"/>
    </xf>
    <xf numFmtId="0" fontId="46" fillId="0" borderId="1" xfId="0" applyFont="1" applyBorder="1" applyAlignment="1" applyProtection="1">
      <alignment horizontal="center" vertical="center"/>
    </xf>
    <xf numFmtId="49" fontId="46" fillId="0" borderId="1" xfId="0" applyNumberFormat="1" applyFont="1" applyBorder="1" applyAlignment="1" applyProtection="1">
      <alignment horizontal="left" vertical="center"/>
    </xf>
    <xf numFmtId="0" fontId="45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38" fillId="0" borderId="29" xfId="0" applyFont="1" applyBorder="1" applyAlignment="1">
      <alignment horizontal="left"/>
    </xf>
    <xf numFmtId="0" fontId="42" fillId="0" borderId="29" xfId="0" applyFont="1" applyBorder="1" applyAlignment="1"/>
    <xf numFmtId="0" fontId="36" fillId="0" borderId="27" xfId="0" applyFont="1" applyBorder="1" applyAlignment="1">
      <alignment vertical="top"/>
    </xf>
    <xf numFmtId="0" fontId="36" fillId="0" borderId="28" xfId="0" applyFont="1" applyBorder="1" applyAlignment="1">
      <alignment vertical="top"/>
    </xf>
    <xf numFmtId="0" fontId="36" fillId="0" borderId="30" xfId="0" applyFont="1" applyBorder="1" applyAlignment="1">
      <alignment vertical="top"/>
    </xf>
    <xf numFmtId="0" fontId="36" fillId="0" borderId="29" xfId="0" applyFont="1" applyBorder="1" applyAlignment="1">
      <alignment vertical="top"/>
    </xf>
    <xf numFmtId="0" fontId="36" fillId="0" borderId="31" xfId="0" applyFont="1" applyBorder="1" applyAlignment="1">
      <alignment vertical="top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0" fillId="0" borderId="6" xfId="0" applyFont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0" fillId="5" borderId="0" xfId="0" applyFill="1" applyProtection="1">
      <protection locked="0"/>
    </xf>
    <xf numFmtId="0" fontId="2" fillId="5" borderId="0" xfId="0" applyFont="1" applyFill="1" applyAlignment="1" applyProtection="1">
      <alignment horizontal="left" vertical="center"/>
      <protection locked="0"/>
    </xf>
    <xf numFmtId="0" fontId="1" fillId="5" borderId="0" xfId="0" applyFont="1" applyFill="1" applyAlignment="1" applyProtection="1">
      <alignment horizontal="left" vertical="center"/>
      <protection locked="0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13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left"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4" xfId="0" applyFont="1" applyBorder="1" applyAlignment="1" applyProtection="1">
      <alignment vertical="center" wrapText="1"/>
    </xf>
    <xf numFmtId="0" fontId="0" fillId="0" borderId="0" xfId="0" applyFont="1" applyAlignment="1" applyProtection="1">
      <alignment vertical="center" wrapText="1"/>
    </xf>
    <xf numFmtId="0" fontId="0" fillId="0" borderId="13" xfId="0" applyFont="1" applyBorder="1" applyAlignment="1" applyProtection="1">
      <alignment vertical="center"/>
    </xf>
    <xf numFmtId="0" fontId="14" fillId="0" borderId="0" xfId="0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17" fillId="0" borderId="0" xfId="0" applyFont="1" applyAlignment="1" applyProtection="1">
      <alignment horizontal="left" vertical="center"/>
    </xf>
    <xf numFmtId="4" fontId="1" fillId="0" borderId="0" xfId="0" applyNumberFormat="1" applyFont="1" applyAlignment="1" applyProtection="1">
      <alignment vertical="center"/>
    </xf>
    <xf numFmtId="164" fontId="1" fillId="0" borderId="0" xfId="0" applyNumberFormat="1" applyFont="1" applyAlignment="1" applyProtection="1">
      <alignment horizontal="right" vertical="center"/>
    </xf>
    <xf numFmtId="0" fontId="0" fillId="4" borderId="0" xfId="0" applyFont="1" applyFill="1" applyAlignment="1" applyProtection="1">
      <alignment vertical="center"/>
    </xf>
    <xf numFmtId="0" fontId="4" fillId="4" borderId="7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4" fillId="4" borderId="8" xfId="0" applyFont="1" applyFill="1" applyBorder="1" applyAlignment="1" applyProtection="1">
      <alignment horizontal="right" vertical="center"/>
    </xf>
    <xf numFmtId="0" fontId="4" fillId="4" borderId="8" xfId="0" applyFont="1" applyFill="1" applyBorder="1" applyAlignment="1" applyProtection="1">
      <alignment horizontal="center" vertical="center"/>
    </xf>
    <xf numFmtId="4" fontId="4" fillId="4" borderId="8" xfId="0" applyNumberFormat="1" applyFont="1" applyFill="1" applyBorder="1" applyAlignment="1" applyProtection="1">
      <alignment vertical="center"/>
    </xf>
    <xf numFmtId="0" fontId="0" fillId="4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horizontal="left" vertical="center" wrapText="1"/>
    </xf>
    <xf numFmtId="0" fontId="18" fillId="4" borderId="0" xfId="0" applyFont="1" applyFill="1" applyAlignment="1" applyProtection="1">
      <alignment horizontal="left" vertical="center"/>
    </xf>
    <xf numFmtId="0" fontId="18" fillId="4" borderId="0" xfId="0" applyFont="1" applyFill="1" applyAlignment="1" applyProtection="1">
      <alignment horizontal="right" vertical="center"/>
    </xf>
    <xf numFmtId="0" fontId="27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0" fillId="0" borderId="4" xfId="0" applyFont="1" applyBorder="1" applyAlignment="1" applyProtection="1">
      <alignment horizontal="center" vertical="center" wrapText="1"/>
    </xf>
    <xf numFmtId="0" fontId="18" fillId="4" borderId="17" xfId="0" applyFont="1" applyFill="1" applyBorder="1" applyAlignment="1" applyProtection="1">
      <alignment horizontal="center" vertical="center" wrapText="1"/>
    </xf>
    <xf numFmtId="0" fontId="18" fillId="4" borderId="18" xfId="0" applyFont="1" applyFill="1" applyBorder="1" applyAlignment="1" applyProtection="1">
      <alignment horizontal="center" vertical="center" wrapText="1"/>
    </xf>
    <xf numFmtId="0" fontId="18" fillId="4" borderId="19" xfId="0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horizontal="left" vertical="center"/>
    </xf>
    <xf numFmtId="4" fontId="20" fillId="0" borderId="0" xfId="0" applyNumberFormat="1" applyFont="1" applyAlignment="1" applyProtection="1"/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4" fontId="6" fillId="0" borderId="0" xfId="0" applyNumberFormat="1" applyFont="1" applyAlignment="1" applyProtection="1"/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18" fillId="0" borderId="23" xfId="0" applyFont="1" applyBorder="1" applyAlignment="1" applyProtection="1">
      <alignment horizontal="center" vertical="center"/>
    </xf>
    <xf numFmtId="49" fontId="18" fillId="0" borderId="23" xfId="0" applyNumberFormat="1" applyFont="1" applyBorder="1" applyAlignment="1" applyProtection="1">
      <alignment horizontal="left" vertical="center" wrapText="1"/>
    </xf>
    <xf numFmtId="0" fontId="18" fillId="0" borderId="23" xfId="0" applyFont="1" applyBorder="1" applyAlignment="1" applyProtection="1">
      <alignment horizontal="left" vertical="center" wrapText="1"/>
    </xf>
    <xf numFmtId="0" fontId="18" fillId="0" borderId="23" xfId="0" applyFont="1" applyBorder="1" applyAlignment="1" applyProtection="1">
      <alignment horizontal="center" vertical="center" wrapText="1"/>
    </xf>
    <xf numFmtId="167" fontId="18" fillId="0" borderId="23" xfId="0" applyNumberFormat="1" applyFont="1" applyBorder="1" applyAlignment="1" applyProtection="1">
      <alignment vertical="center"/>
    </xf>
    <xf numFmtId="4" fontId="18" fillId="0" borderId="23" xfId="0" applyNumberFormat="1" applyFont="1" applyBorder="1" applyAlignment="1" applyProtection="1">
      <alignment vertical="center"/>
    </xf>
    <xf numFmtId="0" fontId="30" fillId="0" borderId="0" xfId="0" applyFont="1" applyAlignment="1" applyProtection="1">
      <alignment horizontal="left" vertical="center"/>
    </xf>
    <xf numFmtId="0" fontId="31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2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33" fillId="0" borderId="23" xfId="0" applyFont="1" applyBorder="1" applyAlignment="1" applyProtection="1">
      <alignment horizontal="center" vertical="center"/>
    </xf>
    <xf numFmtId="49" fontId="33" fillId="0" borderId="23" xfId="0" applyNumberFormat="1" applyFont="1" applyBorder="1" applyAlignment="1" applyProtection="1">
      <alignment horizontal="left" vertical="center" wrapText="1"/>
    </xf>
    <xf numFmtId="0" fontId="33" fillId="0" borderId="23" xfId="0" applyFont="1" applyBorder="1" applyAlignment="1" applyProtection="1">
      <alignment horizontal="left" vertical="center" wrapText="1"/>
    </xf>
    <xf numFmtId="0" fontId="33" fillId="0" borderId="23" xfId="0" applyFont="1" applyBorder="1" applyAlignment="1" applyProtection="1">
      <alignment horizontal="center" vertical="center" wrapText="1"/>
    </xf>
    <xf numFmtId="167" fontId="33" fillId="0" borderId="23" xfId="0" applyNumberFormat="1" applyFont="1" applyBorder="1" applyAlignment="1" applyProtection="1">
      <alignment vertical="center"/>
    </xf>
    <xf numFmtId="4" fontId="33" fillId="0" borderId="23" xfId="0" applyNumberFormat="1" applyFont="1" applyBorder="1" applyAlignment="1" applyProtection="1">
      <alignment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35" fillId="0" borderId="0" xfId="0" applyFont="1" applyAlignment="1" applyProtection="1">
      <alignment vertical="center" wrapText="1"/>
    </xf>
    <xf numFmtId="4" fontId="18" fillId="5" borderId="23" xfId="0" applyNumberFormat="1" applyFont="1" applyFill="1" applyBorder="1" applyAlignment="1" applyProtection="1">
      <alignment vertical="center"/>
      <protection locked="0"/>
    </xf>
    <xf numFmtId="4" fontId="33" fillId="5" borderId="23" xfId="0" applyNumberFormat="1" applyFont="1" applyFill="1" applyBorder="1" applyAlignment="1" applyProtection="1">
      <alignment vertical="center"/>
      <protection locked="0"/>
    </xf>
    <xf numFmtId="0" fontId="0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/>
    <xf numFmtId="0" fontId="50" fillId="0" borderId="1" xfId="0" applyFont="1" applyBorder="1"/>
    <xf numFmtId="0" fontId="51" fillId="0" borderId="1" xfId="0" applyFont="1" applyBorder="1"/>
    <xf numFmtId="0" fontId="0" fillId="0" borderId="1" xfId="0" applyBorder="1"/>
    <xf numFmtId="0" fontId="52" fillId="0" borderId="1" xfId="0" applyFont="1" applyBorder="1"/>
    <xf numFmtId="0" fontId="53" fillId="0" borderId="1" xfId="0" applyFont="1" applyBorder="1"/>
    <xf numFmtId="15" fontId="53" fillId="0" borderId="1" xfId="0" applyNumberFormat="1" applyFont="1" applyBorder="1"/>
    <xf numFmtId="0" fontId="56" fillId="0" borderId="1" xfId="0" applyFont="1" applyBorder="1"/>
    <xf numFmtId="0" fontId="57" fillId="0" borderId="1" xfId="0" applyFont="1" applyBorder="1"/>
    <xf numFmtId="0" fontId="58" fillId="0" borderId="1" xfId="0" applyFont="1" applyBorder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left" vertical="center"/>
    </xf>
    <xf numFmtId="0" fontId="18" fillId="4" borderId="8" xfId="0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right" vertical="center"/>
    </xf>
    <xf numFmtId="4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4" fontId="20" fillId="0" borderId="0" xfId="0" applyNumberFormat="1" applyFont="1" applyAlignment="1">
      <alignment horizontal="right" vertical="center"/>
    </xf>
    <xf numFmtId="4" fontId="20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4" fillId="0" borderId="6" xfId="0" applyNumberFormat="1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49" fillId="0" borderId="0" xfId="0" applyFont="1" applyAlignment="1">
      <alignment horizontal="left" vertical="top" wrapText="1"/>
    </xf>
    <xf numFmtId="0" fontId="49" fillId="0" borderId="0" xfId="0" applyFont="1" applyAlignment="1">
      <alignment horizontal="left" vertical="top"/>
    </xf>
    <xf numFmtId="0" fontId="12" fillId="2" borderId="0" xfId="0" applyFont="1" applyFill="1" applyAlignment="1">
      <alignment horizontal="center" vertical="center"/>
    </xf>
    <xf numFmtId="4" fontId="4" fillId="3" borderId="8" xfId="0" applyNumberFormat="1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0" fontId="4" fillId="3" borderId="8" xfId="0" applyFont="1" applyFill="1" applyBorder="1" applyAlignment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39" fillId="0" borderId="1" xfId="0" applyFont="1" applyBorder="1" applyAlignment="1">
      <alignment horizontal="left" vertical="center" wrapText="1"/>
    </xf>
    <xf numFmtId="0" fontId="38" fillId="0" borderId="29" xfId="0" applyFont="1" applyBorder="1" applyAlignment="1">
      <alignment horizontal="left" wrapText="1"/>
    </xf>
    <xf numFmtId="0" fontId="37" fillId="0" borderId="1" xfId="0" applyFont="1" applyBorder="1" applyAlignment="1">
      <alignment horizontal="center" vertical="center" wrapText="1"/>
    </xf>
    <xf numFmtId="49" fontId="39" fillId="0" borderId="1" xfId="0" applyNumberFormat="1" applyFont="1" applyBorder="1" applyAlignment="1">
      <alignment horizontal="left" vertical="center" wrapText="1"/>
    </xf>
    <xf numFmtId="0" fontId="37" fillId="0" borderId="1" xfId="0" applyFont="1" applyBorder="1" applyAlignment="1">
      <alignment horizontal="center" vertical="center"/>
    </xf>
    <xf numFmtId="0" fontId="38" fillId="0" borderId="29" xfId="0" applyFont="1" applyBorder="1" applyAlignment="1">
      <alignment horizontal="left"/>
    </xf>
    <xf numFmtId="0" fontId="39" fillId="0" borderId="1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 customBuiltin="1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094103000" TargetMode="External"/><Relationship Id="rId3" Type="http://schemas.openxmlformats.org/officeDocument/2006/relationships/hyperlink" Target="https://podminky.urs.cz/item/CS_URS_2025_01/030001000" TargetMode="External"/><Relationship Id="rId7" Type="http://schemas.openxmlformats.org/officeDocument/2006/relationships/hyperlink" Target="https://podminky.urs.cz/item/CS_URS_2025_01/094002000" TargetMode="External"/><Relationship Id="rId2" Type="http://schemas.openxmlformats.org/officeDocument/2006/relationships/hyperlink" Target="https://podminky.urs.cz/item/CS_URS_2025_01/013254000" TargetMode="External"/><Relationship Id="rId1" Type="http://schemas.openxmlformats.org/officeDocument/2006/relationships/hyperlink" Target="https://podminky.urs.cz/item/CS_URS_2025_01/012444000" TargetMode="External"/><Relationship Id="rId6" Type="http://schemas.openxmlformats.org/officeDocument/2006/relationships/hyperlink" Target="https://podminky.urs.cz/item/CS_URS_2025_01/070001000" TargetMode="External"/><Relationship Id="rId5" Type="http://schemas.openxmlformats.org/officeDocument/2006/relationships/hyperlink" Target="https://podminky.urs.cz/item/CS_URS_2025_01/060001000" TargetMode="External"/><Relationship Id="rId10" Type="http://schemas.openxmlformats.org/officeDocument/2006/relationships/drawing" Target="../drawings/drawing10.xml"/><Relationship Id="rId4" Type="http://schemas.openxmlformats.org/officeDocument/2006/relationships/hyperlink" Target="https://podminky.urs.cz/item/CS_URS_2025_01/031303000" TargetMode="External"/><Relationship Id="rId9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hyperlink" Target="https://podminky.urs.cz/item/CS_URS_2025_01/998767101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podminky.urs.cz/item/CS_URS_2025_01/628613611" TargetMode="External"/><Relationship Id="rId1" Type="http://schemas.openxmlformats.org/officeDocument/2006/relationships/hyperlink" Target="https://podminky.urs.cz/item/CS_URS_2025_01/767995113" TargetMode="External"/><Relationship Id="rId6" Type="http://schemas.openxmlformats.org/officeDocument/2006/relationships/hyperlink" Target="https://podminky.urs.cz/item/CS_URS_2025_01/783317101" TargetMode="External"/><Relationship Id="rId5" Type="http://schemas.openxmlformats.org/officeDocument/2006/relationships/hyperlink" Target="https://podminky.urs.cz/item/CS_URS_2025_01/783315101" TargetMode="External"/><Relationship Id="rId4" Type="http://schemas.openxmlformats.org/officeDocument/2006/relationships/hyperlink" Target="https://podminky.urs.cz/item/CS_URS_2025_01/783314201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275321611" TargetMode="External"/><Relationship Id="rId18" Type="http://schemas.openxmlformats.org/officeDocument/2006/relationships/hyperlink" Target="https://podminky.urs.cz/item/CS_URS_2025_01/311235181" TargetMode="External"/><Relationship Id="rId26" Type="http://schemas.openxmlformats.org/officeDocument/2006/relationships/hyperlink" Target="https://podminky.urs.cz/item/CS_URS_2025_01/941321811" TargetMode="External"/><Relationship Id="rId39" Type="http://schemas.openxmlformats.org/officeDocument/2006/relationships/hyperlink" Target="https://podminky.urs.cz/item/CS_URS_2025_01/985311112" TargetMode="External"/><Relationship Id="rId21" Type="http://schemas.openxmlformats.org/officeDocument/2006/relationships/hyperlink" Target="https://podminky.urs.cz/item/CS_URS_2025_01/612325421" TargetMode="External"/><Relationship Id="rId34" Type="http://schemas.openxmlformats.org/officeDocument/2006/relationships/hyperlink" Target="https://podminky.urs.cz/item/CS_URS_2025_01/968062356" TargetMode="External"/><Relationship Id="rId42" Type="http://schemas.openxmlformats.org/officeDocument/2006/relationships/hyperlink" Target="https://podminky.urs.cz/item/CS_URS_2025_01/997013151" TargetMode="External"/><Relationship Id="rId47" Type="http://schemas.openxmlformats.org/officeDocument/2006/relationships/hyperlink" Target="https://podminky.urs.cz/item/CS_URS_2025_01/998011014" TargetMode="External"/><Relationship Id="rId50" Type="http://schemas.openxmlformats.org/officeDocument/2006/relationships/hyperlink" Target="https://podminky.urs.cz/item/CS_URS_2025_01/998711101" TargetMode="External"/><Relationship Id="rId55" Type="http://schemas.openxmlformats.org/officeDocument/2006/relationships/hyperlink" Target="https://podminky.urs.cz/item/CS_URS_2025_01/762361333" TargetMode="External"/><Relationship Id="rId63" Type="http://schemas.openxmlformats.org/officeDocument/2006/relationships/hyperlink" Target="https://podminky.urs.cz/item/CS_URS_2025_01/767583342" TargetMode="External"/><Relationship Id="rId68" Type="http://schemas.openxmlformats.org/officeDocument/2006/relationships/hyperlink" Target="https://podminky.urs.cz/item/CS_URS_2025_01/776211111" TargetMode="External"/><Relationship Id="rId76" Type="http://schemas.openxmlformats.org/officeDocument/2006/relationships/hyperlink" Target="https://podminky.urs.cz/item/CS_URS_2025_01/998782101" TargetMode="External"/><Relationship Id="rId7" Type="http://schemas.openxmlformats.org/officeDocument/2006/relationships/hyperlink" Target="https://podminky.urs.cz/item/CS_URS_2025_01/175151201" TargetMode="External"/><Relationship Id="rId71" Type="http://schemas.openxmlformats.org/officeDocument/2006/relationships/hyperlink" Target="https://podminky.urs.cz/item/CS_URS_2025_01/781734111" TargetMode="External"/><Relationship Id="rId2" Type="http://schemas.openxmlformats.org/officeDocument/2006/relationships/hyperlink" Target="https://podminky.urs.cz/item/CS_URS_2025_01/133251101" TargetMode="External"/><Relationship Id="rId16" Type="http://schemas.openxmlformats.org/officeDocument/2006/relationships/hyperlink" Target="https://podminky.urs.cz/item/CS_URS_2025_01/275361821" TargetMode="External"/><Relationship Id="rId29" Type="http://schemas.openxmlformats.org/officeDocument/2006/relationships/hyperlink" Target="https://podminky.urs.cz/item/CS_URS_2025_01/953241211" TargetMode="External"/><Relationship Id="rId11" Type="http://schemas.openxmlformats.org/officeDocument/2006/relationships/hyperlink" Target="https://podminky.urs.cz/item/CS_URS_2025_01/274351122" TargetMode="External"/><Relationship Id="rId24" Type="http://schemas.openxmlformats.org/officeDocument/2006/relationships/hyperlink" Target="https://podminky.urs.cz/item/CS_URS_2025_01/941321111" TargetMode="External"/><Relationship Id="rId32" Type="http://schemas.openxmlformats.org/officeDocument/2006/relationships/hyperlink" Target="https://podminky.urs.cz/item/CS_URS_2025_01/965045112" TargetMode="External"/><Relationship Id="rId37" Type="http://schemas.openxmlformats.org/officeDocument/2006/relationships/hyperlink" Target="https://podminky.urs.cz/item/CS_URS_2025_01/975121323" TargetMode="External"/><Relationship Id="rId40" Type="http://schemas.openxmlformats.org/officeDocument/2006/relationships/hyperlink" Target="https://podminky.urs.cz/item/CS_URS_2025_01/985311912" TargetMode="External"/><Relationship Id="rId45" Type="http://schemas.openxmlformats.org/officeDocument/2006/relationships/hyperlink" Target="https://podminky.urs.cz/item/CS_URS_2025_01/997013871" TargetMode="External"/><Relationship Id="rId53" Type="http://schemas.openxmlformats.org/officeDocument/2006/relationships/hyperlink" Target="https://podminky.urs.cz/item/CS_URS_2025_01/751398854" TargetMode="External"/><Relationship Id="rId58" Type="http://schemas.openxmlformats.org/officeDocument/2006/relationships/hyperlink" Target="https://podminky.urs.cz/item/CS_URS_2025_01/766621201" TargetMode="External"/><Relationship Id="rId66" Type="http://schemas.openxmlformats.org/officeDocument/2006/relationships/hyperlink" Target="https://podminky.urs.cz/item/CS_URS_2025_01/776141121" TargetMode="External"/><Relationship Id="rId74" Type="http://schemas.openxmlformats.org/officeDocument/2006/relationships/hyperlink" Target="https://podminky.urs.cz/item/CS_URS_2025_01/782631111" TargetMode="External"/><Relationship Id="rId79" Type="http://schemas.openxmlformats.org/officeDocument/2006/relationships/printerSettings" Target="../printerSettings/printerSettings3.bin"/><Relationship Id="rId5" Type="http://schemas.openxmlformats.org/officeDocument/2006/relationships/hyperlink" Target="https://podminky.urs.cz/item/CS_URS_2025_01/167151101" TargetMode="External"/><Relationship Id="rId61" Type="http://schemas.openxmlformats.org/officeDocument/2006/relationships/hyperlink" Target="https://podminky.urs.cz/item/CS_URS_2025_01/998766101" TargetMode="External"/><Relationship Id="rId10" Type="http://schemas.openxmlformats.org/officeDocument/2006/relationships/hyperlink" Target="https://podminky.urs.cz/item/CS_URS_2025_01/274351121" TargetMode="External"/><Relationship Id="rId19" Type="http://schemas.openxmlformats.org/officeDocument/2006/relationships/hyperlink" Target="https://podminky.urs.cz/item/CS_URS_2025_01/417388122" TargetMode="External"/><Relationship Id="rId31" Type="http://schemas.openxmlformats.org/officeDocument/2006/relationships/hyperlink" Target="https://podminky.urs.cz/item/CS_URS_2025_01/962032231" TargetMode="External"/><Relationship Id="rId44" Type="http://schemas.openxmlformats.org/officeDocument/2006/relationships/hyperlink" Target="https://podminky.urs.cz/item/CS_URS_2025_01/997013509" TargetMode="External"/><Relationship Id="rId52" Type="http://schemas.openxmlformats.org/officeDocument/2006/relationships/hyperlink" Target="https://podminky.urs.cz/item/CS_URS_2025_01/751398054" TargetMode="External"/><Relationship Id="rId60" Type="http://schemas.openxmlformats.org/officeDocument/2006/relationships/hyperlink" Target="https://podminky.urs.cz/item/CS_URS_2025_01/766694116" TargetMode="External"/><Relationship Id="rId65" Type="http://schemas.openxmlformats.org/officeDocument/2006/relationships/hyperlink" Target="https://podminky.urs.cz/item/CS_URS_2025_01/776121112" TargetMode="External"/><Relationship Id="rId73" Type="http://schemas.openxmlformats.org/officeDocument/2006/relationships/hyperlink" Target="https://podminky.urs.cz/item/CS_URS_2025_01/782111111" TargetMode="External"/><Relationship Id="rId78" Type="http://schemas.openxmlformats.org/officeDocument/2006/relationships/hyperlink" Target="https://podminky.urs.cz/item/CS_URS_2025_01/784211101" TargetMode="External"/><Relationship Id="rId4" Type="http://schemas.openxmlformats.org/officeDocument/2006/relationships/hyperlink" Target="https://podminky.urs.cz/item/CS_URS_2025_01/162751119" TargetMode="External"/><Relationship Id="rId9" Type="http://schemas.openxmlformats.org/officeDocument/2006/relationships/hyperlink" Target="https://podminky.urs.cz/item/CS_URS_2025_01/274321611" TargetMode="External"/><Relationship Id="rId14" Type="http://schemas.openxmlformats.org/officeDocument/2006/relationships/hyperlink" Target="https://podminky.urs.cz/item/CS_URS_2025_01/275351121" TargetMode="External"/><Relationship Id="rId22" Type="http://schemas.openxmlformats.org/officeDocument/2006/relationships/hyperlink" Target="https://podminky.urs.cz/item/CS_URS_2025_01/612325423" TargetMode="External"/><Relationship Id="rId27" Type="http://schemas.openxmlformats.org/officeDocument/2006/relationships/hyperlink" Target="https://podminky.urs.cz/item/CS_URS_2025_01/949101111" TargetMode="External"/><Relationship Id="rId30" Type="http://schemas.openxmlformats.org/officeDocument/2006/relationships/hyperlink" Target="https://podminky.urs.cz/item/CS_URS_2025_01/961055111" TargetMode="External"/><Relationship Id="rId35" Type="http://schemas.openxmlformats.org/officeDocument/2006/relationships/hyperlink" Target="https://podminky.urs.cz/item/CS_URS_2025_01/975121321" TargetMode="External"/><Relationship Id="rId43" Type="http://schemas.openxmlformats.org/officeDocument/2006/relationships/hyperlink" Target="https://podminky.urs.cz/item/CS_URS_2025_01/997013501" TargetMode="External"/><Relationship Id="rId48" Type="http://schemas.openxmlformats.org/officeDocument/2006/relationships/hyperlink" Target="https://podminky.urs.cz/item/CS_URS_2025_01/711111001" TargetMode="External"/><Relationship Id="rId56" Type="http://schemas.openxmlformats.org/officeDocument/2006/relationships/hyperlink" Target="https://podminky.urs.cz/item/CS_URS_2025_01/764001821" TargetMode="External"/><Relationship Id="rId64" Type="http://schemas.openxmlformats.org/officeDocument/2006/relationships/hyperlink" Target="https://podminky.urs.cz/item/CS_URS_2025_01/998767101" TargetMode="External"/><Relationship Id="rId69" Type="http://schemas.openxmlformats.org/officeDocument/2006/relationships/hyperlink" Target="https://podminky.urs.cz/item/CS_URS_2025_01/776421111" TargetMode="External"/><Relationship Id="rId77" Type="http://schemas.openxmlformats.org/officeDocument/2006/relationships/hyperlink" Target="https://podminky.urs.cz/item/CS_URS_2025_01/784181101" TargetMode="External"/><Relationship Id="rId8" Type="http://schemas.openxmlformats.org/officeDocument/2006/relationships/hyperlink" Target="https://podminky.urs.cz/item/CS_URS_2025_01/175151209" TargetMode="External"/><Relationship Id="rId51" Type="http://schemas.openxmlformats.org/officeDocument/2006/relationships/hyperlink" Target="https://podminky.urs.cz/item/CS_URS_2025_01/751398021" TargetMode="External"/><Relationship Id="rId72" Type="http://schemas.openxmlformats.org/officeDocument/2006/relationships/hyperlink" Target="https://podminky.urs.cz/item/CS_URS_2025_01/998781101" TargetMode="External"/><Relationship Id="rId80" Type="http://schemas.openxmlformats.org/officeDocument/2006/relationships/drawing" Target="../drawings/drawing3.xml"/><Relationship Id="rId3" Type="http://schemas.openxmlformats.org/officeDocument/2006/relationships/hyperlink" Target="https://podminky.urs.cz/item/CS_URS_2025_01/162751117" TargetMode="External"/><Relationship Id="rId12" Type="http://schemas.openxmlformats.org/officeDocument/2006/relationships/hyperlink" Target="https://podminky.urs.cz/item/CS_URS_2025_01/274361821" TargetMode="External"/><Relationship Id="rId17" Type="http://schemas.openxmlformats.org/officeDocument/2006/relationships/hyperlink" Target="https://podminky.urs.cz/item/CS_URS_2025_01/311232034" TargetMode="External"/><Relationship Id="rId25" Type="http://schemas.openxmlformats.org/officeDocument/2006/relationships/hyperlink" Target="https://podminky.urs.cz/item/CS_URS_2025_01/941321211" TargetMode="External"/><Relationship Id="rId33" Type="http://schemas.openxmlformats.org/officeDocument/2006/relationships/hyperlink" Target="https://podminky.urs.cz/item/CS_URS_2025_01/965046111" TargetMode="External"/><Relationship Id="rId38" Type="http://schemas.openxmlformats.org/officeDocument/2006/relationships/hyperlink" Target="https://podminky.urs.cz/item/CS_URS_2025_01/985112112" TargetMode="External"/><Relationship Id="rId46" Type="http://schemas.openxmlformats.org/officeDocument/2006/relationships/hyperlink" Target="https://podminky.urs.cz/item/CS_URS_2025_01/998011008" TargetMode="External"/><Relationship Id="rId59" Type="http://schemas.openxmlformats.org/officeDocument/2006/relationships/hyperlink" Target="https://podminky.urs.cz/item/CS_URS_2025_01/766660411" TargetMode="External"/><Relationship Id="rId67" Type="http://schemas.openxmlformats.org/officeDocument/2006/relationships/hyperlink" Target="https://podminky.urs.cz/item/CS_URS_2025_01/776201811" TargetMode="External"/><Relationship Id="rId20" Type="http://schemas.openxmlformats.org/officeDocument/2006/relationships/hyperlink" Target="https://podminky.urs.cz/item/CS_URS_2025_01/457311118" TargetMode="External"/><Relationship Id="rId41" Type="http://schemas.openxmlformats.org/officeDocument/2006/relationships/hyperlink" Target="https://podminky.urs.cz/item/CS_URS_2025_01/985312111" TargetMode="External"/><Relationship Id="rId54" Type="http://schemas.openxmlformats.org/officeDocument/2006/relationships/hyperlink" Target="https://podminky.urs.cz/item/CS_URS_2025_01/998751101" TargetMode="External"/><Relationship Id="rId62" Type="http://schemas.openxmlformats.org/officeDocument/2006/relationships/hyperlink" Target="https://podminky.urs.cz/item/CS_URS_2025_01/767581802" TargetMode="External"/><Relationship Id="rId70" Type="http://schemas.openxmlformats.org/officeDocument/2006/relationships/hyperlink" Target="https://podminky.urs.cz/item/CS_URS_2025_01/998776101" TargetMode="External"/><Relationship Id="rId75" Type="http://schemas.openxmlformats.org/officeDocument/2006/relationships/hyperlink" Target="https://podminky.urs.cz/item/CS_URS_2025_01/782991912" TargetMode="External"/><Relationship Id="rId1" Type="http://schemas.openxmlformats.org/officeDocument/2006/relationships/hyperlink" Target="https://podminky.urs.cz/item/CS_URS_2025_01/132254101" TargetMode="External"/><Relationship Id="rId6" Type="http://schemas.openxmlformats.org/officeDocument/2006/relationships/hyperlink" Target="https://podminky.urs.cz/item/CS_URS_2025_01/171201231" TargetMode="External"/><Relationship Id="rId15" Type="http://schemas.openxmlformats.org/officeDocument/2006/relationships/hyperlink" Target="https://podminky.urs.cz/item/CS_URS_2025_01/275351122" TargetMode="External"/><Relationship Id="rId23" Type="http://schemas.openxmlformats.org/officeDocument/2006/relationships/hyperlink" Target="https://podminky.urs.cz/item/CS_URS_2025_01/637211131" TargetMode="External"/><Relationship Id="rId28" Type="http://schemas.openxmlformats.org/officeDocument/2006/relationships/hyperlink" Target="https://podminky.urs.cz/item/CS_URS_2025_01/952901111" TargetMode="External"/><Relationship Id="rId36" Type="http://schemas.openxmlformats.org/officeDocument/2006/relationships/hyperlink" Target="https://podminky.urs.cz/item/CS_URS_2025_01/975121322" TargetMode="External"/><Relationship Id="rId49" Type="http://schemas.openxmlformats.org/officeDocument/2006/relationships/hyperlink" Target="https://podminky.urs.cz/item/CS_URS_2025_01/711141559" TargetMode="External"/><Relationship Id="rId57" Type="http://schemas.openxmlformats.org/officeDocument/2006/relationships/hyperlink" Target="https://podminky.urs.cz/item/CS_URS_2025_01/764131401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573191111" TargetMode="External"/><Relationship Id="rId18" Type="http://schemas.openxmlformats.org/officeDocument/2006/relationships/hyperlink" Target="https://podminky.urs.cz/item/CS_URS_2025_01/895941312" TargetMode="External"/><Relationship Id="rId26" Type="http://schemas.openxmlformats.org/officeDocument/2006/relationships/hyperlink" Target="https://podminky.urs.cz/item/CS_URS_2025_01/919791021" TargetMode="External"/><Relationship Id="rId39" Type="http://schemas.openxmlformats.org/officeDocument/2006/relationships/hyperlink" Target="https://podminky.urs.cz/item/CS_URS_2025_01/966006132" TargetMode="External"/><Relationship Id="rId21" Type="http://schemas.openxmlformats.org/officeDocument/2006/relationships/hyperlink" Target="https://podminky.urs.cz/item/CS_URS_2025_01/914111111" TargetMode="External"/><Relationship Id="rId34" Type="http://schemas.openxmlformats.org/officeDocument/2006/relationships/hyperlink" Target="https://podminky.urs.cz/item/CS_URS_2025_01/961031411" TargetMode="External"/><Relationship Id="rId42" Type="http://schemas.openxmlformats.org/officeDocument/2006/relationships/hyperlink" Target="https://podminky.urs.cz/item/CS_URS_2025_01/997221873" TargetMode="External"/><Relationship Id="rId47" Type="http://schemas.openxmlformats.org/officeDocument/2006/relationships/hyperlink" Target="https://podminky.urs.cz/item/CS_URS_2025_01/998741101" TargetMode="External"/><Relationship Id="rId50" Type="http://schemas.openxmlformats.org/officeDocument/2006/relationships/hyperlink" Target="https://podminky.urs.cz/item/CS_URS_2025_01/767531211" TargetMode="External"/><Relationship Id="rId55" Type="http://schemas.openxmlformats.org/officeDocument/2006/relationships/hyperlink" Target="https://podminky.urs.cz/item/CS_URS_2025_01/210203902" TargetMode="External"/><Relationship Id="rId63" Type="http://schemas.openxmlformats.org/officeDocument/2006/relationships/drawing" Target="../drawings/drawing4.xml"/><Relationship Id="rId7" Type="http://schemas.openxmlformats.org/officeDocument/2006/relationships/hyperlink" Target="https://podminky.urs.cz/item/CS_URS_2025_01/279351311" TargetMode="External"/><Relationship Id="rId2" Type="http://schemas.openxmlformats.org/officeDocument/2006/relationships/hyperlink" Target="https://podminky.urs.cz/item/CS_URS_2025_01/113107223" TargetMode="External"/><Relationship Id="rId16" Type="http://schemas.openxmlformats.org/officeDocument/2006/relationships/hyperlink" Target="https://podminky.urs.cz/item/CS_URS_2025_01/591111111" TargetMode="External"/><Relationship Id="rId20" Type="http://schemas.openxmlformats.org/officeDocument/2006/relationships/hyperlink" Target="https://podminky.urs.cz/item/CS_URS_2025_01/899204112" TargetMode="External"/><Relationship Id="rId29" Type="http://schemas.openxmlformats.org/officeDocument/2006/relationships/hyperlink" Target="https://podminky.urs.cz/item/CS_URS_2025_01/935114214" TargetMode="External"/><Relationship Id="rId41" Type="http://schemas.openxmlformats.org/officeDocument/2006/relationships/hyperlink" Target="https://podminky.urs.cz/item/CS_URS_2025_01/997221569" TargetMode="External"/><Relationship Id="rId54" Type="http://schemas.openxmlformats.org/officeDocument/2006/relationships/hyperlink" Target="https://podminky.urs.cz/item/CS_URS_2025_01/772521150" TargetMode="External"/><Relationship Id="rId62" Type="http://schemas.openxmlformats.org/officeDocument/2006/relationships/printerSettings" Target="../printerSettings/printerSettings4.bin"/><Relationship Id="rId1" Type="http://schemas.openxmlformats.org/officeDocument/2006/relationships/hyperlink" Target="https://podminky.urs.cz/item/CS_URS_2025_01/113106195" TargetMode="External"/><Relationship Id="rId6" Type="http://schemas.openxmlformats.org/officeDocument/2006/relationships/hyperlink" Target="https://podminky.urs.cz/item/CS_URS_2025_01/181152302" TargetMode="External"/><Relationship Id="rId11" Type="http://schemas.openxmlformats.org/officeDocument/2006/relationships/hyperlink" Target="https://podminky.urs.cz/item/CS_URS_2025_01/567132115" TargetMode="External"/><Relationship Id="rId24" Type="http://schemas.openxmlformats.org/officeDocument/2006/relationships/hyperlink" Target="https://podminky.urs.cz/item/CS_URS_2025_01/916231213" TargetMode="External"/><Relationship Id="rId32" Type="http://schemas.openxmlformats.org/officeDocument/2006/relationships/hyperlink" Target="https://podminky.urs.cz/item/CS_URS_2025_01/936124113" TargetMode="External"/><Relationship Id="rId37" Type="http://schemas.openxmlformats.org/officeDocument/2006/relationships/hyperlink" Target="https://podminky.urs.cz/item/CS_URS_2025_01/966001411" TargetMode="External"/><Relationship Id="rId40" Type="http://schemas.openxmlformats.org/officeDocument/2006/relationships/hyperlink" Target="https://podminky.urs.cz/item/CS_URS_2025_01/997221551" TargetMode="External"/><Relationship Id="rId45" Type="http://schemas.openxmlformats.org/officeDocument/2006/relationships/hyperlink" Target="https://podminky.urs.cz/item/CS_URS_2025_01/741372131" TargetMode="External"/><Relationship Id="rId53" Type="http://schemas.openxmlformats.org/officeDocument/2006/relationships/hyperlink" Target="https://podminky.urs.cz/item/CS_URS_2025_01/772231414" TargetMode="External"/><Relationship Id="rId58" Type="http://schemas.openxmlformats.org/officeDocument/2006/relationships/hyperlink" Target="https://podminky.urs.cz/item/CS_URS_2025_01/218204011" TargetMode="External"/><Relationship Id="rId5" Type="http://schemas.openxmlformats.org/officeDocument/2006/relationships/hyperlink" Target="https://podminky.urs.cz/item/CS_URS_2025_01/174151102" TargetMode="External"/><Relationship Id="rId15" Type="http://schemas.openxmlformats.org/officeDocument/2006/relationships/hyperlink" Target="https://podminky.urs.cz/item/CS_URS_2025_01/577134111" TargetMode="External"/><Relationship Id="rId23" Type="http://schemas.openxmlformats.org/officeDocument/2006/relationships/hyperlink" Target="https://podminky.urs.cz/item/CS_URS_2025_01/915121111" TargetMode="External"/><Relationship Id="rId28" Type="http://schemas.openxmlformats.org/officeDocument/2006/relationships/hyperlink" Target="https://podminky.urs.cz/item/CS_URS_2025_01/935114213" TargetMode="External"/><Relationship Id="rId36" Type="http://schemas.openxmlformats.org/officeDocument/2006/relationships/hyperlink" Target="https://podminky.urs.cz/item/CS_URS_2025_01/965081353" TargetMode="External"/><Relationship Id="rId49" Type="http://schemas.openxmlformats.org/officeDocument/2006/relationships/hyperlink" Target="https://podminky.urs.cz/item/CS_URS_2025_01/767223222" TargetMode="External"/><Relationship Id="rId57" Type="http://schemas.openxmlformats.org/officeDocument/2006/relationships/hyperlink" Target="https://podminky.urs.cz/item/CS_URS_2025_01/210204124" TargetMode="External"/><Relationship Id="rId61" Type="http://schemas.openxmlformats.org/officeDocument/2006/relationships/hyperlink" Target="https://podminky.urs.cz/item/CS_URS_2025_01/228860205" TargetMode="External"/><Relationship Id="rId10" Type="http://schemas.openxmlformats.org/officeDocument/2006/relationships/hyperlink" Target="https://podminky.urs.cz/item/CS_URS_2025_01/565155111" TargetMode="External"/><Relationship Id="rId19" Type="http://schemas.openxmlformats.org/officeDocument/2006/relationships/hyperlink" Target="https://podminky.urs.cz/item/CS_URS_2025_01/895941351" TargetMode="External"/><Relationship Id="rId31" Type="http://schemas.openxmlformats.org/officeDocument/2006/relationships/hyperlink" Target="https://podminky.urs.cz/item/CS_URS_2025_01/936104211" TargetMode="External"/><Relationship Id="rId44" Type="http://schemas.openxmlformats.org/officeDocument/2006/relationships/hyperlink" Target="https://podminky.urs.cz/item/CS_URS_2025_01/998225111" TargetMode="External"/><Relationship Id="rId52" Type="http://schemas.openxmlformats.org/officeDocument/2006/relationships/hyperlink" Target="https://podminky.urs.cz/item/CS_URS_2025_01/772231303" TargetMode="External"/><Relationship Id="rId60" Type="http://schemas.openxmlformats.org/officeDocument/2006/relationships/hyperlink" Target="https://podminky.urs.cz/item/CS_URS_2025_01/218204202" TargetMode="External"/><Relationship Id="rId4" Type="http://schemas.openxmlformats.org/officeDocument/2006/relationships/hyperlink" Target="https://podminky.urs.cz/item/CS_URS_2025_01/113201112" TargetMode="External"/><Relationship Id="rId9" Type="http://schemas.openxmlformats.org/officeDocument/2006/relationships/hyperlink" Target="https://podminky.urs.cz/item/CS_URS_2025_01/564851011" TargetMode="External"/><Relationship Id="rId14" Type="http://schemas.openxmlformats.org/officeDocument/2006/relationships/hyperlink" Target="https://podminky.urs.cz/item/CS_URS_2025_01/573211106" TargetMode="External"/><Relationship Id="rId22" Type="http://schemas.openxmlformats.org/officeDocument/2006/relationships/hyperlink" Target="https://podminky.urs.cz/item/CS_URS_2025_01/914511111" TargetMode="External"/><Relationship Id="rId27" Type="http://schemas.openxmlformats.org/officeDocument/2006/relationships/hyperlink" Target="https://podminky.urs.cz/item/CS_URS_2025_01/935114212" TargetMode="External"/><Relationship Id="rId30" Type="http://schemas.openxmlformats.org/officeDocument/2006/relationships/hyperlink" Target="https://podminky.urs.cz/item/CS_URS_2025_01/935114215" TargetMode="External"/><Relationship Id="rId35" Type="http://schemas.openxmlformats.org/officeDocument/2006/relationships/hyperlink" Target="https://podminky.urs.cz/item/CS_URS_2025_01/961055111" TargetMode="External"/><Relationship Id="rId43" Type="http://schemas.openxmlformats.org/officeDocument/2006/relationships/hyperlink" Target="https://podminky.urs.cz/item/CS_URS_2025_01/997221875" TargetMode="External"/><Relationship Id="rId48" Type="http://schemas.openxmlformats.org/officeDocument/2006/relationships/hyperlink" Target="https://podminky.urs.cz/item/CS_URS_2025_01/767163122" TargetMode="External"/><Relationship Id="rId56" Type="http://schemas.openxmlformats.org/officeDocument/2006/relationships/hyperlink" Target="https://podminky.urs.cz/item/CS_URS_2025_01/210204002" TargetMode="External"/><Relationship Id="rId8" Type="http://schemas.openxmlformats.org/officeDocument/2006/relationships/hyperlink" Target="https://podminky.urs.cz/item/CS_URS_2025_01/279351312" TargetMode="External"/><Relationship Id="rId51" Type="http://schemas.openxmlformats.org/officeDocument/2006/relationships/hyperlink" Target="https://podminky.urs.cz/item/CS_URS_2025_01/998767111" TargetMode="External"/><Relationship Id="rId3" Type="http://schemas.openxmlformats.org/officeDocument/2006/relationships/hyperlink" Target="https://podminky.urs.cz/item/CS_URS_2025_01/113154548" TargetMode="External"/><Relationship Id="rId12" Type="http://schemas.openxmlformats.org/officeDocument/2006/relationships/hyperlink" Target="https://podminky.urs.cz/item/CS_URS_2025_01/460641221" TargetMode="External"/><Relationship Id="rId17" Type="http://schemas.openxmlformats.org/officeDocument/2006/relationships/hyperlink" Target="https://podminky.urs.cz/item/CS_URS_2025_01/895941301" TargetMode="External"/><Relationship Id="rId25" Type="http://schemas.openxmlformats.org/officeDocument/2006/relationships/hyperlink" Target="https://podminky.urs.cz/item/CS_URS_2025_01/916241213" TargetMode="External"/><Relationship Id="rId33" Type="http://schemas.openxmlformats.org/officeDocument/2006/relationships/hyperlink" Target="https://podminky.urs.cz/item/CS_URS_2025_01/936174312" TargetMode="External"/><Relationship Id="rId38" Type="http://schemas.openxmlformats.org/officeDocument/2006/relationships/hyperlink" Target="https://podminky.urs.cz/item/CS_URS_2025_01/965081343" TargetMode="External"/><Relationship Id="rId46" Type="http://schemas.openxmlformats.org/officeDocument/2006/relationships/hyperlink" Target="https://podminky.urs.cz/item/CS_URS_2025_01/741921012" TargetMode="External"/><Relationship Id="rId59" Type="http://schemas.openxmlformats.org/officeDocument/2006/relationships/hyperlink" Target="https://podminky.urs.cz/item/CS_URS_2025_01/218204122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podminky.urs.cz/item/CS_URS_2025_01/181411131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162751119" TargetMode="External"/><Relationship Id="rId13" Type="http://schemas.openxmlformats.org/officeDocument/2006/relationships/hyperlink" Target="https://podminky.urs.cz/item/CS_URS_2025_01/871161141" TargetMode="External"/><Relationship Id="rId18" Type="http://schemas.openxmlformats.org/officeDocument/2006/relationships/hyperlink" Target="https://podminky.urs.cz/item/CS_URS_2025_01/998276101" TargetMode="External"/><Relationship Id="rId3" Type="http://schemas.openxmlformats.org/officeDocument/2006/relationships/hyperlink" Target="https://podminky.urs.cz/item/CS_URS_2025_01/119003224" TargetMode="External"/><Relationship Id="rId7" Type="http://schemas.openxmlformats.org/officeDocument/2006/relationships/hyperlink" Target="https://podminky.urs.cz/item/CS_URS_2025_01/162751117" TargetMode="External"/><Relationship Id="rId12" Type="http://schemas.openxmlformats.org/officeDocument/2006/relationships/hyperlink" Target="https://podminky.urs.cz/item/CS_URS_2025_01/451573111" TargetMode="External"/><Relationship Id="rId17" Type="http://schemas.openxmlformats.org/officeDocument/2006/relationships/hyperlink" Target="https://podminky.urs.cz/item/CS_URS_2025_01/899722111" TargetMode="External"/><Relationship Id="rId2" Type="http://schemas.openxmlformats.org/officeDocument/2006/relationships/hyperlink" Target="https://podminky.urs.cz/item/CS_URS_2025_01/119003223" TargetMode="External"/><Relationship Id="rId16" Type="http://schemas.openxmlformats.org/officeDocument/2006/relationships/hyperlink" Target="https://podminky.urs.cz/item/CS_URS_2025_01/899721111" TargetMode="External"/><Relationship Id="rId20" Type="http://schemas.openxmlformats.org/officeDocument/2006/relationships/drawing" Target="../drawings/drawing7.xml"/><Relationship Id="rId1" Type="http://schemas.openxmlformats.org/officeDocument/2006/relationships/hyperlink" Target="https://podminky.urs.cz/item/CS_URS_2025_01/115101201" TargetMode="External"/><Relationship Id="rId6" Type="http://schemas.openxmlformats.org/officeDocument/2006/relationships/hyperlink" Target="https://podminky.urs.cz/item/CS_URS_2025_01/151101112" TargetMode="External"/><Relationship Id="rId11" Type="http://schemas.openxmlformats.org/officeDocument/2006/relationships/hyperlink" Target="https://podminky.urs.cz/item/CS_URS_2025_01/175151101" TargetMode="External"/><Relationship Id="rId5" Type="http://schemas.openxmlformats.org/officeDocument/2006/relationships/hyperlink" Target="https://podminky.urs.cz/item/CS_URS_2025_01/151101102" TargetMode="External"/><Relationship Id="rId15" Type="http://schemas.openxmlformats.org/officeDocument/2006/relationships/hyperlink" Target="https://podminky.urs.cz/item/CS_URS_2025_01/892241111" TargetMode="External"/><Relationship Id="rId10" Type="http://schemas.openxmlformats.org/officeDocument/2006/relationships/hyperlink" Target="https://podminky.urs.cz/item/CS_URS_2025_01/174151101" TargetMode="External"/><Relationship Id="rId19" Type="http://schemas.openxmlformats.org/officeDocument/2006/relationships/printerSettings" Target="../printerSettings/printerSettings7.bin"/><Relationship Id="rId4" Type="http://schemas.openxmlformats.org/officeDocument/2006/relationships/hyperlink" Target="https://podminky.urs.cz/item/CS_URS_2025_01/132251253" TargetMode="External"/><Relationship Id="rId9" Type="http://schemas.openxmlformats.org/officeDocument/2006/relationships/hyperlink" Target="https://podminky.urs.cz/item/CS_URS_2025_01/171201231" TargetMode="External"/><Relationship Id="rId14" Type="http://schemas.openxmlformats.org/officeDocument/2006/relationships/hyperlink" Target="https://podminky.urs.cz/item/CS_URS_2025_01/892233122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151101201" TargetMode="External"/><Relationship Id="rId13" Type="http://schemas.openxmlformats.org/officeDocument/2006/relationships/hyperlink" Target="https://podminky.urs.cz/item/CS_URS_2025_01/174151101" TargetMode="External"/><Relationship Id="rId18" Type="http://schemas.openxmlformats.org/officeDocument/2006/relationships/hyperlink" Target="https://podminky.urs.cz/item/CS_URS_2025_01/452386121" TargetMode="External"/><Relationship Id="rId26" Type="http://schemas.openxmlformats.org/officeDocument/2006/relationships/hyperlink" Target="https://podminky.urs.cz/item/CS_URS_2025_01/892372111" TargetMode="External"/><Relationship Id="rId39" Type="http://schemas.openxmlformats.org/officeDocument/2006/relationships/drawing" Target="../drawings/drawing8.xml"/><Relationship Id="rId3" Type="http://schemas.openxmlformats.org/officeDocument/2006/relationships/hyperlink" Target="https://podminky.urs.cz/item/CS_URS_2025_01/119003224" TargetMode="External"/><Relationship Id="rId21" Type="http://schemas.openxmlformats.org/officeDocument/2006/relationships/hyperlink" Target="https://podminky.urs.cz/item/CS_URS_2025_01/837351221" TargetMode="External"/><Relationship Id="rId34" Type="http://schemas.openxmlformats.org/officeDocument/2006/relationships/hyperlink" Target="https://podminky.urs.cz/item/CS_URS_2025_01/899104112" TargetMode="External"/><Relationship Id="rId7" Type="http://schemas.openxmlformats.org/officeDocument/2006/relationships/hyperlink" Target="https://podminky.urs.cz/item/CS_URS_2025_01/151101112" TargetMode="External"/><Relationship Id="rId12" Type="http://schemas.openxmlformats.org/officeDocument/2006/relationships/hyperlink" Target="https://podminky.urs.cz/item/CS_URS_2025_01/171201231" TargetMode="External"/><Relationship Id="rId17" Type="http://schemas.openxmlformats.org/officeDocument/2006/relationships/hyperlink" Target="https://podminky.urs.cz/item/CS_URS_2025_01/452386111" TargetMode="External"/><Relationship Id="rId25" Type="http://schemas.openxmlformats.org/officeDocument/2006/relationships/hyperlink" Target="https://podminky.urs.cz/item/CS_URS_2025_01/892351111" TargetMode="External"/><Relationship Id="rId33" Type="http://schemas.openxmlformats.org/officeDocument/2006/relationships/hyperlink" Target="https://podminky.urs.cz/item/CS_URS_2025_01/894412411" TargetMode="External"/><Relationship Id="rId38" Type="http://schemas.openxmlformats.org/officeDocument/2006/relationships/printerSettings" Target="../printerSettings/printerSettings8.bin"/><Relationship Id="rId2" Type="http://schemas.openxmlformats.org/officeDocument/2006/relationships/hyperlink" Target="https://podminky.urs.cz/item/CS_URS_2025_01/119003223" TargetMode="External"/><Relationship Id="rId16" Type="http://schemas.openxmlformats.org/officeDocument/2006/relationships/hyperlink" Target="https://podminky.urs.cz/item/CS_URS_2025_01/452311161" TargetMode="External"/><Relationship Id="rId20" Type="http://schemas.openxmlformats.org/officeDocument/2006/relationships/hyperlink" Target="https://podminky.urs.cz/item/CS_URS_2025_01/831352121" TargetMode="External"/><Relationship Id="rId29" Type="http://schemas.openxmlformats.org/officeDocument/2006/relationships/hyperlink" Target="https://podminky.urs.cz/item/CS_URS_2025_01/894410211" TargetMode="External"/><Relationship Id="rId1" Type="http://schemas.openxmlformats.org/officeDocument/2006/relationships/hyperlink" Target="https://podminky.urs.cz/item/CS_URS_2025_01/115101201" TargetMode="External"/><Relationship Id="rId6" Type="http://schemas.openxmlformats.org/officeDocument/2006/relationships/hyperlink" Target="https://podminky.urs.cz/item/CS_URS_2025_01/151101102" TargetMode="External"/><Relationship Id="rId11" Type="http://schemas.openxmlformats.org/officeDocument/2006/relationships/hyperlink" Target="https://podminky.urs.cz/item/CS_URS_2025_01/162751119" TargetMode="External"/><Relationship Id="rId24" Type="http://schemas.openxmlformats.org/officeDocument/2006/relationships/hyperlink" Target="https://podminky.urs.cz/item/CS_URS_2025_01/890411811" TargetMode="External"/><Relationship Id="rId32" Type="http://schemas.openxmlformats.org/officeDocument/2006/relationships/hyperlink" Target="https://podminky.urs.cz/item/CS_URS_2025_01/894410232" TargetMode="External"/><Relationship Id="rId37" Type="http://schemas.openxmlformats.org/officeDocument/2006/relationships/hyperlink" Target="https://podminky.urs.cz/item/CS_URS_2025_01/998275124" TargetMode="External"/><Relationship Id="rId5" Type="http://schemas.openxmlformats.org/officeDocument/2006/relationships/hyperlink" Target="https://podminky.urs.cz/item/CS_URS_2025_01/133251103" TargetMode="External"/><Relationship Id="rId15" Type="http://schemas.openxmlformats.org/officeDocument/2006/relationships/hyperlink" Target="https://podminky.urs.cz/item/CS_URS_2025_01/451573111" TargetMode="External"/><Relationship Id="rId23" Type="http://schemas.openxmlformats.org/officeDocument/2006/relationships/hyperlink" Target="https://podminky.urs.cz/item/CS_URS_2025_01/871353120" TargetMode="External"/><Relationship Id="rId28" Type="http://schemas.openxmlformats.org/officeDocument/2006/relationships/hyperlink" Target="https://podminky.urs.cz/item/CS_URS_2025_01/894410103" TargetMode="External"/><Relationship Id="rId36" Type="http://schemas.openxmlformats.org/officeDocument/2006/relationships/hyperlink" Target="https://podminky.urs.cz/item/CS_URS_2025_01/998275101" TargetMode="External"/><Relationship Id="rId10" Type="http://schemas.openxmlformats.org/officeDocument/2006/relationships/hyperlink" Target="https://podminky.urs.cz/item/CS_URS_2025_01/162751117" TargetMode="External"/><Relationship Id="rId19" Type="http://schemas.openxmlformats.org/officeDocument/2006/relationships/hyperlink" Target="https://podminky.urs.cz/item/CS_URS_2025_01/831312121" TargetMode="External"/><Relationship Id="rId31" Type="http://schemas.openxmlformats.org/officeDocument/2006/relationships/hyperlink" Target="https://podminky.urs.cz/item/CS_URS_2025_01/894410213" TargetMode="External"/><Relationship Id="rId4" Type="http://schemas.openxmlformats.org/officeDocument/2006/relationships/hyperlink" Target="https://podminky.urs.cz/item/CS_URS_2025_01/132251253" TargetMode="External"/><Relationship Id="rId9" Type="http://schemas.openxmlformats.org/officeDocument/2006/relationships/hyperlink" Target="https://podminky.urs.cz/item/CS_URS_2025_01/151101211" TargetMode="External"/><Relationship Id="rId14" Type="http://schemas.openxmlformats.org/officeDocument/2006/relationships/hyperlink" Target="https://podminky.urs.cz/item/CS_URS_2025_01/175151101" TargetMode="External"/><Relationship Id="rId22" Type="http://schemas.openxmlformats.org/officeDocument/2006/relationships/hyperlink" Target="https://podminky.urs.cz/item/CS_URS_2025_01/837352221" TargetMode="External"/><Relationship Id="rId27" Type="http://schemas.openxmlformats.org/officeDocument/2006/relationships/hyperlink" Target="https://podminky.urs.cz/item/CS_URS_2025_01/893362111" TargetMode="External"/><Relationship Id="rId30" Type="http://schemas.openxmlformats.org/officeDocument/2006/relationships/hyperlink" Target="https://podminky.urs.cz/item/CS_URS_2025_01/894410212" TargetMode="External"/><Relationship Id="rId35" Type="http://schemas.openxmlformats.org/officeDocument/2006/relationships/hyperlink" Target="https://podminky.urs.cz/item/CS_URS_2025_01/899623141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162751117" TargetMode="External"/><Relationship Id="rId13" Type="http://schemas.openxmlformats.org/officeDocument/2006/relationships/hyperlink" Target="https://podminky.urs.cz/item/CS_URS_2025_01/175151101" TargetMode="External"/><Relationship Id="rId18" Type="http://schemas.openxmlformats.org/officeDocument/2006/relationships/hyperlink" Target="https://podminky.urs.cz/item/CS_URS_2025_01/830391811" TargetMode="External"/><Relationship Id="rId26" Type="http://schemas.openxmlformats.org/officeDocument/2006/relationships/hyperlink" Target="https://podminky.urs.cz/item/CS_URS_2025_01/890451851" TargetMode="External"/><Relationship Id="rId39" Type="http://schemas.openxmlformats.org/officeDocument/2006/relationships/hyperlink" Target="https://podminky.urs.cz/item/CS_URS_2025_01/997013501" TargetMode="External"/><Relationship Id="rId3" Type="http://schemas.openxmlformats.org/officeDocument/2006/relationships/hyperlink" Target="https://podminky.urs.cz/item/CS_URS_2025_01/119003224" TargetMode="External"/><Relationship Id="rId21" Type="http://schemas.openxmlformats.org/officeDocument/2006/relationships/hyperlink" Target="https://podminky.urs.cz/item/CS_URS_2025_01/831392121" TargetMode="External"/><Relationship Id="rId34" Type="http://schemas.openxmlformats.org/officeDocument/2006/relationships/hyperlink" Target="https://podminky.urs.cz/item/CS_URS_2025_01/894410232" TargetMode="External"/><Relationship Id="rId42" Type="http://schemas.openxmlformats.org/officeDocument/2006/relationships/hyperlink" Target="https://podminky.urs.cz/item/CS_URS_2025_01/998275101" TargetMode="External"/><Relationship Id="rId7" Type="http://schemas.openxmlformats.org/officeDocument/2006/relationships/hyperlink" Target="https://podminky.urs.cz/item/CS_URS_2025_01/151101113" TargetMode="External"/><Relationship Id="rId12" Type="http://schemas.openxmlformats.org/officeDocument/2006/relationships/hyperlink" Target="https://podminky.urs.cz/item/CS_URS_2025_01/174151101" TargetMode="External"/><Relationship Id="rId17" Type="http://schemas.openxmlformats.org/officeDocument/2006/relationships/hyperlink" Target="https://podminky.urs.cz/item/CS_URS_2025_01/830361811" TargetMode="External"/><Relationship Id="rId25" Type="http://schemas.openxmlformats.org/officeDocument/2006/relationships/hyperlink" Target="https://podminky.urs.cz/item/CS_URS_2025_01/837425121" TargetMode="External"/><Relationship Id="rId33" Type="http://schemas.openxmlformats.org/officeDocument/2006/relationships/hyperlink" Target="https://podminky.urs.cz/item/CS_URS_2025_01/894410213" TargetMode="External"/><Relationship Id="rId38" Type="http://schemas.openxmlformats.org/officeDocument/2006/relationships/hyperlink" Target="https://podminky.urs.cz/item/CS_URS_2025_01/997013111" TargetMode="External"/><Relationship Id="rId2" Type="http://schemas.openxmlformats.org/officeDocument/2006/relationships/hyperlink" Target="https://podminky.urs.cz/item/CS_URS_2025_01/119003223" TargetMode="External"/><Relationship Id="rId16" Type="http://schemas.openxmlformats.org/officeDocument/2006/relationships/hyperlink" Target="https://podminky.urs.cz/item/CS_URS_2025_01/452386111" TargetMode="External"/><Relationship Id="rId20" Type="http://schemas.openxmlformats.org/officeDocument/2006/relationships/hyperlink" Target="https://podminky.urs.cz/item/CS_URS_2025_01/831352121" TargetMode="External"/><Relationship Id="rId29" Type="http://schemas.openxmlformats.org/officeDocument/2006/relationships/hyperlink" Target="https://podminky.urs.cz/item/CS_URS_2025_01/892442111" TargetMode="External"/><Relationship Id="rId41" Type="http://schemas.openxmlformats.org/officeDocument/2006/relationships/hyperlink" Target="https://podminky.urs.cz/item/CS_URS_2025_01/997013871" TargetMode="External"/><Relationship Id="rId1" Type="http://schemas.openxmlformats.org/officeDocument/2006/relationships/hyperlink" Target="https://podminky.urs.cz/item/CS_URS_2025_01/115101201" TargetMode="External"/><Relationship Id="rId6" Type="http://schemas.openxmlformats.org/officeDocument/2006/relationships/hyperlink" Target="https://podminky.urs.cz/item/CS_URS_2025_01/151101103" TargetMode="External"/><Relationship Id="rId11" Type="http://schemas.openxmlformats.org/officeDocument/2006/relationships/hyperlink" Target="https://podminky.urs.cz/item/CS_URS_2025_01/171201231" TargetMode="External"/><Relationship Id="rId24" Type="http://schemas.openxmlformats.org/officeDocument/2006/relationships/hyperlink" Target="https://podminky.urs.cz/item/CS_URS_2025_01/837395121" TargetMode="External"/><Relationship Id="rId32" Type="http://schemas.openxmlformats.org/officeDocument/2006/relationships/hyperlink" Target="https://podminky.urs.cz/item/CS_URS_2025_01/894410212" TargetMode="External"/><Relationship Id="rId37" Type="http://schemas.openxmlformats.org/officeDocument/2006/relationships/hyperlink" Target="https://podminky.urs.cz/item/CS_URS_2025_01/899623141" TargetMode="External"/><Relationship Id="rId40" Type="http://schemas.openxmlformats.org/officeDocument/2006/relationships/hyperlink" Target="https://podminky.urs.cz/item/CS_URS_2025_01/997013509" TargetMode="External"/><Relationship Id="rId45" Type="http://schemas.openxmlformats.org/officeDocument/2006/relationships/drawing" Target="../drawings/drawing9.xml"/><Relationship Id="rId5" Type="http://schemas.openxmlformats.org/officeDocument/2006/relationships/hyperlink" Target="https://podminky.urs.cz/item/CS_URS_2025_01/133251104" TargetMode="External"/><Relationship Id="rId15" Type="http://schemas.openxmlformats.org/officeDocument/2006/relationships/hyperlink" Target="https://podminky.urs.cz/item/CS_URS_2025_01/452311161" TargetMode="External"/><Relationship Id="rId23" Type="http://schemas.openxmlformats.org/officeDocument/2006/relationships/hyperlink" Target="https://podminky.urs.cz/item/CS_URS_2025_01/837355121" TargetMode="External"/><Relationship Id="rId28" Type="http://schemas.openxmlformats.org/officeDocument/2006/relationships/hyperlink" Target="https://podminky.urs.cz/item/CS_URS_2025_01/892372111" TargetMode="External"/><Relationship Id="rId36" Type="http://schemas.openxmlformats.org/officeDocument/2006/relationships/hyperlink" Target="https://podminky.urs.cz/item/CS_URS_2025_01/899104112" TargetMode="External"/><Relationship Id="rId10" Type="http://schemas.openxmlformats.org/officeDocument/2006/relationships/hyperlink" Target="https://podminky.urs.cz/item/CS_URS_2025_01/167151111" TargetMode="External"/><Relationship Id="rId19" Type="http://schemas.openxmlformats.org/officeDocument/2006/relationships/hyperlink" Target="https://podminky.urs.cz/item/CS_URS_2025_01/830421811" TargetMode="External"/><Relationship Id="rId31" Type="http://schemas.openxmlformats.org/officeDocument/2006/relationships/hyperlink" Target="https://podminky.urs.cz/item/CS_URS_2025_01/894410211" TargetMode="External"/><Relationship Id="rId44" Type="http://schemas.openxmlformats.org/officeDocument/2006/relationships/printerSettings" Target="../printerSettings/printerSettings9.bin"/><Relationship Id="rId4" Type="http://schemas.openxmlformats.org/officeDocument/2006/relationships/hyperlink" Target="https://podminky.urs.cz/item/CS_URS_2025_01/132251255" TargetMode="External"/><Relationship Id="rId9" Type="http://schemas.openxmlformats.org/officeDocument/2006/relationships/hyperlink" Target="https://podminky.urs.cz/item/CS_URS_2025_01/162751119" TargetMode="External"/><Relationship Id="rId14" Type="http://schemas.openxmlformats.org/officeDocument/2006/relationships/hyperlink" Target="https://podminky.urs.cz/item/CS_URS_2025_01/451573111" TargetMode="External"/><Relationship Id="rId22" Type="http://schemas.openxmlformats.org/officeDocument/2006/relationships/hyperlink" Target="https://podminky.urs.cz/item/CS_URS_2025_01/831422121" TargetMode="External"/><Relationship Id="rId27" Type="http://schemas.openxmlformats.org/officeDocument/2006/relationships/hyperlink" Target="https://podminky.urs.cz/item/CS_URS_2025_01/892351111" TargetMode="External"/><Relationship Id="rId30" Type="http://schemas.openxmlformats.org/officeDocument/2006/relationships/hyperlink" Target="https://podminky.urs.cz/item/CS_URS_2025_01/894410103" TargetMode="External"/><Relationship Id="rId35" Type="http://schemas.openxmlformats.org/officeDocument/2006/relationships/hyperlink" Target="https://podminky.urs.cz/item/CS_URS_2025_01/899101211" TargetMode="External"/><Relationship Id="rId43" Type="http://schemas.openxmlformats.org/officeDocument/2006/relationships/hyperlink" Target="https://podminky.urs.cz/item/CS_URS_2025_01/9982751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M65"/>
  <sheetViews>
    <sheetView showGridLines="0" topLeftCell="A22" workbookViewId="0">
      <selection activeCell="C39" sqref="C39:AQ39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224" customWidth="1"/>
    <col min="4" max="33" width="2.6640625" style="224" customWidth="1"/>
    <col min="34" max="34" width="3.33203125" style="224" customWidth="1"/>
    <col min="35" max="35" width="31.6640625" style="224" customWidth="1"/>
    <col min="36" max="37" width="2.5" style="224" customWidth="1"/>
    <col min="38" max="38" width="8.33203125" style="224" customWidth="1"/>
    <col min="39" max="39" width="3.33203125" style="224" customWidth="1"/>
    <col min="40" max="40" width="13.33203125" style="224" customWidth="1"/>
    <col min="41" max="41" width="7.5" style="224" customWidth="1"/>
    <col min="42" max="42" width="4.1640625" style="224" customWidth="1"/>
    <col min="43" max="43" width="15.6640625" style="224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pans="1:74" s="1" customFormat="1" ht="36.950000000000003" customHeight="1"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359" t="s">
        <v>6</v>
      </c>
      <c r="AS2" s="351"/>
      <c r="AT2" s="351"/>
      <c r="AU2" s="351"/>
      <c r="AV2" s="351"/>
      <c r="AW2" s="351"/>
      <c r="AX2" s="351"/>
      <c r="AY2" s="351"/>
      <c r="AZ2" s="351"/>
      <c r="BA2" s="351"/>
      <c r="BB2" s="351"/>
      <c r="BC2" s="351"/>
      <c r="BD2" s="351"/>
      <c r="BE2" s="351"/>
      <c r="BS2" s="18" t="s">
        <v>7</v>
      </c>
      <c r="BT2" s="18" t="s">
        <v>8</v>
      </c>
    </row>
    <row r="3" spans="1:74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7</v>
      </c>
      <c r="BT3" s="18" t="s">
        <v>9</v>
      </c>
    </row>
    <row r="4" spans="1:74" s="1" customFormat="1" ht="24.95" customHeight="1">
      <c r="B4" s="21"/>
      <c r="C4" s="224"/>
      <c r="D4" s="22" t="s">
        <v>10</v>
      </c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24"/>
      <c r="AR4" s="21"/>
      <c r="AS4" s="23" t="s">
        <v>11</v>
      </c>
      <c r="BS4" s="18" t="s">
        <v>12</v>
      </c>
    </row>
    <row r="5" spans="1:74" s="1" customFormat="1" ht="12" customHeight="1">
      <c r="B5" s="21"/>
      <c r="C5" s="224"/>
      <c r="D5" s="24" t="s">
        <v>13</v>
      </c>
      <c r="E5" s="224"/>
      <c r="F5" s="224"/>
      <c r="G5" s="224"/>
      <c r="H5" s="224"/>
      <c r="I5" s="224"/>
      <c r="J5" s="224"/>
      <c r="K5" s="350" t="s">
        <v>14</v>
      </c>
      <c r="L5" s="351"/>
      <c r="M5" s="351"/>
      <c r="N5" s="351"/>
      <c r="O5" s="351"/>
      <c r="P5" s="351"/>
      <c r="Q5" s="351"/>
      <c r="R5" s="351"/>
      <c r="S5" s="351"/>
      <c r="T5" s="351"/>
      <c r="U5" s="351"/>
      <c r="V5" s="351"/>
      <c r="W5" s="351"/>
      <c r="X5" s="351"/>
      <c r="Y5" s="351"/>
      <c r="Z5" s="351"/>
      <c r="AA5" s="351"/>
      <c r="AB5" s="351"/>
      <c r="AC5" s="351"/>
      <c r="AD5" s="351"/>
      <c r="AE5" s="351"/>
      <c r="AF5" s="351"/>
      <c r="AG5" s="351"/>
      <c r="AH5" s="351"/>
      <c r="AI5" s="351"/>
      <c r="AJ5" s="351"/>
      <c r="AK5" s="351"/>
      <c r="AL5" s="351"/>
      <c r="AM5" s="351"/>
      <c r="AN5" s="351"/>
      <c r="AO5" s="351"/>
      <c r="AP5" s="224"/>
      <c r="AQ5" s="224"/>
      <c r="AR5" s="21"/>
      <c r="BS5" s="18" t="s">
        <v>7</v>
      </c>
    </row>
    <row r="6" spans="1:74" s="1" customFormat="1" ht="36.950000000000003" customHeight="1">
      <c r="B6" s="21"/>
      <c r="C6" s="224"/>
      <c r="D6" s="25" t="s">
        <v>15</v>
      </c>
      <c r="E6" s="224"/>
      <c r="F6" s="224"/>
      <c r="G6" s="224"/>
      <c r="H6" s="224"/>
      <c r="I6" s="224"/>
      <c r="J6" s="224"/>
      <c r="K6" s="352" t="s">
        <v>16</v>
      </c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  <c r="AC6" s="351"/>
      <c r="AD6" s="351"/>
      <c r="AE6" s="351"/>
      <c r="AF6" s="351"/>
      <c r="AG6" s="351"/>
      <c r="AH6" s="351"/>
      <c r="AI6" s="351"/>
      <c r="AJ6" s="351"/>
      <c r="AK6" s="351"/>
      <c r="AL6" s="351"/>
      <c r="AM6" s="351"/>
      <c r="AN6" s="351"/>
      <c r="AO6" s="351"/>
      <c r="AP6" s="224"/>
      <c r="AQ6" s="224"/>
      <c r="AR6" s="21"/>
      <c r="BS6" s="18" t="s">
        <v>7</v>
      </c>
    </row>
    <row r="7" spans="1:74" s="1" customFormat="1" ht="12" customHeight="1">
      <c r="B7" s="21"/>
      <c r="C7" s="224"/>
      <c r="D7" s="228" t="s">
        <v>17</v>
      </c>
      <c r="E7" s="224"/>
      <c r="F7" s="224"/>
      <c r="G7" s="224"/>
      <c r="H7" s="224"/>
      <c r="I7" s="224"/>
      <c r="J7" s="224"/>
      <c r="K7" s="223" t="s">
        <v>3</v>
      </c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8" t="s">
        <v>18</v>
      </c>
      <c r="AL7" s="224"/>
      <c r="AM7" s="224"/>
      <c r="AN7" s="223" t="s">
        <v>3</v>
      </c>
      <c r="AO7" s="224"/>
      <c r="AP7" s="224"/>
      <c r="AQ7" s="224"/>
      <c r="AR7" s="21"/>
      <c r="BS7" s="18" t="s">
        <v>7</v>
      </c>
    </row>
    <row r="8" spans="1:74" s="1" customFormat="1" ht="12" customHeight="1">
      <c r="B8" s="21"/>
      <c r="C8" s="224"/>
      <c r="D8" s="228" t="s">
        <v>19</v>
      </c>
      <c r="E8" s="224"/>
      <c r="F8" s="224"/>
      <c r="G8" s="224"/>
      <c r="H8" s="224"/>
      <c r="I8" s="224"/>
      <c r="J8" s="224"/>
      <c r="K8" s="223" t="s">
        <v>20</v>
      </c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8" t="s">
        <v>21</v>
      </c>
      <c r="AL8" s="224"/>
      <c r="AM8" s="224"/>
      <c r="AN8" s="223" t="s">
        <v>22</v>
      </c>
      <c r="AO8" s="224"/>
      <c r="AP8" s="224"/>
      <c r="AQ8" s="224"/>
      <c r="AR8" s="21"/>
      <c r="BS8" s="18" t="s">
        <v>7</v>
      </c>
    </row>
    <row r="9" spans="1:74" s="1" customFormat="1" ht="14.45" customHeight="1">
      <c r="B9" s="21"/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1"/>
      <c r="BS9" s="18" t="s">
        <v>7</v>
      </c>
    </row>
    <row r="10" spans="1:74" s="1" customFormat="1" ht="12" customHeight="1">
      <c r="B10" s="21"/>
      <c r="C10" s="224"/>
      <c r="D10" s="228" t="s">
        <v>23</v>
      </c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8" t="s">
        <v>24</v>
      </c>
      <c r="AL10" s="224"/>
      <c r="AM10" s="224"/>
      <c r="AN10" s="223" t="s">
        <v>25</v>
      </c>
      <c r="AO10" s="224"/>
      <c r="AP10" s="224"/>
      <c r="AQ10" s="224"/>
      <c r="AR10" s="21"/>
      <c r="BS10" s="18" t="s">
        <v>7</v>
      </c>
    </row>
    <row r="11" spans="1:74" s="1" customFormat="1" ht="18.399999999999999" customHeight="1">
      <c r="B11" s="21"/>
      <c r="C11" s="224"/>
      <c r="D11" s="224"/>
      <c r="E11" s="223" t="s">
        <v>20</v>
      </c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8" t="s">
        <v>26</v>
      </c>
      <c r="AL11" s="224"/>
      <c r="AM11" s="224"/>
      <c r="AN11" s="223" t="s">
        <v>3</v>
      </c>
      <c r="AO11" s="224"/>
      <c r="AP11" s="224"/>
      <c r="AQ11" s="224"/>
      <c r="AR11" s="21"/>
      <c r="BS11" s="18" t="s">
        <v>7</v>
      </c>
    </row>
    <row r="12" spans="1:74" s="1" customFormat="1" ht="6.95" customHeight="1">
      <c r="B12" s="21"/>
      <c r="C12" s="224"/>
      <c r="D12" s="224"/>
      <c r="E12" s="224"/>
      <c r="F12" s="224"/>
      <c r="G12" s="224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1"/>
      <c r="BS12" s="18" t="s">
        <v>7</v>
      </c>
    </row>
    <row r="13" spans="1:74" s="1" customFormat="1" ht="12" customHeight="1">
      <c r="B13" s="21"/>
      <c r="C13" s="224"/>
      <c r="D13" s="228" t="s">
        <v>27</v>
      </c>
      <c r="E13" s="224"/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8" t="s">
        <v>24</v>
      </c>
      <c r="AL13" s="224"/>
      <c r="AM13" s="224"/>
      <c r="AN13" s="223" t="s">
        <v>3</v>
      </c>
      <c r="AO13" s="224"/>
      <c r="AP13" s="224"/>
      <c r="AQ13" s="224"/>
      <c r="AR13" s="21"/>
      <c r="BS13" s="18" t="s">
        <v>7</v>
      </c>
    </row>
    <row r="14" spans="1:74" ht="12.75">
      <c r="B14" s="21"/>
      <c r="D14" s="229"/>
      <c r="E14" s="230" t="s">
        <v>28</v>
      </c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31" t="s">
        <v>26</v>
      </c>
      <c r="AL14" s="229"/>
      <c r="AM14" s="229"/>
      <c r="AN14" s="230"/>
      <c r="AO14" s="229"/>
      <c r="AP14" s="229"/>
      <c r="AR14" s="21"/>
      <c r="BS14" s="18" t="s">
        <v>7</v>
      </c>
    </row>
    <row r="15" spans="1:74" s="1" customFormat="1" ht="6.95" customHeight="1">
      <c r="B15" s="21"/>
      <c r="C15" s="224"/>
      <c r="D15" s="224"/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1"/>
      <c r="BS15" s="18" t="s">
        <v>4</v>
      </c>
    </row>
    <row r="16" spans="1:74" s="1" customFormat="1" ht="12" customHeight="1">
      <c r="B16" s="21"/>
      <c r="C16" s="224"/>
      <c r="D16" s="228" t="s">
        <v>29</v>
      </c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8" t="s">
        <v>24</v>
      </c>
      <c r="AL16" s="224"/>
      <c r="AM16" s="224"/>
      <c r="AN16" s="223" t="s">
        <v>3</v>
      </c>
      <c r="AO16" s="224"/>
      <c r="AP16" s="224"/>
      <c r="AQ16" s="224"/>
      <c r="AR16" s="21"/>
      <c r="BS16" s="18" t="s">
        <v>4</v>
      </c>
    </row>
    <row r="17" spans="1:71" s="1" customFormat="1" ht="18.399999999999999" customHeight="1">
      <c r="B17" s="21"/>
      <c r="C17" s="224"/>
      <c r="D17" s="224"/>
      <c r="E17" s="223" t="s">
        <v>30</v>
      </c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8" t="s">
        <v>26</v>
      </c>
      <c r="AL17" s="224"/>
      <c r="AM17" s="224"/>
      <c r="AN17" s="223" t="s">
        <v>3</v>
      </c>
      <c r="AO17" s="224"/>
      <c r="AP17" s="224"/>
      <c r="AQ17" s="224"/>
      <c r="AR17" s="21"/>
      <c r="BS17" s="18" t="s">
        <v>31</v>
      </c>
    </row>
    <row r="18" spans="1:71" s="1" customFormat="1" ht="6.95" customHeight="1">
      <c r="B18" s="21"/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24"/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224"/>
      <c r="AK18" s="224"/>
      <c r="AL18" s="224"/>
      <c r="AM18" s="224"/>
      <c r="AN18" s="224"/>
      <c r="AO18" s="224"/>
      <c r="AP18" s="224"/>
      <c r="AQ18" s="224"/>
      <c r="AR18" s="21"/>
      <c r="BS18" s="18" t="s">
        <v>7</v>
      </c>
    </row>
    <row r="19" spans="1:71" s="1" customFormat="1" ht="12" customHeight="1">
      <c r="B19" s="21"/>
      <c r="C19" s="224"/>
      <c r="D19" s="228" t="s">
        <v>32</v>
      </c>
      <c r="E19" s="224"/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24"/>
      <c r="Z19" s="22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8" t="s">
        <v>24</v>
      </c>
      <c r="AL19" s="224"/>
      <c r="AM19" s="224"/>
      <c r="AN19" s="223" t="s">
        <v>3</v>
      </c>
      <c r="AO19" s="224"/>
      <c r="AP19" s="224"/>
      <c r="AQ19" s="224"/>
      <c r="AR19" s="21"/>
      <c r="BS19" s="18" t="s">
        <v>7</v>
      </c>
    </row>
    <row r="20" spans="1:71" s="1" customFormat="1" ht="18.399999999999999" customHeight="1">
      <c r="B20" s="21"/>
      <c r="C20" s="224"/>
      <c r="D20" s="224"/>
      <c r="E20" s="223" t="s">
        <v>33</v>
      </c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4"/>
      <c r="T20" s="224"/>
      <c r="U20" s="224"/>
      <c r="V20" s="224"/>
      <c r="W20" s="224"/>
      <c r="X20" s="224"/>
      <c r="Y20" s="224"/>
      <c r="Z20" s="224"/>
      <c r="AA20" s="224"/>
      <c r="AB20" s="224"/>
      <c r="AC20" s="224"/>
      <c r="AD20" s="224"/>
      <c r="AE20" s="224"/>
      <c r="AF20" s="224"/>
      <c r="AG20" s="224"/>
      <c r="AH20" s="224"/>
      <c r="AI20" s="224"/>
      <c r="AJ20" s="224"/>
      <c r="AK20" s="228" t="s">
        <v>26</v>
      </c>
      <c r="AL20" s="224"/>
      <c r="AM20" s="224"/>
      <c r="AN20" s="223" t="s">
        <v>3</v>
      </c>
      <c r="AO20" s="224"/>
      <c r="AP20" s="224"/>
      <c r="AQ20" s="224"/>
      <c r="AR20" s="21"/>
      <c r="BS20" s="18" t="s">
        <v>4</v>
      </c>
    </row>
    <row r="21" spans="1:71" s="1" customFormat="1" ht="6.95" customHeight="1">
      <c r="B21" s="21"/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24"/>
      <c r="Z21" s="224"/>
      <c r="AA21" s="224"/>
      <c r="AB21" s="224"/>
      <c r="AC21" s="224"/>
      <c r="AD21" s="224"/>
      <c r="AE21" s="224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1"/>
    </row>
    <row r="22" spans="1:71" s="1" customFormat="1" ht="12" customHeight="1">
      <c r="B22" s="21"/>
      <c r="C22" s="224"/>
      <c r="D22" s="228" t="s">
        <v>34</v>
      </c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24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1"/>
    </row>
    <row r="23" spans="1:71" s="1" customFormat="1" ht="47.25" customHeight="1">
      <c r="B23" s="21"/>
      <c r="C23" s="224"/>
      <c r="D23" s="224"/>
      <c r="E23" s="353" t="s">
        <v>35</v>
      </c>
      <c r="F23" s="353"/>
      <c r="G23" s="353"/>
      <c r="H23" s="353"/>
      <c r="I23" s="353"/>
      <c r="J23" s="353"/>
      <c r="K23" s="353"/>
      <c r="L23" s="353"/>
      <c r="M23" s="353"/>
      <c r="N23" s="353"/>
      <c r="O23" s="353"/>
      <c r="P23" s="353"/>
      <c r="Q23" s="353"/>
      <c r="R23" s="353"/>
      <c r="S23" s="353"/>
      <c r="T23" s="353"/>
      <c r="U23" s="353"/>
      <c r="V23" s="353"/>
      <c r="W23" s="353"/>
      <c r="X23" s="353"/>
      <c r="Y23" s="353"/>
      <c r="Z23" s="353"/>
      <c r="AA23" s="353"/>
      <c r="AB23" s="353"/>
      <c r="AC23" s="353"/>
      <c r="AD23" s="353"/>
      <c r="AE23" s="353"/>
      <c r="AF23" s="353"/>
      <c r="AG23" s="353"/>
      <c r="AH23" s="353"/>
      <c r="AI23" s="353"/>
      <c r="AJ23" s="353"/>
      <c r="AK23" s="353"/>
      <c r="AL23" s="353"/>
      <c r="AM23" s="353"/>
      <c r="AN23" s="353"/>
      <c r="AO23" s="224"/>
      <c r="AP23" s="224"/>
      <c r="AQ23" s="224"/>
      <c r="AR23" s="21"/>
    </row>
    <row r="24" spans="1:71" s="1" customFormat="1" ht="6.95" customHeight="1">
      <c r="B24" s="21"/>
      <c r="C24" s="224"/>
      <c r="D24" s="224"/>
      <c r="E24" s="224"/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24"/>
      <c r="Z24" s="224"/>
      <c r="AA24" s="224"/>
      <c r="AB24" s="224"/>
      <c r="AC24" s="224"/>
      <c r="AD24" s="224"/>
      <c r="AE24" s="224"/>
      <c r="AF24" s="224"/>
      <c r="AG24" s="224"/>
      <c r="AH24" s="224"/>
      <c r="AI24" s="224"/>
      <c r="AJ24" s="224"/>
      <c r="AK24" s="224"/>
      <c r="AL24" s="224"/>
      <c r="AM24" s="224"/>
      <c r="AN24" s="224"/>
      <c r="AO24" s="224"/>
      <c r="AP24" s="224"/>
      <c r="AQ24" s="224"/>
      <c r="AR24" s="21"/>
    </row>
    <row r="25" spans="1:71" s="1" customFormat="1" ht="6.95" customHeight="1">
      <c r="B25" s="21"/>
      <c r="C25" s="224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24"/>
      <c r="AQ25" s="224"/>
      <c r="AR25" s="21"/>
    </row>
    <row r="26" spans="1:71" s="2" customFormat="1" ht="25.9" customHeight="1">
      <c r="A26" s="27"/>
      <c r="B26" s="28"/>
      <c r="C26" s="227"/>
      <c r="D26" s="29" t="s">
        <v>36</v>
      </c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225"/>
      <c r="AJ26" s="225"/>
      <c r="AK26" s="354">
        <f>ROUND(AG54,2)</f>
        <v>0</v>
      </c>
      <c r="AL26" s="355"/>
      <c r="AM26" s="355"/>
      <c r="AN26" s="355"/>
      <c r="AO26" s="355"/>
      <c r="AP26" s="227"/>
      <c r="AQ26" s="227"/>
      <c r="AR26" s="28"/>
      <c r="BE26" s="27"/>
    </row>
    <row r="27" spans="1:71" s="2" customFormat="1" ht="6.95" customHeight="1">
      <c r="A27" s="27"/>
      <c r="B27" s="28"/>
      <c r="C27" s="227"/>
      <c r="D27" s="227"/>
      <c r="E27" s="227"/>
      <c r="F27" s="227"/>
      <c r="G27" s="227"/>
      <c r="H27" s="227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8"/>
      <c r="BE27" s="27"/>
    </row>
    <row r="28" spans="1:71" s="2" customFormat="1" ht="12.75">
      <c r="A28" s="27"/>
      <c r="B28" s="28"/>
      <c r="C28" s="227"/>
      <c r="D28" s="227"/>
      <c r="E28" s="227"/>
      <c r="F28" s="227"/>
      <c r="G28" s="227"/>
      <c r="H28" s="227"/>
      <c r="I28" s="227"/>
      <c r="J28" s="227"/>
      <c r="K28" s="227"/>
      <c r="L28" s="356" t="s">
        <v>37</v>
      </c>
      <c r="M28" s="356"/>
      <c r="N28" s="356"/>
      <c r="O28" s="356"/>
      <c r="P28" s="356"/>
      <c r="Q28" s="227"/>
      <c r="R28" s="227"/>
      <c r="S28" s="227"/>
      <c r="T28" s="227"/>
      <c r="U28" s="227"/>
      <c r="V28" s="227"/>
      <c r="W28" s="356" t="s">
        <v>38</v>
      </c>
      <c r="X28" s="356"/>
      <c r="Y28" s="356"/>
      <c r="Z28" s="356"/>
      <c r="AA28" s="356"/>
      <c r="AB28" s="356"/>
      <c r="AC28" s="356"/>
      <c r="AD28" s="356"/>
      <c r="AE28" s="356"/>
      <c r="AF28" s="227"/>
      <c r="AG28" s="227"/>
      <c r="AH28" s="227"/>
      <c r="AI28" s="227"/>
      <c r="AJ28" s="227"/>
      <c r="AK28" s="356" t="s">
        <v>39</v>
      </c>
      <c r="AL28" s="356"/>
      <c r="AM28" s="356"/>
      <c r="AN28" s="356"/>
      <c r="AO28" s="356"/>
      <c r="AP28" s="227"/>
      <c r="AQ28" s="227"/>
      <c r="AR28" s="28"/>
      <c r="BE28" s="27"/>
    </row>
    <row r="29" spans="1:71" s="3" customFormat="1" ht="14.45" customHeight="1">
      <c r="B29" s="30"/>
      <c r="C29" s="222"/>
      <c r="D29" s="228" t="s">
        <v>40</v>
      </c>
      <c r="E29" s="222"/>
      <c r="F29" s="228" t="s">
        <v>41</v>
      </c>
      <c r="G29" s="222"/>
      <c r="H29" s="222"/>
      <c r="I29" s="222"/>
      <c r="J29" s="222"/>
      <c r="K29" s="222"/>
      <c r="L29" s="349">
        <v>0.21</v>
      </c>
      <c r="M29" s="348"/>
      <c r="N29" s="348"/>
      <c r="O29" s="348"/>
      <c r="P29" s="348"/>
      <c r="Q29" s="222"/>
      <c r="R29" s="222"/>
      <c r="S29" s="222"/>
      <c r="T29" s="222"/>
      <c r="U29" s="222"/>
      <c r="V29" s="222"/>
      <c r="W29" s="347">
        <f>ROUND(AZ54, 2)</f>
        <v>0</v>
      </c>
      <c r="X29" s="348"/>
      <c r="Y29" s="348"/>
      <c r="Z29" s="348"/>
      <c r="AA29" s="348"/>
      <c r="AB29" s="348"/>
      <c r="AC29" s="348"/>
      <c r="AD29" s="348"/>
      <c r="AE29" s="348"/>
      <c r="AF29" s="222"/>
      <c r="AG29" s="222"/>
      <c r="AH29" s="222"/>
      <c r="AI29" s="222"/>
      <c r="AJ29" s="222"/>
      <c r="AK29" s="347">
        <f>ROUND(AV54, 2)</f>
        <v>0</v>
      </c>
      <c r="AL29" s="348"/>
      <c r="AM29" s="348"/>
      <c r="AN29" s="348"/>
      <c r="AO29" s="348"/>
      <c r="AP29" s="222"/>
      <c r="AQ29" s="222"/>
      <c r="AR29" s="30"/>
    </row>
    <row r="30" spans="1:71" s="3" customFormat="1" ht="14.45" customHeight="1">
      <c r="B30" s="30"/>
      <c r="C30" s="222"/>
      <c r="D30" s="222"/>
      <c r="E30" s="222"/>
      <c r="F30" s="228" t="s">
        <v>42</v>
      </c>
      <c r="G30" s="222"/>
      <c r="H30" s="222"/>
      <c r="I30" s="222"/>
      <c r="J30" s="222"/>
      <c r="K30" s="222"/>
      <c r="L30" s="349">
        <v>0.12</v>
      </c>
      <c r="M30" s="348"/>
      <c r="N30" s="348"/>
      <c r="O30" s="348"/>
      <c r="P30" s="348"/>
      <c r="Q30" s="222"/>
      <c r="R30" s="222"/>
      <c r="S30" s="222"/>
      <c r="T30" s="222"/>
      <c r="U30" s="222"/>
      <c r="V30" s="222"/>
      <c r="W30" s="347">
        <f>ROUND(BA54, 2)</f>
        <v>0</v>
      </c>
      <c r="X30" s="348"/>
      <c r="Y30" s="348"/>
      <c r="Z30" s="348"/>
      <c r="AA30" s="348"/>
      <c r="AB30" s="348"/>
      <c r="AC30" s="348"/>
      <c r="AD30" s="348"/>
      <c r="AE30" s="348"/>
      <c r="AF30" s="222"/>
      <c r="AG30" s="222"/>
      <c r="AH30" s="222"/>
      <c r="AI30" s="222"/>
      <c r="AJ30" s="222"/>
      <c r="AK30" s="347">
        <f>ROUND(AW54, 2)</f>
        <v>0</v>
      </c>
      <c r="AL30" s="348"/>
      <c r="AM30" s="348"/>
      <c r="AN30" s="348"/>
      <c r="AO30" s="348"/>
      <c r="AP30" s="222"/>
      <c r="AQ30" s="222"/>
      <c r="AR30" s="30"/>
    </row>
    <row r="31" spans="1:71" s="3" customFormat="1" ht="14.45" hidden="1" customHeight="1">
      <c r="B31" s="30"/>
      <c r="C31" s="222"/>
      <c r="D31" s="222"/>
      <c r="E31" s="222"/>
      <c r="F31" s="228" t="s">
        <v>43</v>
      </c>
      <c r="G31" s="222"/>
      <c r="H31" s="222"/>
      <c r="I31" s="222"/>
      <c r="J31" s="222"/>
      <c r="K31" s="222"/>
      <c r="L31" s="349">
        <v>0.21</v>
      </c>
      <c r="M31" s="348"/>
      <c r="N31" s="348"/>
      <c r="O31" s="348"/>
      <c r="P31" s="348"/>
      <c r="Q31" s="222"/>
      <c r="R31" s="222"/>
      <c r="S31" s="222"/>
      <c r="T31" s="222"/>
      <c r="U31" s="222"/>
      <c r="V31" s="222"/>
      <c r="W31" s="347">
        <f>ROUND(BB54, 2)</f>
        <v>0</v>
      </c>
      <c r="X31" s="348"/>
      <c r="Y31" s="348"/>
      <c r="Z31" s="348"/>
      <c r="AA31" s="348"/>
      <c r="AB31" s="348"/>
      <c r="AC31" s="348"/>
      <c r="AD31" s="348"/>
      <c r="AE31" s="348"/>
      <c r="AF31" s="222"/>
      <c r="AG31" s="222"/>
      <c r="AH31" s="222"/>
      <c r="AI31" s="222"/>
      <c r="AJ31" s="222"/>
      <c r="AK31" s="347">
        <v>0</v>
      </c>
      <c r="AL31" s="348"/>
      <c r="AM31" s="348"/>
      <c r="AN31" s="348"/>
      <c r="AO31" s="348"/>
      <c r="AP31" s="222"/>
      <c r="AQ31" s="222"/>
      <c r="AR31" s="30"/>
    </row>
    <row r="32" spans="1:71" s="3" customFormat="1" ht="14.45" hidden="1" customHeight="1">
      <c r="B32" s="30"/>
      <c r="C32" s="222"/>
      <c r="D32" s="222"/>
      <c r="E32" s="222"/>
      <c r="F32" s="228" t="s">
        <v>44</v>
      </c>
      <c r="G32" s="222"/>
      <c r="H32" s="222"/>
      <c r="I32" s="222"/>
      <c r="J32" s="222"/>
      <c r="K32" s="222"/>
      <c r="L32" s="349">
        <v>0.12</v>
      </c>
      <c r="M32" s="348"/>
      <c r="N32" s="348"/>
      <c r="O32" s="348"/>
      <c r="P32" s="348"/>
      <c r="Q32" s="222"/>
      <c r="R32" s="222"/>
      <c r="S32" s="222"/>
      <c r="T32" s="222"/>
      <c r="U32" s="222"/>
      <c r="V32" s="222"/>
      <c r="W32" s="347">
        <f>ROUND(BC54, 2)</f>
        <v>0</v>
      </c>
      <c r="X32" s="348"/>
      <c r="Y32" s="348"/>
      <c r="Z32" s="348"/>
      <c r="AA32" s="348"/>
      <c r="AB32" s="348"/>
      <c r="AC32" s="348"/>
      <c r="AD32" s="348"/>
      <c r="AE32" s="348"/>
      <c r="AF32" s="222"/>
      <c r="AG32" s="222"/>
      <c r="AH32" s="222"/>
      <c r="AI32" s="222"/>
      <c r="AJ32" s="222"/>
      <c r="AK32" s="347">
        <v>0</v>
      </c>
      <c r="AL32" s="348"/>
      <c r="AM32" s="348"/>
      <c r="AN32" s="348"/>
      <c r="AO32" s="348"/>
      <c r="AP32" s="222"/>
      <c r="AQ32" s="222"/>
      <c r="AR32" s="30"/>
    </row>
    <row r="33" spans="1:57" s="3" customFormat="1" ht="14.45" hidden="1" customHeight="1">
      <c r="B33" s="30"/>
      <c r="C33" s="222"/>
      <c r="D33" s="222"/>
      <c r="E33" s="222"/>
      <c r="F33" s="228" t="s">
        <v>45</v>
      </c>
      <c r="G33" s="222"/>
      <c r="H33" s="222"/>
      <c r="I33" s="222"/>
      <c r="J33" s="222"/>
      <c r="K33" s="222"/>
      <c r="L33" s="349">
        <v>0</v>
      </c>
      <c r="M33" s="348"/>
      <c r="N33" s="348"/>
      <c r="O33" s="348"/>
      <c r="P33" s="348"/>
      <c r="Q33" s="222"/>
      <c r="R33" s="222"/>
      <c r="S33" s="222"/>
      <c r="T33" s="222"/>
      <c r="U33" s="222"/>
      <c r="V33" s="222"/>
      <c r="W33" s="347">
        <f>ROUND(BD54, 2)</f>
        <v>0</v>
      </c>
      <c r="X33" s="348"/>
      <c r="Y33" s="348"/>
      <c r="Z33" s="348"/>
      <c r="AA33" s="348"/>
      <c r="AB33" s="348"/>
      <c r="AC33" s="348"/>
      <c r="AD33" s="348"/>
      <c r="AE33" s="348"/>
      <c r="AF33" s="222"/>
      <c r="AG33" s="222"/>
      <c r="AH33" s="222"/>
      <c r="AI33" s="222"/>
      <c r="AJ33" s="222"/>
      <c r="AK33" s="347">
        <v>0</v>
      </c>
      <c r="AL33" s="348"/>
      <c r="AM33" s="348"/>
      <c r="AN33" s="348"/>
      <c r="AO33" s="348"/>
      <c r="AP33" s="222"/>
      <c r="AQ33" s="222"/>
      <c r="AR33" s="30"/>
    </row>
    <row r="34" spans="1:57" s="2" customFormat="1" ht="6.95" customHeight="1">
      <c r="A34" s="27"/>
      <c r="B34" s="28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  <c r="AI34" s="227"/>
      <c r="AJ34" s="227"/>
      <c r="AK34" s="227"/>
      <c r="AL34" s="227"/>
      <c r="AM34" s="227"/>
      <c r="AN34" s="227"/>
      <c r="AO34" s="227"/>
      <c r="AP34" s="227"/>
      <c r="AQ34" s="227"/>
      <c r="AR34" s="28"/>
      <c r="BE34" s="27"/>
    </row>
    <row r="35" spans="1:57" s="2" customFormat="1" ht="25.9" customHeight="1">
      <c r="A35" s="27"/>
      <c r="B35" s="28"/>
      <c r="C35" s="31"/>
      <c r="D35" s="32" t="s">
        <v>46</v>
      </c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33" t="s">
        <v>47</v>
      </c>
      <c r="U35" s="226"/>
      <c r="V35" s="226"/>
      <c r="W35" s="226"/>
      <c r="X35" s="363" t="s">
        <v>48</v>
      </c>
      <c r="Y35" s="361"/>
      <c r="Z35" s="361"/>
      <c r="AA35" s="361"/>
      <c r="AB35" s="361"/>
      <c r="AC35" s="226"/>
      <c r="AD35" s="226"/>
      <c r="AE35" s="226"/>
      <c r="AF35" s="226"/>
      <c r="AG35" s="226"/>
      <c r="AH35" s="226"/>
      <c r="AI35" s="226"/>
      <c r="AJ35" s="226"/>
      <c r="AK35" s="360">
        <f>SUM(AK26:AK33)</f>
        <v>0</v>
      </c>
      <c r="AL35" s="361"/>
      <c r="AM35" s="361"/>
      <c r="AN35" s="361"/>
      <c r="AO35" s="362"/>
      <c r="AP35" s="31"/>
      <c r="AQ35" s="31"/>
      <c r="AR35" s="28"/>
      <c r="BE35" s="27"/>
    </row>
    <row r="36" spans="1:57" s="2" customFormat="1" ht="6.95" customHeight="1">
      <c r="A36" s="27"/>
      <c r="B36" s="28"/>
      <c r="C36" s="227"/>
      <c r="D36" s="227"/>
      <c r="E36" s="227"/>
      <c r="F36" s="227"/>
      <c r="G36" s="227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  <c r="AB36" s="227"/>
      <c r="AC36" s="227"/>
      <c r="AD36" s="227"/>
      <c r="AE36" s="227"/>
      <c r="AF36" s="227"/>
      <c r="AG36" s="227"/>
      <c r="AH36" s="227"/>
      <c r="AI36" s="227"/>
      <c r="AJ36" s="227"/>
      <c r="AK36" s="227"/>
      <c r="AL36" s="227"/>
      <c r="AM36" s="227"/>
      <c r="AN36" s="227"/>
      <c r="AO36" s="227"/>
      <c r="AP36" s="227"/>
      <c r="AQ36" s="227"/>
      <c r="AR36" s="28"/>
      <c r="BE36" s="27"/>
    </row>
    <row r="37" spans="1:57" s="2" customFormat="1" ht="6.95" customHeight="1">
      <c r="A37" s="27"/>
      <c r="B37" s="34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28"/>
      <c r="BE37" s="27"/>
    </row>
    <row r="39" spans="1:57" ht="174.95" customHeight="1">
      <c r="C39" s="357" t="s">
        <v>2011</v>
      </c>
      <c r="D39" s="358"/>
      <c r="E39" s="358"/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358"/>
      <c r="V39" s="358"/>
      <c r="W39" s="358"/>
      <c r="X39" s="358"/>
      <c r="Y39" s="358"/>
      <c r="Z39" s="358"/>
      <c r="AA39" s="358"/>
      <c r="AB39" s="358"/>
      <c r="AC39" s="358"/>
      <c r="AD39" s="358"/>
      <c r="AE39" s="358"/>
      <c r="AF39" s="358"/>
      <c r="AG39" s="358"/>
      <c r="AH39" s="358"/>
      <c r="AI39" s="358"/>
      <c r="AJ39" s="358"/>
      <c r="AK39" s="358"/>
      <c r="AL39" s="358"/>
      <c r="AM39" s="358"/>
      <c r="AN39" s="358"/>
      <c r="AO39" s="358"/>
      <c r="AP39" s="358"/>
      <c r="AQ39" s="358"/>
    </row>
    <row r="41" spans="1:57" s="2" customFormat="1" ht="6.95" customHeight="1">
      <c r="A41" s="27"/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28"/>
      <c r="BE41" s="27"/>
    </row>
    <row r="42" spans="1:57" s="2" customFormat="1" ht="24.95" customHeight="1">
      <c r="A42" s="27"/>
      <c r="B42" s="28"/>
      <c r="C42" s="22" t="s">
        <v>49</v>
      </c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  <c r="AA42" s="227"/>
      <c r="AB42" s="227"/>
      <c r="AC42" s="227"/>
      <c r="AD42" s="227"/>
      <c r="AE42" s="227"/>
      <c r="AF42" s="227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8"/>
      <c r="BE42" s="27"/>
    </row>
    <row r="43" spans="1:57" s="2" customFormat="1" ht="6.95" customHeight="1">
      <c r="A43" s="27"/>
      <c r="B43" s="28"/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8"/>
      <c r="BE43" s="27"/>
    </row>
    <row r="44" spans="1:57" s="4" customFormat="1" ht="12" customHeight="1">
      <c r="B44" s="38"/>
      <c r="C44" s="228" t="s">
        <v>13</v>
      </c>
      <c r="D44" s="220"/>
      <c r="E44" s="220"/>
      <c r="F44" s="220"/>
      <c r="G44" s="220"/>
      <c r="H44" s="220"/>
      <c r="I44" s="220"/>
      <c r="J44" s="220"/>
      <c r="K44" s="220"/>
      <c r="L44" s="220" t="str">
        <f>K5</f>
        <v>052325</v>
      </c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38"/>
    </row>
    <row r="45" spans="1:57" s="5" customFormat="1" ht="36.950000000000003" customHeight="1">
      <c r="B45" s="39"/>
      <c r="C45" s="40" t="s">
        <v>15</v>
      </c>
      <c r="D45" s="219"/>
      <c r="E45" s="219"/>
      <c r="F45" s="219"/>
      <c r="G45" s="219"/>
      <c r="H45" s="219"/>
      <c r="I45" s="219"/>
      <c r="J45" s="219"/>
      <c r="K45" s="219"/>
      <c r="L45" s="329" t="str">
        <f>K6</f>
        <v>Vjezd do areálu Žižkov, vnitřní komunikace</v>
      </c>
      <c r="M45" s="330"/>
      <c r="N45" s="330"/>
      <c r="O45" s="330"/>
      <c r="P45" s="330"/>
      <c r="Q45" s="330"/>
      <c r="R45" s="330"/>
      <c r="S45" s="330"/>
      <c r="T45" s="330"/>
      <c r="U45" s="330"/>
      <c r="V45" s="330"/>
      <c r="W45" s="330"/>
      <c r="X45" s="330"/>
      <c r="Y45" s="330"/>
      <c r="Z45" s="330"/>
      <c r="AA45" s="330"/>
      <c r="AB45" s="330"/>
      <c r="AC45" s="330"/>
      <c r="AD45" s="330"/>
      <c r="AE45" s="330"/>
      <c r="AF45" s="330"/>
      <c r="AG45" s="330"/>
      <c r="AH45" s="330"/>
      <c r="AI45" s="330"/>
      <c r="AJ45" s="330"/>
      <c r="AK45" s="330"/>
      <c r="AL45" s="330"/>
      <c r="AM45" s="330"/>
      <c r="AN45" s="330"/>
      <c r="AO45" s="330"/>
      <c r="AP45" s="219"/>
      <c r="AQ45" s="219"/>
      <c r="AR45" s="39"/>
    </row>
    <row r="46" spans="1:57" s="2" customFormat="1" ht="6.95" customHeight="1">
      <c r="A46" s="27"/>
      <c r="B46" s="28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8"/>
      <c r="BE46" s="27"/>
    </row>
    <row r="47" spans="1:57" s="2" customFormat="1" ht="12" customHeight="1">
      <c r="A47" s="27"/>
      <c r="B47" s="28"/>
      <c r="C47" s="228" t="s">
        <v>19</v>
      </c>
      <c r="D47" s="227"/>
      <c r="E47" s="227"/>
      <c r="F47" s="227"/>
      <c r="G47" s="227"/>
      <c r="H47" s="227"/>
      <c r="I47" s="227"/>
      <c r="J47" s="227"/>
      <c r="K47" s="227"/>
      <c r="L47" s="41" t="str">
        <f>IF(K8="","",K8)</f>
        <v>Vysoká škola ekonomická v Praze</v>
      </c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8" t="s">
        <v>21</v>
      </c>
      <c r="AJ47" s="227"/>
      <c r="AK47" s="227"/>
      <c r="AL47" s="227"/>
      <c r="AM47" s="331" t="str">
        <f>IF(AN8= "","",AN8)</f>
        <v>23. 5. 2025</v>
      </c>
      <c r="AN47" s="331"/>
      <c r="AO47" s="227"/>
      <c r="AP47" s="227"/>
      <c r="AQ47" s="227"/>
      <c r="AR47" s="28"/>
      <c r="BE47" s="27"/>
    </row>
    <row r="48" spans="1:57" s="2" customFormat="1" ht="6.95" customHeight="1">
      <c r="A48" s="27"/>
      <c r="B48" s="28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7"/>
      <c r="AN48" s="227"/>
      <c r="AO48" s="227"/>
      <c r="AP48" s="227"/>
      <c r="AQ48" s="227"/>
      <c r="AR48" s="28"/>
      <c r="BE48" s="27"/>
    </row>
    <row r="49" spans="1:91" s="2" customFormat="1" ht="15.2" customHeight="1">
      <c r="A49" s="27"/>
      <c r="B49" s="28"/>
      <c r="C49" s="228" t="s">
        <v>23</v>
      </c>
      <c r="D49" s="227"/>
      <c r="E49" s="227"/>
      <c r="F49" s="227"/>
      <c r="G49" s="227"/>
      <c r="H49" s="227"/>
      <c r="I49" s="227"/>
      <c r="J49" s="227"/>
      <c r="K49" s="227"/>
      <c r="L49" s="220" t="str">
        <f>IF(E11= "","",E11)</f>
        <v>Vysoká škola ekonomická v Praze</v>
      </c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  <c r="AA49" s="227"/>
      <c r="AB49" s="227"/>
      <c r="AC49" s="227"/>
      <c r="AD49" s="227"/>
      <c r="AE49" s="227"/>
      <c r="AF49" s="227"/>
      <c r="AG49" s="227"/>
      <c r="AH49" s="227"/>
      <c r="AI49" s="228" t="s">
        <v>29</v>
      </c>
      <c r="AJ49" s="227"/>
      <c r="AK49" s="227"/>
      <c r="AL49" s="227"/>
      <c r="AM49" s="332" t="str">
        <f>IF(E17="","",E17)</f>
        <v>Ing. arch. Petr Ovčačík</v>
      </c>
      <c r="AN49" s="333"/>
      <c r="AO49" s="333"/>
      <c r="AP49" s="333"/>
      <c r="AQ49" s="227"/>
      <c r="AR49" s="28"/>
      <c r="AS49" s="334" t="s">
        <v>50</v>
      </c>
      <c r="AT49" s="335"/>
      <c r="AU49" s="42"/>
      <c r="AV49" s="42"/>
      <c r="AW49" s="42"/>
      <c r="AX49" s="42"/>
      <c r="AY49" s="42"/>
      <c r="AZ49" s="42"/>
      <c r="BA49" s="42"/>
      <c r="BB49" s="42"/>
      <c r="BC49" s="42"/>
      <c r="BD49" s="43"/>
      <c r="BE49" s="27"/>
    </row>
    <row r="50" spans="1:91" s="2" customFormat="1" ht="15.2" customHeight="1">
      <c r="A50" s="27"/>
      <c r="B50" s="28"/>
      <c r="C50" s="228" t="s">
        <v>27</v>
      </c>
      <c r="D50" s="227"/>
      <c r="E50" s="227"/>
      <c r="F50" s="227"/>
      <c r="G50" s="227"/>
      <c r="H50" s="227"/>
      <c r="I50" s="227"/>
      <c r="J50" s="227"/>
      <c r="K50" s="227"/>
      <c r="L50" s="220" t="str">
        <f>IF(E14="","",E14)</f>
        <v xml:space="preserve"> </v>
      </c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  <c r="AB50" s="227"/>
      <c r="AC50" s="227"/>
      <c r="AD50" s="227"/>
      <c r="AE50" s="227"/>
      <c r="AF50" s="227"/>
      <c r="AG50" s="227"/>
      <c r="AH50" s="227"/>
      <c r="AI50" s="228" t="s">
        <v>32</v>
      </c>
      <c r="AJ50" s="227"/>
      <c r="AK50" s="227"/>
      <c r="AL50" s="227"/>
      <c r="AM50" s="332" t="str">
        <f>IF(E20="","",E20)</f>
        <v>Ing. M. Dušek</v>
      </c>
      <c r="AN50" s="333"/>
      <c r="AO50" s="333"/>
      <c r="AP50" s="333"/>
      <c r="AQ50" s="227"/>
      <c r="AR50" s="28"/>
      <c r="AS50" s="336"/>
      <c r="AT50" s="337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27"/>
    </row>
    <row r="51" spans="1:91" s="2" customFormat="1" ht="10.9" customHeight="1">
      <c r="A51" s="27"/>
      <c r="B51" s="28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8"/>
      <c r="AS51" s="336"/>
      <c r="AT51" s="337"/>
      <c r="AU51" s="44"/>
      <c r="AV51" s="44"/>
      <c r="AW51" s="44"/>
      <c r="AX51" s="44"/>
      <c r="AY51" s="44"/>
      <c r="AZ51" s="44"/>
      <c r="BA51" s="44"/>
      <c r="BB51" s="44"/>
      <c r="BC51" s="44"/>
      <c r="BD51" s="45"/>
      <c r="BE51" s="27"/>
    </row>
    <row r="52" spans="1:91" s="2" customFormat="1" ht="29.25" customHeight="1">
      <c r="A52" s="27"/>
      <c r="B52" s="28"/>
      <c r="C52" s="338" t="s">
        <v>51</v>
      </c>
      <c r="D52" s="339"/>
      <c r="E52" s="339"/>
      <c r="F52" s="339"/>
      <c r="G52" s="339"/>
      <c r="H52" s="46"/>
      <c r="I52" s="340" t="s">
        <v>52</v>
      </c>
      <c r="J52" s="339"/>
      <c r="K52" s="339"/>
      <c r="L52" s="339"/>
      <c r="M52" s="339"/>
      <c r="N52" s="339"/>
      <c r="O52" s="339"/>
      <c r="P52" s="339"/>
      <c r="Q52" s="339"/>
      <c r="R52" s="339"/>
      <c r="S52" s="339"/>
      <c r="T52" s="339"/>
      <c r="U52" s="339"/>
      <c r="V52" s="339"/>
      <c r="W52" s="339"/>
      <c r="X52" s="339"/>
      <c r="Y52" s="339"/>
      <c r="Z52" s="339"/>
      <c r="AA52" s="339"/>
      <c r="AB52" s="339"/>
      <c r="AC52" s="339"/>
      <c r="AD52" s="339"/>
      <c r="AE52" s="339"/>
      <c r="AF52" s="339"/>
      <c r="AG52" s="341" t="s">
        <v>53</v>
      </c>
      <c r="AH52" s="339"/>
      <c r="AI52" s="339"/>
      <c r="AJ52" s="339"/>
      <c r="AK52" s="339"/>
      <c r="AL52" s="339"/>
      <c r="AM52" s="339"/>
      <c r="AN52" s="340" t="s">
        <v>54</v>
      </c>
      <c r="AO52" s="339"/>
      <c r="AP52" s="339"/>
      <c r="AQ52" s="47" t="s">
        <v>55</v>
      </c>
      <c r="AR52" s="28"/>
      <c r="AS52" s="48" t="s">
        <v>56</v>
      </c>
      <c r="AT52" s="49" t="s">
        <v>57</v>
      </c>
      <c r="AU52" s="49" t="s">
        <v>58</v>
      </c>
      <c r="AV52" s="49" t="s">
        <v>59</v>
      </c>
      <c r="AW52" s="49" t="s">
        <v>60</v>
      </c>
      <c r="AX52" s="49" t="s">
        <v>61</v>
      </c>
      <c r="AY52" s="49" t="s">
        <v>62</v>
      </c>
      <c r="AZ52" s="49" t="s">
        <v>63</v>
      </c>
      <c r="BA52" s="49" t="s">
        <v>64</v>
      </c>
      <c r="BB52" s="49" t="s">
        <v>65</v>
      </c>
      <c r="BC52" s="49" t="s">
        <v>66</v>
      </c>
      <c r="BD52" s="50" t="s">
        <v>67</v>
      </c>
      <c r="BE52" s="27"/>
    </row>
    <row r="53" spans="1:91" s="2" customFormat="1" ht="10.9" customHeight="1">
      <c r="A53" s="27"/>
      <c r="B53" s="28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8"/>
      <c r="AS53" s="51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3"/>
      <c r="BE53" s="27"/>
    </row>
    <row r="54" spans="1:91" s="6" customFormat="1" ht="32.450000000000003" customHeight="1">
      <c r="B54" s="54"/>
      <c r="C54" s="55" t="s">
        <v>68</v>
      </c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345">
        <f>ROUND(SUM(AG55:AG63),2)</f>
        <v>0</v>
      </c>
      <c r="AH54" s="345"/>
      <c r="AI54" s="345"/>
      <c r="AJ54" s="345"/>
      <c r="AK54" s="345"/>
      <c r="AL54" s="345"/>
      <c r="AM54" s="345"/>
      <c r="AN54" s="346">
        <f t="shared" ref="AN54:AN63" si="0">SUM(AG54,AT54)</f>
        <v>0</v>
      </c>
      <c r="AO54" s="346"/>
      <c r="AP54" s="346"/>
      <c r="AQ54" s="57" t="s">
        <v>3</v>
      </c>
      <c r="AR54" s="54"/>
      <c r="AS54" s="58">
        <f>ROUND(SUM(AS55:AS63),2)</f>
        <v>0</v>
      </c>
      <c r="AT54" s="59">
        <f t="shared" ref="AT54:AT63" si="1">ROUND(SUM(AV54:AW54),2)</f>
        <v>0</v>
      </c>
      <c r="AU54" s="60">
        <f>ROUND(SUM(AU55:AU63),5)</f>
        <v>10728.764880000001</v>
      </c>
      <c r="AV54" s="59">
        <f>ROUND(AZ54*L29,2)</f>
        <v>0</v>
      </c>
      <c r="AW54" s="59">
        <f>ROUND(BA54*L30,2)</f>
        <v>0</v>
      </c>
      <c r="AX54" s="59">
        <f>ROUND(BB54*L29,2)</f>
        <v>0</v>
      </c>
      <c r="AY54" s="59">
        <f>ROUND(BC54*L30,2)</f>
        <v>0</v>
      </c>
      <c r="AZ54" s="59">
        <f>ROUND(SUM(AZ55:AZ63),2)</f>
        <v>0</v>
      </c>
      <c r="BA54" s="59">
        <f>ROUND(SUM(BA55:BA63),2)</f>
        <v>0</v>
      </c>
      <c r="BB54" s="59">
        <f>ROUND(SUM(BB55:BB63),2)</f>
        <v>0</v>
      </c>
      <c r="BC54" s="59">
        <f>ROUND(SUM(BC55:BC63),2)</f>
        <v>0</v>
      </c>
      <c r="BD54" s="61">
        <f>ROUND(SUM(BD55:BD63),2)</f>
        <v>0</v>
      </c>
      <c r="BS54" s="62" t="s">
        <v>69</v>
      </c>
      <c r="BT54" s="62" t="s">
        <v>70</v>
      </c>
      <c r="BU54" s="63" t="s">
        <v>71</v>
      </c>
      <c r="BV54" s="62" t="s">
        <v>72</v>
      </c>
      <c r="BW54" s="62" t="s">
        <v>5</v>
      </c>
      <c r="BX54" s="62" t="s">
        <v>73</v>
      </c>
      <c r="CL54" s="62" t="s">
        <v>3</v>
      </c>
    </row>
    <row r="55" spans="1:91" s="7" customFormat="1" ht="16.5" customHeight="1">
      <c r="A55" s="64" t="s">
        <v>74</v>
      </c>
      <c r="B55" s="65"/>
      <c r="C55" s="66"/>
      <c r="D55" s="344" t="s">
        <v>75</v>
      </c>
      <c r="E55" s="344"/>
      <c r="F55" s="344"/>
      <c r="G55" s="344"/>
      <c r="H55" s="344"/>
      <c r="I55" s="221"/>
      <c r="J55" s="344" t="s">
        <v>76</v>
      </c>
      <c r="K55" s="344"/>
      <c r="L55" s="344"/>
      <c r="M55" s="344"/>
      <c r="N55" s="344"/>
      <c r="O55" s="344"/>
      <c r="P55" s="344"/>
      <c r="Q55" s="344"/>
      <c r="R55" s="344"/>
      <c r="S55" s="344"/>
      <c r="T55" s="344"/>
      <c r="U55" s="344"/>
      <c r="V55" s="344"/>
      <c r="W55" s="344"/>
      <c r="X55" s="344"/>
      <c r="Y55" s="344"/>
      <c r="Z55" s="344"/>
      <c r="AA55" s="344"/>
      <c r="AB55" s="344"/>
      <c r="AC55" s="344"/>
      <c r="AD55" s="344"/>
      <c r="AE55" s="344"/>
      <c r="AF55" s="344"/>
      <c r="AG55" s="342">
        <f>'01 - Statika'!J30</f>
        <v>0</v>
      </c>
      <c r="AH55" s="343"/>
      <c r="AI55" s="343"/>
      <c r="AJ55" s="343"/>
      <c r="AK55" s="343"/>
      <c r="AL55" s="343"/>
      <c r="AM55" s="343"/>
      <c r="AN55" s="342">
        <f t="shared" si="0"/>
        <v>0</v>
      </c>
      <c r="AO55" s="343"/>
      <c r="AP55" s="343"/>
      <c r="AQ55" s="67" t="s">
        <v>77</v>
      </c>
      <c r="AR55" s="65"/>
      <c r="AS55" s="68">
        <v>0</v>
      </c>
      <c r="AT55" s="69">
        <f t="shared" si="1"/>
        <v>0</v>
      </c>
      <c r="AU55" s="70">
        <f>'01 - Statika'!P83</f>
        <v>159.452888</v>
      </c>
      <c r="AV55" s="69">
        <f>'01 - Statika'!J33</f>
        <v>0</v>
      </c>
      <c r="AW55" s="69">
        <f>'01 - Statika'!J34</f>
        <v>0</v>
      </c>
      <c r="AX55" s="69">
        <f>'01 - Statika'!J35</f>
        <v>0</v>
      </c>
      <c r="AY55" s="69">
        <f>'01 - Statika'!J36</f>
        <v>0</v>
      </c>
      <c r="AZ55" s="69">
        <f>'01 - Statika'!F33</f>
        <v>0</v>
      </c>
      <c r="BA55" s="69">
        <f>'01 - Statika'!F34</f>
        <v>0</v>
      </c>
      <c r="BB55" s="69">
        <f>'01 - Statika'!F35</f>
        <v>0</v>
      </c>
      <c r="BC55" s="69">
        <f>'01 - Statika'!F36</f>
        <v>0</v>
      </c>
      <c r="BD55" s="71">
        <f>'01 - Statika'!F37</f>
        <v>0</v>
      </c>
      <c r="BT55" s="72" t="s">
        <v>78</v>
      </c>
      <c r="BV55" s="72" t="s">
        <v>72</v>
      </c>
      <c r="BW55" s="72" t="s">
        <v>79</v>
      </c>
      <c r="BX55" s="72" t="s">
        <v>5</v>
      </c>
      <c r="CL55" s="72" t="s">
        <v>3</v>
      </c>
      <c r="CM55" s="72" t="s">
        <v>80</v>
      </c>
    </row>
    <row r="56" spans="1:91" s="7" customFormat="1" ht="16.5" customHeight="1">
      <c r="A56" s="64" t="s">
        <v>74</v>
      </c>
      <c r="B56" s="65"/>
      <c r="C56" s="66"/>
      <c r="D56" s="344" t="s">
        <v>81</v>
      </c>
      <c r="E56" s="344"/>
      <c r="F56" s="344"/>
      <c r="G56" s="344"/>
      <c r="H56" s="344"/>
      <c r="I56" s="221"/>
      <c r="J56" s="344" t="s">
        <v>82</v>
      </c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344"/>
      <c r="AA56" s="344"/>
      <c r="AB56" s="344"/>
      <c r="AC56" s="344"/>
      <c r="AD56" s="344"/>
      <c r="AE56" s="344"/>
      <c r="AF56" s="344"/>
      <c r="AG56" s="342">
        <f>'02 - Stavebně architekton...'!J30</f>
        <v>0</v>
      </c>
      <c r="AH56" s="343"/>
      <c r="AI56" s="343"/>
      <c r="AJ56" s="343"/>
      <c r="AK56" s="343"/>
      <c r="AL56" s="343"/>
      <c r="AM56" s="343"/>
      <c r="AN56" s="342">
        <f t="shared" si="0"/>
        <v>0</v>
      </c>
      <c r="AO56" s="343"/>
      <c r="AP56" s="343"/>
      <c r="AQ56" s="67" t="s">
        <v>77</v>
      </c>
      <c r="AR56" s="65"/>
      <c r="AS56" s="68">
        <v>0</v>
      </c>
      <c r="AT56" s="69">
        <f t="shared" si="1"/>
        <v>0</v>
      </c>
      <c r="AU56" s="70">
        <f>'02 - Stavebně architekton...'!P99</f>
        <v>1786.1408660000002</v>
      </c>
      <c r="AV56" s="69">
        <f>'02 - Stavebně architekton...'!J33</f>
        <v>0</v>
      </c>
      <c r="AW56" s="69">
        <f>'02 - Stavebně architekton...'!J34</f>
        <v>0</v>
      </c>
      <c r="AX56" s="69">
        <f>'02 - Stavebně architekton...'!J35</f>
        <v>0</v>
      </c>
      <c r="AY56" s="69">
        <f>'02 - Stavebně architekton...'!J36</f>
        <v>0</v>
      </c>
      <c r="AZ56" s="69">
        <f>'02 - Stavebně architekton...'!F33</f>
        <v>0</v>
      </c>
      <c r="BA56" s="69">
        <f>'02 - Stavebně architekton...'!F34</f>
        <v>0</v>
      </c>
      <c r="BB56" s="69">
        <f>'02 - Stavebně architekton...'!F35</f>
        <v>0</v>
      </c>
      <c r="BC56" s="69">
        <f>'02 - Stavebně architekton...'!F36</f>
        <v>0</v>
      </c>
      <c r="BD56" s="71">
        <f>'02 - Stavebně architekton...'!F37</f>
        <v>0</v>
      </c>
      <c r="BT56" s="72" t="s">
        <v>78</v>
      </c>
      <c r="BV56" s="72" t="s">
        <v>72</v>
      </c>
      <c r="BW56" s="72" t="s">
        <v>83</v>
      </c>
      <c r="BX56" s="72" t="s">
        <v>5</v>
      </c>
      <c r="CL56" s="72" t="s">
        <v>3</v>
      </c>
      <c r="CM56" s="72" t="s">
        <v>80</v>
      </c>
    </row>
    <row r="57" spans="1:91" s="7" customFormat="1" ht="16.5" customHeight="1">
      <c r="A57" s="64" t="s">
        <v>74</v>
      </c>
      <c r="B57" s="65"/>
      <c r="C57" s="66"/>
      <c r="D57" s="344" t="s">
        <v>84</v>
      </c>
      <c r="E57" s="344"/>
      <c r="F57" s="344"/>
      <c r="G57" s="344"/>
      <c r="H57" s="344"/>
      <c r="I57" s="221"/>
      <c r="J57" s="344" t="s">
        <v>85</v>
      </c>
      <c r="K57" s="344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4"/>
      <c r="AA57" s="344"/>
      <c r="AB57" s="344"/>
      <c r="AC57" s="344"/>
      <c r="AD57" s="344"/>
      <c r="AE57" s="344"/>
      <c r="AF57" s="344"/>
      <c r="AG57" s="342">
        <f>'03 - komunikace'!J30</f>
        <v>0</v>
      </c>
      <c r="AH57" s="343"/>
      <c r="AI57" s="343"/>
      <c r="AJ57" s="343"/>
      <c r="AK57" s="343"/>
      <c r="AL57" s="343"/>
      <c r="AM57" s="343"/>
      <c r="AN57" s="342">
        <f t="shared" si="0"/>
        <v>0</v>
      </c>
      <c r="AO57" s="343"/>
      <c r="AP57" s="343"/>
      <c r="AQ57" s="67" t="s">
        <v>77</v>
      </c>
      <c r="AR57" s="65"/>
      <c r="AS57" s="68">
        <v>0</v>
      </c>
      <c r="AT57" s="69">
        <f t="shared" si="1"/>
        <v>0</v>
      </c>
      <c r="AU57" s="70">
        <f>'03 - komunikace'!P94</f>
        <v>1873.0253459999999</v>
      </c>
      <c r="AV57" s="69">
        <f>'03 - komunikace'!J33</f>
        <v>0</v>
      </c>
      <c r="AW57" s="69">
        <f>'03 - komunikace'!J34</f>
        <v>0</v>
      </c>
      <c r="AX57" s="69">
        <f>'03 - komunikace'!J35</f>
        <v>0</v>
      </c>
      <c r="AY57" s="69">
        <f>'03 - komunikace'!J36</f>
        <v>0</v>
      </c>
      <c r="AZ57" s="69">
        <f>'03 - komunikace'!F33</f>
        <v>0</v>
      </c>
      <c r="BA57" s="69">
        <f>'03 - komunikace'!F34</f>
        <v>0</v>
      </c>
      <c r="BB57" s="69">
        <f>'03 - komunikace'!F35</f>
        <v>0</v>
      </c>
      <c r="BC57" s="69">
        <f>'03 - komunikace'!F36</f>
        <v>0</v>
      </c>
      <c r="BD57" s="71">
        <f>'03 - komunikace'!F37</f>
        <v>0</v>
      </c>
      <c r="BT57" s="72" t="s">
        <v>78</v>
      </c>
      <c r="BV57" s="72" t="s">
        <v>72</v>
      </c>
      <c r="BW57" s="72" t="s">
        <v>86</v>
      </c>
      <c r="BX57" s="72" t="s">
        <v>5</v>
      </c>
      <c r="CL57" s="72" t="s">
        <v>3</v>
      </c>
      <c r="CM57" s="72" t="s">
        <v>80</v>
      </c>
    </row>
    <row r="58" spans="1:91" s="7" customFormat="1" ht="16.5" customHeight="1">
      <c r="A58" s="64" t="s">
        <v>74</v>
      </c>
      <c r="B58" s="65"/>
      <c r="C58" s="66"/>
      <c r="D58" s="344" t="s">
        <v>87</v>
      </c>
      <c r="E58" s="344"/>
      <c r="F58" s="344"/>
      <c r="G58" s="344"/>
      <c r="H58" s="344"/>
      <c r="I58" s="221"/>
      <c r="J58" s="344" t="s">
        <v>88</v>
      </c>
      <c r="K58" s="344"/>
      <c r="L58" s="344"/>
      <c r="M58" s="344"/>
      <c r="N58" s="344"/>
      <c r="O58" s="344"/>
      <c r="P58" s="344"/>
      <c r="Q58" s="344"/>
      <c r="R58" s="344"/>
      <c r="S58" s="344"/>
      <c r="T58" s="344"/>
      <c r="U58" s="344"/>
      <c r="V58" s="344"/>
      <c r="W58" s="344"/>
      <c r="X58" s="344"/>
      <c r="Y58" s="344"/>
      <c r="Z58" s="344"/>
      <c r="AA58" s="344"/>
      <c r="AB58" s="344"/>
      <c r="AC58" s="344"/>
      <c r="AD58" s="344"/>
      <c r="AE58" s="344"/>
      <c r="AF58" s="344"/>
      <c r="AG58" s="342">
        <f>'04 - Zeleň '!J30</f>
        <v>0</v>
      </c>
      <c r="AH58" s="343"/>
      <c r="AI58" s="343"/>
      <c r="AJ58" s="343"/>
      <c r="AK58" s="343"/>
      <c r="AL58" s="343"/>
      <c r="AM58" s="343"/>
      <c r="AN58" s="342">
        <f t="shared" si="0"/>
        <v>0</v>
      </c>
      <c r="AO58" s="343"/>
      <c r="AP58" s="343"/>
      <c r="AQ58" s="67" t="s">
        <v>77</v>
      </c>
      <c r="AR58" s="65"/>
      <c r="AS58" s="68">
        <v>0</v>
      </c>
      <c r="AT58" s="69">
        <f t="shared" si="1"/>
        <v>0</v>
      </c>
      <c r="AU58" s="70">
        <f>'04 - Zeleň '!P82</f>
        <v>4.3500000000000005</v>
      </c>
      <c r="AV58" s="69">
        <f>'04 - Zeleň '!J33</f>
        <v>0</v>
      </c>
      <c r="AW58" s="69">
        <f>'04 - Zeleň '!J34</f>
        <v>0</v>
      </c>
      <c r="AX58" s="69">
        <f>'04 - Zeleň '!J35</f>
        <v>0</v>
      </c>
      <c r="AY58" s="69">
        <f>'04 - Zeleň '!J36</f>
        <v>0</v>
      </c>
      <c r="AZ58" s="69">
        <f>'04 - Zeleň '!F33</f>
        <v>0</v>
      </c>
      <c r="BA58" s="69">
        <f>'04 - Zeleň '!F34</f>
        <v>0</v>
      </c>
      <c r="BB58" s="69">
        <f>'04 - Zeleň '!F35</f>
        <v>0</v>
      </c>
      <c r="BC58" s="69">
        <f>'04 - Zeleň '!F36</f>
        <v>0</v>
      </c>
      <c r="BD58" s="71">
        <f>'04 - Zeleň '!F37</f>
        <v>0</v>
      </c>
      <c r="BT58" s="72" t="s">
        <v>78</v>
      </c>
      <c r="BV58" s="72" t="s">
        <v>72</v>
      </c>
      <c r="BW58" s="72" t="s">
        <v>89</v>
      </c>
      <c r="BX58" s="72" t="s">
        <v>5</v>
      </c>
      <c r="CL58" s="72" t="s">
        <v>3</v>
      </c>
      <c r="CM58" s="72" t="s">
        <v>80</v>
      </c>
    </row>
    <row r="59" spans="1:91" s="7" customFormat="1" ht="16.5" customHeight="1">
      <c r="A59" s="64" t="s">
        <v>74</v>
      </c>
      <c r="B59" s="65"/>
      <c r="C59" s="66"/>
      <c r="D59" s="344" t="s">
        <v>90</v>
      </c>
      <c r="E59" s="344"/>
      <c r="F59" s="344"/>
      <c r="G59" s="344"/>
      <c r="H59" s="344"/>
      <c r="I59" s="221"/>
      <c r="J59" s="344" t="s">
        <v>91</v>
      </c>
      <c r="K59" s="344"/>
      <c r="L59" s="344"/>
      <c r="M59" s="344"/>
      <c r="N59" s="344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344"/>
      <c r="Z59" s="344"/>
      <c r="AA59" s="344"/>
      <c r="AB59" s="344"/>
      <c r="AC59" s="344"/>
      <c r="AD59" s="344"/>
      <c r="AE59" s="344"/>
      <c r="AF59" s="344"/>
      <c r="AG59" s="342">
        <f>'05 - silnoproud'!J30</f>
        <v>0</v>
      </c>
      <c r="AH59" s="343"/>
      <c r="AI59" s="343"/>
      <c r="AJ59" s="343"/>
      <c r="AK59" s="343"/>
      <c r="AL59" s="343"/>
      <c r="AM59" s="343"/>
      <c r="AN59" s="342">
        <f t="shared" si="0"/>
        <v>0</v>
      </c>
      <c r="AO59" s="343"/>
      <c r="AP59" s="343"/>
      <c r="AQ59" s="67" t="s">
        <v>77</v>
      </c>
      <c r="AR59" s="65"/>
      <c r="AS59" s="68">
        <v>0</v>
      </c>
      <c r="AT59" s="69">
        <f t="shared" si="1"/>
        <v>0</v>
      </c>
      <c r="AU59" s="70">
        <f>'05 - silnoproud'!P85</f>
        <v>0</v>
      </c>
      <c r="AV59" s="69">
        <f>'05 - silnoproud'!J33</f>
        <v>0</v>
      </c>
      <c r="AW59" s="69">
        <f>'05 - silnoproud'!J34</f>
        <v>0</v>
      </c>
      <c r="AX59" s="69">
        <f>'05 - silnoproud'!J35</f>
        <v>0</v>
      </c>
      <c r="AY59" s="69">
        <f>'05 - silnoproud'!J36</f>
        <v>0</v>
      </c>
      <c r="AZ59" s="69">
        <f>'05 - silnoproud'!F33</f>
        <v>0</v>
      </c>
      <c r="BA59" s="69">
        <f>'05 - silnoproud'!F34</f>
        <v>0</v>
      </c>
      <c r="BB59" s="69">
        <f>'05 - silnoproud'!F35</f>
        <v>0</v>
      </c>
      <c r="BC59" s="69">
        <f>'05 - silnoproud'!F36</f>
        <v>0</v>
      </c>
      <c r="BD59" s="71">
        <f>'05 - silnoproud'!F37</f>
        <v>0</v>
      </c>
      <c r="BT59" s="72" t="s">
        <v>78</v>
      </c>
      <c r="BV59" s="72" t="s">
        <v>72</v>
      </c>
      <c r="BW59" s="72" t="s">
        <v>92</v>
      </c>
      <c r="BX59" s="72" t="s">
        <v>5</v>
      </c>
      <c r="CL59" s="72" t="s">
        <v>3</v>
      </c>
      <c r="CM59" s="72" t="s">
        <v>80</v>
      </c>
    </row>
    <row r="60" spans="1:91" s="7" customFormat="1" ht="16.5" customHeight="1">
      <c r="A60" s="64" t="s">
        <v>74</v>
      </c>
      <c r="B60" s="65"/>
      <c r="C60" s="66"/>
      <c r="D60" s="344" t="s">
        <v>93</v>
      </c>
      <c r="E60" s="344"/>
      <c r="F60" s="344"/>
      <c r="G60" s="344"/>
      <c r="H60" s="344"/>
      <c r="I60" s="221"/>
      <c r="J60" s="344" t="s">
        <v>94</v>
      </c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  <c r="Z60" s="344"/>
      <c r="AA60" s="344"/>
      <c r="AB60" s="344"/>
      <c r="AC60" s="344"/>
      <c r="AD60" s="344"/>
      <c r="AE60" s="344"/>
      <c r="AF60" s="344"/>
      <c r="AG60" s="342">
        <f>'06 - Vodovod '!J30</f>
        <v>0</v>
      </c>
      <c r="AH60" s="343"/>
      <c r="AI60" s="343"/>
      <c r="AJ60" s="343"/>
      <c r="AK60" s="343"/>
      <c r="AL60" s="343"/>
      <c r="AM60" s="343"/>
      <c r="AN60" s="342">
        <f t="shared" si="0"/>
        <v>0</v>
      </c>
      <c r="AO60" s="343"/>
      <c r="AP60" s="343"/>
      <c r="AQ60" s="67" t="s">
        <v>77</v>
      </c>
      <c r="AR60" s="65"/>
      <c r="AS60" s="68">
        <v>0</v>
      </c>
      <c r="AT60" s="69">
        <f t="shared" si="1"/>
        <v>0</v>
      </c>
      <c r="AU60" s="70">
        <f>'06 - Vodovod '!P84</f>
        <v>679.67432000000008</v>
      </c>
      <c r="AV60" s="69">
        <f>'06 - Vodovod '!J33</f>
        <v>0</v>
      </c>
      <c r="AW60" s="69">
        <f>'06 - Vodovod '!J34</f>
        <v>0</v>
      </c>
      <c r="AX60" s="69">
        <f>'06 - Vodovod '!J35</f>
        <v>0</v>
      </c>
      <c r="AY60" s="69">
        <f>'06 - Vodovod '!J36</f>
        <v>0</v>
      </c>
      <c r="AZ60" s="69">
        <f>'06 - Vodovod '!F33</f>
        <v>0</v>
      </c>
      <c r="BA60" s="69">
        <f>'06 - Vodovod '!F34</f>
        <v>0</v>
      </c>
      <c r="BB60" s="69">
        <f>'06 - Vodovod '!F35</f>
        <v>0</v>
      </c>
      <c r="BC60" s="69">
        <f>'06 - Vodovod '!F36</f>
        <v>0</v>
      </c>
      <c r="BD60" s="71">
        <f>'06 - Vodovod '!F37</f>
        <v>0</v>
      </c>
      <c r="BT60" s="72" t="s">
        <v>78</v>
      </c>
      <c r="BV60" s="72" t="s">
        <v>72</v>
      </c>
      <c r="BW60" s="72" t="s">
        <v>95</v>
      </c>
      <c r="BX60" s="72" t="s">
        <v>5</v>
      </c>
      <c r="CL60" s="72" t="s">
        <v>3</v>
      </c>
      <c r="CM60" s="72" t="s">
        <v>80</v>
      </c>
    </row>
    <row r="61" spans="1:91" s="7" customFormat="1" ht="16.5" customHeight="1">
      <c r="A61" s="64" t="s">
        <v>74</v>
      </c>
      <c r="B61" s="65"/>
      <c r="C61" s="66"/>
      <c r="D61" s="344" t="s">
        <v>96</v>
      </c>
      <c r="E61" s="344"/>
      <c r="F61" s="344"/>
      <c r="G61" s="344"/>
      <c r="H61" s="344"/>
      <c r="I61" s="221"/>
      <c r="J61" s="344" t="s">
        <v>97</v>
      </c>
      <c r="K61" s="344"/>
      <c r="L61" s="344"/>
      <c r="M61" s="344"/>
      <c r="N61" s="344"/>
      <c r="O61" s="344"/>
      <c r="P61" s="344"/>
      <c r="Q61" s="344"/>
      <c r="R61" s="344"/>
      <c r="S61" s="344"/>
      <c r="T61" s="344"/>
      <c r="U61" s="344"/>
      <c r="V61" s="344"/>
      <c r="W61" s="344"/>
      <c r="X61" s="344"/>
      <c r="Y61" s="344"/>
      <c r="Z61" s="344"/>
      <c r="AA61" s="344"/>
      <c r="AB61" s="344"/>
      <c r="AC61" s="344"/>
      <c r="AD61" s="344"/>
      <c r="AE61" s="344"/>
      <c r="AF61" s="344"/>
      <c r="AG61" s="342">
        <f>'07 - Kanalizace dešťová'!J30</f>
        <v>0</v>
      </c>
      <c r="AH61" s="343"/>
      <c r="AI61" s="343"/>
      <c r="AJ61" s="343"/>
      <c r="AK61" s="343"/>
      <c r="AL61" s="343"/>
      <c r="AM61" s="343"/>
      <c r="AN61" s="342">
        <f t="shared" si="0"/>
        <v>0</v>
      </c>
      <c r="AO61" s="343"/>
      <c r="AP61" s="343"/>
      <c r="AQ61" s="67" t="s">
        <v>77</v>
      </c>
      <c r="AR61" s="65"/>
      <c r="AS61" s="68">
        <v>0</v>
      </c>
      <c r="AT61" s="69">
        <f t="shared" si="1"/>
        <v>0</v>
      </c>
      <c r="AU61" s="70">
        <f>'07 - Kanalizace dešťová'!P84</f>
        <v>1770.70867</v>
      </c>
      <c r="AV61" s="69">
        <f>'07 - Kanalizace dešťová'!J33</f>
        <v>0</v>
      </c>
      <c r="AW61" s="69">
        <f>'07 - Kanalizace dešťová'!J34</f>
        <v>0</v>
      </c>
      <c r="AX61" s="69">
        <f>'07 - Kanalizace dešťová'!J35</f>
        <v>0</v>
      </c>
      <c r="AY61" s="69">
        <f>'07 - Kanalizace dešťová'!J36</f>
        <v>0</v>
      </c>
      <c r="AZ61" s="69">
        <f>'07 - Kanalizace dešťová'!F33</f>
        <v>0</v>
      </c>
      <c r="BA61" s="69">
        <f>'07 - Kanalizace dešťová'!F34</f>
        <v>0</v>
      </c>
      <c r="BB61" s="69">
        <f>'07 - Kanalizace dešťová'!F35</f>
        <v>0</v>
      </c>
      <c r="BC61" s="69">
        <f>'07 - Kanalizace dešťová'!F36</f>
        <v>0</v>
      </c>
      <c r="BD61" s="71">
        <f>'07 - Kanalizace dešťová'!F37</f>
        <v>0</v>
      </c>
      <c r="BT61" s="72" t="s">
        <v>78</v>
      </c>
      <c r="BV61" s="72" t="s">
        <v>72</v>
      </c>
      <c r="BW61" s="72" t="s">
        <v>98</v>
      </c>
      <c r="BX61" s="72" t="s">
        <v>5</v>
      </c>
      <c r="CL61" s="72" t="s">
        <v>3</v>
      </c>
      <c r="CM61" s="72" t="s">
        <v>80</v>
      </c>
    </row>
    <row r="62" spans="1:91" s="7" customFormat="1" ht="16.5" customHeight="1">
      <c r="A62" s="64" t="s">
        <v>74</v>
      </c>
      <c r="B62" s="65"/>
      <c r="C62" s="66"/>
      <c r="D62" s="344" t="s">
        <v>99</v>
      </c>
      <c r="E62" s="344"/>
      <c r="F62" s="344"/>
      <c r="G62" s="344"/>
      <c r="H62" s="344"/>
      <c r="I62" s="221"/>
      <c r="J62" s="344" t="s">
        <v>100</v>
      </c>
      <c r="K62" s="344"/>
      <c r="L62" s="344"/>
      <c r="M62" s="344"/>
      <c r="N62" s="344"/>
      <c r="O62" s="344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  <c r="AA62" s="344"/>
      <c r="AB62" s="344"/>
      <c r="AC62" s="344"/>
      <c r="AD62" s="344"/>
      <c r="AE62" s="344"/>
      <c r="AF62" s="344"/>
      <c r="AG62" s="342">
        <f>'08 - Kanalizace splašková'!J30</f>
        <v>0</v>
      </c>
      <c r="AH62" s="343"/>
      <c r="AI62" s="343"/>
      <c r="AJ62" s="343"/>
      <c r="AK62" s="343"/>
      <c r="AL62" s="343"/>
      <c r="AM62" s="343"/>
      <c r="AN62" s="342">
        <f t="shared" si="0"/>
        <v>0</v>
      </c>
      <c r="AO62" s="343"/>
      <c r="AP62" s="343"/>
      <c r="AQ62" s="67" t="s">
        <v>77</v>
      </c>
      <c r="AR62" s="65"/>
      <c r="AS62" s="68">
        <v>0</v>
      </c>
      <c r="AT62" s="69">
        <f t="shared" si="1"/>
        <v>0</v>
      </c>
      <c r="AU62" s="70">
        <f>'08 - Kanalizace splašková'!P85</f>
        <v>4455.4127900000003</v>
      </c>
      <c r="AV62" s="69">
        <f>'08 - Kanalizace splašková'!J33</f>
        <v>0</v>
      </c>
      <c r="AW62" s="69">
        <f>'08 - Kanalizace splašková'!J34</f>
        <v>0</v>
      </c>
      <c r="AX62" s="69">
        <f>'08 - Kanalizace splašková'!J35</f>
        <v>0</v>
      </c>
      <c r="AY62" s="69">
        <f>'08 - Kanalizace splašková'!J36</f>
        <v>0</v>
      </c>
      <c r="AZ62" s="69">
        <f>'08 - Kanalizace splašková'!F33</f>
        <v>0</v>
      </c>
      <c r="BA62" s="69">
        <f>'08 - Kanalizace splašková'!F34</f>
        <v>0</v>
      </c>
      <c r="BB62" s="69">
        <f>'08 - Kanalizace splašková'!F35</f>
        <v>0</v>
      </c>
      <c r="BC62" s="69">
        <f>'08 - Kanalizace splašková'!F36</f>
        <v>0</v>
      </c>
      <c r="BD62" s="71">
        <f>'08 - Kanalizace splašková'!F37</f>
        <v>0</v>
      </c>
      <c r="BT62" s="72" t="s">
        <v>78</v>
      </c>
      <c r="BV62" s="72" t="s">
        <v>72</v>
      </c>
      <c r="BW62" s="72" t="s">
        <v>101</v>
      </c>
      <c r="BX62" s="72" t="s">
        <v>5</v>
      </c>
      <c r="CL62" s="72" t="s">
        <v>3</v>
      </c>
      <c r="CM62" s="72" t="s">
        <v>80</v>
      </c>
    </row>
    <row r="63" spans="1:91" s="7" customFormat="1" ht="16.5" customHeight="1">
      <c r="A63" s="64" t="s">
        <v>74</v>
      </c>
      <c r="B63" s="65"/>
      <c r="C63" s="66"/>
      <c r="D63" s="344" t="s">
        <v>102</v>
      </c>
      <c r="E63" s="344"/>
      <c r="F63" s="344"/>
      <c r="G63" s="344"/>
      <c r="H63" s="344"/>
      <c r="I63" s="221"/>
      <c r="J63" s="344" t="s">
        <v>102</v>
      </c>
      <c r="K63" s="344"/>
      <c r="L63" s="344"/>
      <c r="M63" s="344"/>
      <c r="N63" s="344"/>
      <c r="O63" s="344"/>
      <c r="P63" s="344"/>
      <c r="Q63" s="344"/>
      <c r="R63" s="344"/>
      <c r="S63" s="344"/>
      <c r="T63" s="344"/>
      <c r="U63" s="344"/>
      <c r="V63" s="344"/>
      <c r="W63" s="344"/>
      <c r="X63" s="344"/>
      <c r="Y63" s="344"/>
      <c r="Z63" s="344"/>
      <c r="AA63" s="344"/>
      <c r="AB63" s="344"/>
      <c r="AC63" s="344"/>
      <c r="AD63" s="344"/>
      <c r="AE63" s="344"/>
      <c r="AF63" s="344"/>
      <c r="AG63" s="342">
        <f>'VRN - VRN'!J30</f>
        <v>0</v>
      </c>
      <c r="AH63" s="343"/>
      <c r="AI63" s="343"/>
      <c r="AJ63" s="343"/>
      <c r="AK63" s="343"/>
      <c r="AL63" s="343"/>
      <c r="AM63" s="343"/>
      <c r="AN63" s="342">
        <f t="shared" si="0"/>
        <v>0</v>
      </c>
      <c r="AO63" s="343"/>
      <c r="AP63" s="343"/>
      <c r="AQ63" s="67" t="s">
        <v>103</v>
      </c>
      <c r="AR63" s="65"/>
      <c r="AS63" s="73">
        <v>0</v>
      </c>
      <c r="AT63" s="74">
        <f t="shared" si="1"/>
        <v>0</v>
      </c>
      <c r="AU63" s="75">
        <f>'VRN - VRN'!P85</f>
        <v>0</v>
      </c>
      <c r="AV63" s="74">
        <f>'VRN - VRN'!J33</f>
        <v>0</v>
      </c>
      <c r="AW63" s="74">
        <f>'VRN - VRN'!J34</f>
        <v>0</v>
      </c>
      <c r="AX63" s="74">
        <f>'VRN - VRN'!J35</f>
        <v>0</v>
      </c>
      <c r="AY63" s="74">
        <f>'VRN - VRN'!J36</f>
        <v>0</v>
      </c>
      <c r="AZ63" s="74">
        <f>'VRN - VRN'!F33</f>
        <v>0</v>
      </c>
      <c r="BA63" s="74">
        <f>'VRN - VRN'!F34</f>
        <v>0</v>
      </c>
      <c r="BB63" s="74">
        <f>'VRN - VRN'!F35</f>
        <v>0</v>
      </c>
      <c r="BC63" s="74">
        <f>'VRN - VRN'!F36</f>
        <v>0</v>
      </c>
      <c r="BD63" s="76">
        <f>'VRN - VRN'!F37</f>
        <v>0</v>
      </c>
      <c r="BT63" s="72" t="s">
        <v>78</v>
      </c>
      <c r="BV63" s="72" t="s">
        <v>72</v>
      </c>
      <c r="BW63" s="72" t="s">
        <v>104</v>
      </c>
      <c r="BX63" s="72" t="s">
        <v>5</v>
      </c>
      <c r="CL63" s="72" t="s">
        <v>3</v>
      </c>
      <c r="CM63" s="72" t="s">
        <v>80</v>
      </c>
    </row>
    <row r="64" spans="1:91" s="2" customFormat="1" ht="30" customHeight="1">
      <c r="A64" s="27"/>
      <c r="B64" s="28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  <c r="AR64" s="28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</row>
    <row r="65" spans="1:57" s="2" customFormat="1" ht="6.95" customHeight="1">
      <c r="A65" s="27"/>
      <c r="B65" s="34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28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</row>
  </sheetData>
  <sheetProtection password="CA50" sheet="1" objects="1" scenarios="1"/>
  <mergeCells count="73">
    <mergeCell ref="C39:AQ39"/>
    <mergeCell ref="AR2:BE2"/>
    <mergeCell ref="L33:P33"/>
    <mergeCell ref="W33:AE33"/>
    <mergeCell ref="AK33:AO33"/>
    <mergeCell ref="AK35:AO35"/>
    <mergeCell ref="X35:AB35"/>
    <mergeCell ref="W31:AE31"/>
    <mergeCell ref="AK31:AO31"/>
    <mergeCell ref="L31:P31"/>
    <mergeCell ref="L32:P32"/>
    <mergeCell ref="W32:AE32"/>
    <mergeCell ref="AK32:AO32"/>
    <mergeCell ref="L29:P29"/>
    <mergeCell ref="W29:AE29"/>
    <mergeCell ref="AK29:AO29"/>
    <mergeCell ref="AK30:AO30"/>
    <mergeCell ref="L30:P30"/>
    <mergeCell ref="W30:AE30"/>
    <mergeCell ref="K5:AO5"/>
    <mergeCell ref="K6:AO6"/>
    <mergeCell ref="E23:AN23"/>
    <mergeCell ref="AK26:AO26"/>
    <mergeCell ref="L28:P28"/>
    <mergeCell ref="W28:AE28"/>
    <mergeCell ref="AK28:AO28"/>
    <mergeCell ref="AN62:AP62"/>
    <mergeCell ref="AG62:AM62"/>
    <mergeCell ref="D62:H62"/>
    <mergeCell ref="J62:AF62"/>
    <mergeCell ref="AN63:AP63"/>
    <mergeCell ref="AG63:AM63"/>
    <mergeCell ref="D63:H63"/>
    <mergeCell ref="J63:AF63"/>
    <mergeCell ref="AN60:AP60"/>
    <mergeCell ref="AG60:AM60"/>
    <mergeCell ref="D60:H60"/>
    <mergeCell ref="J60:AF60"/>
    <mergeCell ref="AN61:AP61"/>
    <mergeCell ref="AG61:AM61"/>
    <mergeCell ref="D61:H61"/>
    <mergeCell ref="J61:AF61"/>
    <mergeCell ref="AN58:AP58"/>
    <mergeCell ref="AG58:AM58"/>
    <mergeCell ref="J58:AF58"/>
    <mergeCell ref="D58:H58"/>
    <mergeCell ref="AN59:AP59"/>
    <mergeCell ref="AG59:AM59"/>
    <mergeCell ref="D59:H59"/>
    <mergeCell ref="J59:AF59"/>
    <mergeCell ref="J56:AF56"/>
    <mergeCell ref="D56:H56"/>
    <mergeCell ref="AN56:AP56"/>
    <mergeCell ref="AG56:AM56"/>
    <mergeCell ref="J57:AF57"/>
    <mergeCell ref="AG57:AM57"/>
    <mergeCell ref="D57:H57"/>
    <mergeCell ref="AN57:AP57"/>
    <mergeCell ref="C52:G52"/>
    <mergeCell ref="AN52:AP52"/>
    <mergeCell ref="AG52:AM52"/>
    <mergeCell ref="I52:AF52"/>
    <mergeCell ref="AN55:AP55"/>
    <mergeCell ref="D55:H55"/>
    <mergeCell ref="AG55:AM55"/>
    <mergeCell ref="J55:AF55"/>
    <mergeCell ref="AG54:AM54"/>
    <mergeCell ref="AN54:AP54"/>
    <mergeCell ref="L45:AO45"/>
    <mergeCell ref="AM47:AN47"/>
    <mergeCell ref="AM49:AP49"/>
    <mergeCell ref="AS49:AT51"/>
    <mergeCell ref="AM50:AP50"/>
  </mergeCells>
  <hyperlinks>
    <hyperlink ref="A55" location="'01 - Statika'!C2" display="/"/>
    <hyperlink ref="A56" location="'02 - Stavebně architekton...'!C2" display="/"/>
    <hyperlink ref="A57" location="'03 - komunikace'!C2" display="/"/>
    <hyperlink ref="A58" location="'04 - Zeleň '!C2" display="/"/>
    <hyperlink ref="A59" location="'05 - silnoproud'!C2" display="/"/>
    <hyperlink ref="A60" location="'06 - Vodovod '!C2" display="/"/>
    <hyperlink ref="A61" location="'07 - Kanalizace dešťová'!C2" display="/"/>
    <hyperlink ref="A62" location="'08 - Kanalizace splašková'!C2" display="/"/>
    <hyperlink ref="A63" location="'VRN - VRN'!C2" display="/"/>
  </hyperlinks>
  <pageMargins left="0.39374999999999999" right="0.39374999999999999" top="0.39374999999999999" bottom="0.39374999999999999" header="0" footer="0"/>
  <pageSetup paperSize="9" scale="98" fitToHeight="100" orientation="landscape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109"/>
  <sheetViews>
    <sheetView showGridLines="0" topLeftCell="A59" workbookViewId="0">
      <selection activeCell="H116" sqref="H116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104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1772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ROUND(J85,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ROUND((SUM(BE85:BE108)),  2)</f>
        <v>0</v>
      </c>
      <c r="G33" s="238"/>
      <c r="H33" s="238"/>
      <c r="I33" s="249">
        <v>0.21</v>
      </c>
      <c r="J33" s="248">
        <f>ROUND(((SUM(BE85:BE108))*I33),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ROUND((SUM(BF85:BF108)),  2)</f>
        <v>0</v>
      </c>
      <c r="G34" s="238"/>
      <c r="H34" s="238"/>
      <c r="I34" s="249">
        <v>0.12</v>
      </c>
      <c r="J34" s="248">
        <f>ROUND(((SUM(BF85:BF108))*I34),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ROUND((SUM(BG85:BG108)),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ROUND((SUM(BH85:BH108)),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ROUND((SUM(BI85:BI108)),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>VRN - VRN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J85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1773</v>
      </c>
      <c r="E60" s="268"/>
      <c r="F60" s="268"/>
      <c r="G60" s="268"/>
      <c r="H60" s="268"/>
      <c r="I60" s="268"/>
      <c r="J60" s="269">
        <f>J86</f>
        <v>0</v>
      </c>
      <c r="K60" s="266"/>
      <c r="L60" s="82"/>
    </row>
    <row r="61" spans="1:47" s="10" customFormat="1" ht="19.899999999999999" customHeight="1">
      <c r="B61" s="270"/>
      <c r="C61" s="271"/>
      <c r="D61" s="272" t="s">
        <v>1774</v>
      </c>
      <c r="E61" s="273"/>
      <c r="F61" s="273"/>
      <c r="G61" s="273"/>
      <c r="H61" s="273"/>
      <c r="I61" s="273"/>
      <c r="J61" s="274">
        <f>J87</f>
        <v>0</v>
      </c>
      <c r="K61" s="271"/>
      <c r="L61" s="83"/>
    </row>
    <row r="62" spans="1:47" s="10" customFormat="1" ht="19.899999999999999" customHeight="1">
      <c r="B62" s="270"/>
      <c r="C62" s="271"/>
      <c r="D62" s="272" t="s">
        <v>1775</v>
      </c>
      <c r="E62" s="273"/>
      <c r="F62" s="273"/>
      <c r="G62" s="273"/>
      <c r="H62" s="273"/>
      <c r="I62" s="273"/>
      <c r="J62" s="274">
        <f>J92</f>
        <v>0</v>
      </c>
      <c r="K62" s="271"/>
      <c r="L62" s="83"/>
    </row>
    <row r="63" spans="1:47" s="10" customFormat="1" ht="19.899999999999999" customHeight="1">
      <c r="B63" s="270"/>
      <c r="C63" s="271"/>
      <c r="D63" s="272" t="s">
        <v>1776</v>
      </c>
      <c r="E63" s="273"/>
      <c r="F63" s="273"/>
      <c r="G63" s="273"/>
      <c r="H63" s="273"/>
      <c r="I63" s="273"/>
      <c r="J63" s="274">
        <f>J98</f>
        <v>0</v>
      </c>
      <c r="K63" s="271"/>
      <c r="L63" s="83"/>
    </row>
    <row r="64" spans="1:47" s="10" customFormat="1" ht="19.899999999999999" customHeight="1">
      <c r="B64" s="270"/>
      <c r="C64" s="271"/>
      <c r="D64" s="272" t="s">
        <v>1777</v>
      </c>
      <c r="E64" s="273"/>
      <c r="F64" s="273"/>
      <c r="G64" s="273"/>
      <c r="H64" s="273"/>
      <c r="I64" s="273"/>
      <c r="J64" s="274">
        <f>J101</f>
        <v>0</v>
      </c>
      <c r="K64" s="271"/>
      <c r="L64" s="83"/>
    </row>
    <row r="65" spans="1:31" s="10" customFormat="1" ht="19.899999999999999" customHeight="1">
      <c r="B65" s="270"/>
      <c r="C65" s="271"/>
      <c r="D65" s="272" t="s">
        <v>1778</v>
      </c>
      <c r="E65" s="273"/>
      <c r="F65" s="273"/>
      <c r="G65" s="273"/>
      <c r="H65" s="273"/>
      <c r="I65" s="273"/>
      <c r="J65" s="274">
        <f>J104</f>
        <v>0</v>
      </c>
      <c r="K65" s="271"/>
      <c r="L65" s="83"/>
    </row>
    <row r="66" spans="1:31" s="2" customFormat="1" ht="21.75" customHeight="1">
      <c r="A66" s="27"/>
      <c r="B66" s="237"/>
      <c r="C66" s="238"/>
      <c r="D66" s="238"/>
      <c r="E66" s="238"/>
      <c r="F66" s="238"/>
      <c r="G66" s="238"/>
      <c r="H66" s="238"/>
      <c r="I66" s="238"/>
      <c r="J66" s="238"/>
      <c r="K66" s="238"/>
      <c r="L66" s="79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</row>
    <row r="67" spans="1:31" s="2" customFormat="1" ht="6.95" customHeight="1">
      <c r="A67" s="27"/>
      <c r="B67" s="257"/>
      <c r="C67" s="258"/>
      <c r="D67" s="258"/>
      <c r="E67" s="258"/>
      <c r="F67" s="258"/>
      <c r="G67" s="258"/>
      <c r="H67" s="258"/>
      <c r="I67" s="258"/>
      <c r="J67" s="258"/>
      <c r="K67" s="258"/>
      <c r="L67" s="79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</row>
    <row r="71" spans="1:31" s="2" customFormat="1" ht="6.95" customHeight="1">
      <c r="A71" s="27"/>
      <c r="B71" s="259"/>
      <c r="C71" s="260"/>
      <c r="D71" s="260"/>
      <c r="E71" s="260"/>
      <c r="F71" s="260"/>
      <c r="G71" s="260"/>
      <c r="H71" s="260"/>
      <c r="I71" s="260"/>
      <c r="J71" s="260"/>
      <c r="K71" s="260"/>
      <c r="L71" s="79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</row>
    <row r="72" spans="1:31" s="2" customFormat="1" ht="24.95" customHeight="1">
      <c r="A72" s="27"/>
      <c r="B72" s="237"/>
      <c r="C72" s="235" t="s">
        <v>116</v>
      </c>
      <c r="D72" s="238"/>
      <c r="E72" s="238"/>
      <c r="F72" s="238"/>
      <c r="G72" s="238"/>
      <c r="H72" s="238"/>
      <c r="I72" s="238"/>
      <c r="J72" s="238"/>
      <c r="K72" s="238"/>
      <c r="L72" s="79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</row>
    <row r="73" spans="1:31" s="2" customFormat="1" ht="6.95" customHeight="1">
      <c r="A73" s="27"/>
      <c r="B73" s="237"/>
      <c r="C73" s="238"/>
      <c r="D73" s="238"/>
      <c r="E73" s="238"/>
      <c r="F73" s="238"/>
      <c r="G73" s="238"/>
      <c r="H73" s="238"/>
      <c r="I73" s="238"/>
      <c r="J73" s="238"/>
      <c r="K73" s="238"/>
      <c r="L73" s="79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</row>
    <row r="74" spans="1:31" s="2" customFormat="1" ht="12" customHeight="1">
      <c r="A74" s="27"/>
      <c r="B74" s="237"/>
      <c r="C74" s="236" t="s">
        <v>15</v>
      </c>
      <c r="D74" s="238"/>
      <c r="E74" s="238"/>
      <c r="F74" s="238"/>
      <c r="G74" s="238"/>
      <c r="H74" s="238"/>
      <c r="I74" s="238"/>
      <c r="J74" s="238"/>
      <c r="K74" s="238"/>
      <c r="L74" s="79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</row>
    <row r="75" spans="1:31" s="2" customFormat="1" ht="16.5" customHeight="1">
      <c r="A75" s="27"/>
      <c r="B75" s="237"/>
      <c r="C75" s="238"/>
      <c r="D75" s="238"/>
      <c r="E75" s="366" t="str">
        <f>E7</f>
        <v>Vjezd do areálu Žižkov, vnitřní komunikace</v>
      </c>
      <c r="F75" s="367"/>
      <c r="G75" s="367"/>
      <c r="H75" s="367"/>
      <c r="I75" s="238"/>
      <c r="J75" s="238"/>
      <c r="K75" s="238"/>
      <c r="L75" s="7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</row>
    <row r="76" spans="1:31" s="2" customFormat="1" ht="12" customHeight="1">
      <c r="A76" s="27"/>
      <c r="B76" s="237"/>
      <c r="C76" s="236" t="s">
        <v>106</v>
      </c>
      <c r="D76" s="238"/>
      <c r="E76" s="238"/>
      <c r="F76" s="238"/>
      <c r="G76" s="238"/>
      <c r="H76" s="238"/>
      <c r="I76" s="238"/>
      <c r="J76" s="238"/>
      <c r="K76" s="238"/>
      <c r="L76" s="79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</row>
    <row r="77" spans="1:31" s="2" customFormat="1" ht="16.5" customHeight="1">
      <c r="A77" s="27"/>
      <c r="B77" s="237"/>
      <c r="C77" s="238"/>
      <c r="D77" s="238"/>
      <c r="E77" s="364" t="str">
        <f>E9</f>
        <v>VRN - VRN</v>
      </c>
      <c r="F77" s="365"/>
      <c r="G77" s="365"/>
      <c r="H77" s="365"/>
      <c r="I77" s="238"/>
      <c r="J77" s="238"/>
      <c r="K77" s="238"/>
      <c r="L77" s="79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</row>
    <row r="78" spans="1:31" s="2" customFormat="1" ht="6.95" customHeight="1">
      <c r="A78" s="27"/>
      <c r="B78" s="237"/>
      <c r="C78" s="238"/>
      <c r="D78" s="238"/>
      <c r="E78" s="238"/>
      <c r="F78" s="238"/>
      <c r="G78" s="238"/>
      <c r="H78" s="238"/>
      <c r="I78" s="238"/>
      <c r="J78" s="238"/>
      <c r="K78" s="238"/>
      <c r="L78" s="79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</row>
    <row r="79" spans="1:31" s="2" customFormat="1" ht="12" customHeight="1">
      <c r="A79" s="27"/>
      <c r="B79" s="237"/>
      <c r="C79" s="236" t="s">
        <v>19</v>
      </c>
      <c r="D79" s="238"/>
      <c r="E79" s="238"/>
      <c r="F79" s="239" t="str">
        <f>F12</f>
        <v>Vysoká škola ekonomická v Praze</v>
      </c>
      <c r="G79" s="238"/>
      <c r="H79" s="238"/>
      <c r="I79" s="236" t="s">
        <v>21</v>
      </c>
      <c r="J79" s="240" t="str">
        <f>IF(J12="","",J12)</f>
        <v>23. 5. 2025</v>
      </c>
      <c r="K79" s="238"/>
      <c r="L79" s="79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</row>
    <row r="80" spans="1:31" s="2" customFormat="1" ht="6.95" customHeight="1">
      <c r="A80" s="27"/>
      <c r="B80" s="237"/>
      <c r="C80" s="238"/>
      <c r="D80" s="238"/>
      <c r="E80" s="238"/>
      <c r="F80" s="238"/>
      <c r="G80" s="238"/>
      <c r="H80" s="238"/>
      <c r="I80" s="238"/>
      <c r="J80" s="238"/>
      <c r="K80" s="238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65" s="2" customFormat="1" ht="25.7" customHeight="1">
      <c r="A81" s="27"/>
      <c r="B81" s="237"/>
      <c r="C81" s="236" t="s">
        <v>23</v>
      </c>
      <c r="D81" s="238"/>
      <c r="E81" s="238"/>
      <c r="F81" s="239" t="str">
        <f>E15</f>
        <v>Vysoká škola ekonomická v Praze</v>
      </c>
      <c r="G81" s="238"/>
      <c r="H81" s="238"/>
      <c r="I81" s="236" t="s">
        <v>29</v>
      </c>
      <c r="J81" s="261" t="str">
        <f>E21</f>
        <v>Ing. arch. Petr Ovčačík</v>
      </c>
      <c r="K81" s="238"/>
      <c r="L81" s="79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</row>
    <row r="82" spans="1:65" s="2" customFormat="1" ht="15.2" customHeight="1">
      <c r="A82" s="27"/>
      <c r="B82" s="237"/>
      <c r="C82" s="236" t="s">
        <v>27</v>
      </c>
      <c r="D82" s="238"/>
      <c r="E82" s="238"/>
      <c r="F82" s="239" t="str">
        <f>IF(E18="","",E18)</f>
        <v xml:space="preserve"> </v>
      </c>
      <c r="G82" s="238"/>
      <c r="H82" s="238"/>
      <c r="I82" s="236" t="s">
        <v>32</v>
      </c>
      <c r="J82" s="261" t="str">
        <f>E24</f>
        <v>Ing. M. Dušek</v>
      </c>
      <c r="K82" s="238"/>
      <c r="L82" s="79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</row>
    <row r="83" spans="1:65" s="2" customFormat="1" ht="10.35" customHeight="1">
      <c r="A83" s="27"/>
      <c r="B83" s="237"/>
      <c r="C83" s="238"/>
      <c r="D83" s="238"/>
      <c r="E83" s="238"/>
      <c r="F83" s="238"/>
      <c r="G83" s="238"/>
      <c r="H83" s="238"/>
      <c r="I83" s="238"/>
      <c r="J83" s="238"/>
      <c r="K83" s="238"/>
      <c r="L83" s="79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</row>
    <row r="84" spans="1:65" s="11" customFormat="1" ht="29.25" customHeight="1">
      <c r="A84" s="84"/>
      <c r="B84" s="275"/>
      <c r="C84" s="276" t="s">
        <v>117</v>
      </c>
      <c r="D84" s="277" t="s">
        <v>55</v>
      </c>
      <c r="E84" s="277" t="s">
        <v>51</v>
      </c>
      <c r="F84" s="277" t="s">
        <v>52</v>
      </c>
      <c r="G84" s="277" t="s">
        <v>118</v>
      </c>
      <c r="H84" s="277" t="s">
        <v>119</v>
      </c>
      <c r="I84" s="277" t="s">
        <v>120</v>
      </c>
      <c r="J84" s="277" t="s">
        <v>110</v>
      </c>
      <c r="K84" s="278" t="s">
        <v>121</v>
      </c>
      <c r="L84" s="85"/>
      <c r="M84" s="48" t="s">
        <v>3</v>
      </c>
      <c r="N84" s="49" t="s">
        <v>40</v>
      </c>
      <c r="O84" s="49" t="s">
        <v>122</v>
      </c>
      <c r="P84" s="49" t="s">
        <v>123</v>
      </c>
      <c r="Q84" s="49" t="s">
        <v>124</v>
      </c>
      <c r="R84" s="49" t="s">
        <v>125</v>
      </c>
      <c r="S84" s="49" t="s">
        <v>126</v>
      </c>
      <c r="T84" s="50" t="s">
        <v>127</v>
      </c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</row>
    <row r="85" spans="1:65" s="2" customFormat="1" ht="22.9" customHeight="1">
      <c r="A85" s="27"/>
      <c r="B85" s="237"/>
      <c r="C85" s="279" t="s">
        <v>128</v>
      </c>
      <c r="D85" s="238"/>
      <c r="E85" s="238"/>
      <c r="F85" s="238"/>
      <c r="G85" s="238"/>
      <c r="H85" s="238"/>
      <c r="I85" s="238"/>
      <c r="J85" s="280">
        <f>BK85</f>
        <v>0</v>
      </c>
      <c r="K85" s="238"/>
      <c r="L85" s="28"/>
      <c r="M85" s="51"/>
      <c r="N85" s="42"/>
      <c r="O85" s="52"/>
      <c r="P85" s="86">
        <f>P86</f>
        <v>0</v>
      </c>
      <c r="Q85" s="52"/>
      <c r="R85" s="86">
        <f>R86</f>
        <v>0</v>
      </c>
      <c r="S85" s="52"/>
      <c r="T85" s="87">
        <f>T86</f>
        <v>0</v>
      </c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T85" s="18" t="s">
        <v>69</v>
      </c>
      <c r="AU85" s="18" t="s">
        <v>111</v>
      </c>
      <c r="BK85" s="88">
        <f>BK86</f>
        <v>0</v>
      </c>
    </row>
    <row r="86" spans="1:65" s="12" customFormat="1" ht="25.9" customHeight="1">
      <c r="B86" s="281"/>
      <c r="C86" s="282"/>
      <c r="D86" s="283" t="s">
        <v>69</v>
      </c>
      <c r="E86" s="284" t="s">
        <v>102</v>
      </c>
      <c r="F86" s="284" t="s">
        <v>1779</v>
      </c>
      <c r="G86" s="282"/>
      <c r="H86" s="282"/>
      <c r="I86" s="282"/>
      <c r="J86" s="285">
        <f>BK86</f>
        <v>0</v>
      </c>
      <c r="K86" s="282"/>
      <c r="L86" s="89"/>
      <c r="M86" s="91"/>
      <c r="N86" s="92"/>
      <c r="O86" s="92"/>
      <c r="P86" s="93">
        <f>P87+P92+P98+P101+P104</f>
        <v>0</v>
      </c>
      <c r="Q86" s="92"/>
      <c r="R86" s="93">
        <f>R87+R92+R98+R101+R104</f>
        <v>0</v>
      </c>
      <c r="S86" s="92"/>
      <c r="T86" s="94">
        <f>T87+T92+T98+T101+T104</f>
        <v>0</v>
      </c>
      <c r="AR86" s="90" t="s">
        <v>168</v>
      </c>
      <c r="AT86" s="95" t="s">
        <v>69</v>
      </c>
      <c r="AU86" s="95" t="s">
        <v>70</v>
      </c>
      <c r="AY86" s="90" t="s">
        <v>131</v>
      </c>
      <c r="BK86" s="96">
        <f>BK87+BK92+BK98+BK101+BK104</f>
        <v>0</v>
      </c>
    </row>
    <row r="87" spans="1:65" s="12" customFormat="1" ht="22.9" customHeight="1">
      <c r="B87" s="281"/>
      <c r="C87" s="282"/>
      <c r="D87" s="283" t="s">
        <v>69</v>
      </c>
      <c r="E87" s="286" t="s">
        <v>1780</v>
      </c>
      <c r="F87" s="286" t="s">
        <v>1781</v>
      </c>
      <c r="G87" s="282"/>
      <c r="H87" s="282"/>
      <c r="I87" s="282"/>
      <c r="J87" s="287">
        <f>BK87</f>
        <v>0</v>
      </c>
      <c r="K87" s="282"/>
      <c r="L87" s="89"/>
      <c r="M87" s="91"/>
      <c r="N87" s="92"/>
      <c r="O87" s="92"/>
      <c r="P87" s="93">
        <f>SUM(P88:P91)</f>
        <v>0</v>
      </c>
      <c r="Q87" s="92"/>
      <c r="R87" s="93">
        <f>SUM(R88:R91)</f>
        <v>0</v>
      </c>
      <c r="S87" s="92"/>
      <c r="T87" s="94">
        <f>SUM(T88:T91)</f>
        <v>0</v>
      </c>
      <c r="AR87" s="90" t="s">
        <v>168</v>
      </c>
      <c r="AT87" s="95" t="s">
        <v>69</v>
      </c>
      <c r="AU87" s="95" t="s">
        <v>78</v>
      </c>
      <c r="AY87" s="90" t="s">
        <v>131</v>
      </c>
      <c r="BK87" s="96">
        <f>SUM(BK88:BK91)</f>
        <v>0</v>
      </c>
    </row>
    <row r="88" spans="1:65" s="2" customFormat="1" ht="16.5" customHeight="1">
      <c r="A88" s="27"/>
      <c r="B88" s="237"/>
      <c r="C88" s="288" t="s">
        <v>78</v>
      </c>
      <c r="D88" s="288" t="s">
        <v>136</v>
      </c>
      <c r="E88" s="289" t="s">
        <v>1782</v>
      </c>
      <c r="F88" s="290" t="s">
        <v>1783</v>
      </c>
      <c r="G88" s="291" t="s">
        <v>910</v>
      </c>
      <c r="H88" s="292">
        <v>1</v>
      </c>
      <c r="I88" s="314">
        <v>0</v>
      </c>
      <c r="J88" s="293">
        <f>ROUND(I88*H88,2)</f>
        <v>0</v>
      </c>
      <c r="K88" s="290" t="s">
        <v>140</v>
      </c>
      <c r="L88" s="28"/>
      <c r="M88" s="97" t="s">
        <v>3</v>
      </c>
      <c r="N88" s="98" t="s">
        <v>41</v>
      </c>
      <c r="O88" s="99">
        <v>0</v>
      </c>
      <c r="P88" s="99">
        <f>O88*H88</f>
        <v>0</v>
      </c>
      <c r="Q88" s="99">
        <v>0</v>
      </c>
      <c r="R88" s="99">
        <f>Q88*H88</f>
        <v>0</v>
      </c>
      <c r="S88" s="99">
        <v>0</v>
      </c>
      <c r="T88" s="100">
        <f>S88*H88</f>
        <v>0</v>
      </c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R88" s="101" t="s">
        <v>1784</v>
      </c>
      <c r="AT88" s="101" t="s">
        <v>136</v>
      </c>
      <c r="AU88" s="101" t="s">
        <v>80</v>
      </c>
      <c r="AY88" s="18" t="s">
        <v>131</v>
      </c>
      <c r="BE88" s="102">
        <f>IF(N88="základní",J88,0)</f>
        <v>0</v>
      </c>
      <c r="BF88" s="102">
        <f>IF(N88="snížená",J88,0)</f>
        <v>0</v>
      </c>
      <c r="BG88" s="102">
        <f>IF(N88="zákl. přenesená",J88,0)</f>
        <v>0</v>
      </c>
      <c r="BH88" s="102">
        <f>IF(N88="sníž. přenesená",J88,0)</f>
        <v>0</v>
      </c>
      <c r="BI88" s="102">
        <f>IF(N88="nulová",J88,0)</f>
        <v>0</v>
      </c>
      <c r="BJ88" s="18" t="s">
        <v>78</v>
      </c>
      <c r="BK88" s="102">
        <f>ROUND(I88*H88,2)</f>
        <v>0</v>
      </c>
      <c r="BL88" s="18" t="s">
        <v>1784</v>
      </c>
      <c r="BM88" s="101" t="s">
        <v>1785</v>
      </c>
    </row>
    <row r="89" spans="1:65" s="2" customFormat="1">
      <c r="A89" s="27"/>
      <c r="B89" s="237"/>
      <c r="C89" s="238"/>
      <c r="D89" s="294" t="s">
        <v>143</v>
      </c>
      <c r="E89" s="238"/>
      <c r="F89" s="295" t="s">
        <v>1786</v>
      </c>
      <c r="G89" s="238"/>
      <c r="H89" s="238"/>
      <c r="I89" s="238"/>
      <c r="J89" s="238"/>
      <c r="K89" s="238"/>
      <c r="L89" s="28"/>
      <c r="M89" s="103"/>
      <c r="N89" s="104"/>
      <c r="O89" s="44"/>
      <c r="P89" s="44"/>
      <c r="Q89" s="44"/>
      <c r="R89" s="44"/>
      <c r="S89" s="44"/>
      <c r="T89" s="45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T89" s="18" t="s">
        <v>143</v>
      </c>
      <c r="AU89" s="18" t="s">
        <v>80</v>
      </c>
    </row>
    <row r="90" spans="1:65" s="2" customFormat="1" ht="16.5" customHeight="1">
      <c r="A90" s="27"/>
      <c r="B90" s="237"/>
      <c r="C90" s="288" t="s">
        <v>80</v>
      </c>
      <c r="D90" s="288" t="s">
        <v>136</v>
      </c>
      <c r="E90" s="289" t="s">
        <v>1787</v>
      </c>
      <c r="F90" s="290" t="s">
        <v>1788</v>
      </c>
      <c r="G90" s="291" t="s">
        <v>910</v>
      </c>
      <c r="H90" s="292">
        <v>1</v>
      </c>
      <c r="I90" s="314">
        <v>0</v>
      </c>
      <c r="J90" s="293">
        <f>ROUND(I90*H90,2)</f>
        <v>0</v>
      </c>
      <c r="K90" s="290" t="s">
        <v>140</v>
      </c>
      <c r="L90" s="28"/>
      <c r="M90" s="97" t="s">
        <v>3</v>
      </c>
      <c r="N90" s="98" t="s">
        <v>41</v>
      </c>
      <c r="O90" s="99">
        <v>0</v>
      </c>
      <c r="P90" s="99">
        <f>O90*H90</f>
        <v>0</v>
      </c>
      <c r="Q90" s="99">
        <v>0</v>
      </c>
      <c r="R90" s="99">
        <f>Q90*H90</f>
        <v>0</v>
      </c>
      <c r="S90" s="99">
        <v>0</v>
      </c>
      <c r="T90" s="100">
        <f>S90*H90</f>
        <v>0</v>
      </c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R90" s="101" t="s">
        <v>1784</v>
      </c>
      <c r="AT90" s="101" t="s">
        <v>136</v>
      </c>
      <c r="AU90" s="101" t="s">
        <v>80</v>
      </c>
      <c r="AY90" s="18" t="s">
        <v>131</v>
      </c>
      <c r="BE90" s="102">
        <f>IF(N90="základní",J90,0)</f>
        <v>0</v>
      </c>
      <c r="BF90" s="102">
        <f>IF(N90="snížená",J90,0)</f>
        <v>0</v>
      </c>
      <c r="BG90" s="102">
        <f>IF(N90="zákl. přenesená",J90,0)</f>
        <v>0</v>
      </c>
      <c r="BH90" s="102">
        <f>IF(N90="sníž. přenesená",J90,0)</f>
        <v>0</v>
      </c>
      <c r="BI90" s="102">
        <f>IF(N90="nulová",J90,0)</f>
        <v>0</v>
      </c>
      <c r="BJ90" s="18" t="s">
        <v>78</v>
      </c>
      <c r="BK90" s="102">
        <f>ROUND(I90*H90,2)</f>
        <v>0</v>
      </c>
      <c r="BL90" s="18" t="s">
        <v>1784</v>
      </c>
      <c r="BM90" s="101" t="s">
        <v>1789</v>
      </c>
    </row>
    <row r="91" spans="1:65" s="2" customFormat="1">
      <c r="A91" s="27"/>
      <c r="B91" s="237"/>
      <c r="C91" s="238"/>
      <c r="D91" s="294" t="s">
        <v>143</v>
      </c>
      <c r="E91" s="238"/>
      <c r="F91" s="295" t="s">
        <v>1790</v>
      </c>
      <c r="G91" s="238"/>
      <c r="H91" s="238"/>
      <c r="I91" s="238"/>
      <c r="J91" s="238"/>
      <c r="K91" s="238"/>
      <c r="L91" s="28"/>
      <c r="M91" s="103"/>
      <c r="N91" s="104"/>
      <c r="O91" s="44"/>
      <c r="P91" s="44"/>
      <c r="Q91" s="44"/>
      <c r="R91" s="44"/>
      <c r="S91" s="44"/>
      <c r="T91" s="45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T91" s="18" t="s">
        <v>143</v>
      </c>
      <c r="AU91" s="18" t="s">
        <v>80</v>
      </c>
    </row>
    <row r="92" spans="1:65" s="12" customFormat="1" ht="22.9" customHeight="1">
      <c r="B92" s="281"/>
      <c r="C92" s="282"/>
      <c r="D92" s="283" t="s">
        <v>69</v>
      </c>
      <c r="E92" s="286" t="s">
        <v>1791</v>
      </c>
      <c r="F92" s="286" t="s">
        <v>1792</v>
      </c>
      <c r="G92" s="282"/>
      <c r="H92" s="282"/>
      <c r="I92" s="282"/>
      <c r="J92" s="287">
        <f>BK92</f>
        <v>0</v>
      </c>
      <c r="K92" s="282"/>
      <c r="L92" s="89"/>
      <c r="M92" s="91"/>
      <c r="N92" s="92"/>
      <c r="O92" s="92"/>
      <c r="P92" s="93">
        <f>SUM(P93:P97)</f>
        <v>0</v>
      </c>
      <c r="Q92" s="92"/>
      <c r="R92" s="93">
        <f>SUM(R93:R97)</f>
        <v>0</v>
      </c>
      <c r="S92" s="92"/>
      <c r="T92" s="94">
        <f>SUM(T93:T97)</f>
        <v>0</v>
      </c>
      <c r="AR92" s="90" t="s">
        <v>168</v>
      </c>
      <c r="AT92" s="95" t="s">
        <v>69</v>
      </c>
      <c r="AU92" s="95" t="s">
        <v>78</v>
      </c>
      <c r="AY92" s="90" t="s">
        <v>131</v>
      </c>
      <c r="BK92" s="96">
        <f>SUM(BK93:BK97)</f>
        <v>0</v>
      </c>
    </row>
    <row r="93" spans="1:65" s="2" customFormat="1" ht="16.5" customHeight="1">
      <c r="A93" s="27"/>
      <c r="B93" s="237"/>
      <c r="C93" s="288" t="s">
        <v>157</v>
      </c>
      <c r="D93" s="288" t="s">
        <v>136</v>
      </c>
      <c r="E93" s="289" t="s">
        <v>1793</v>
      </c>
      <c r="F93" s="290" t="s">
        <v>1792</v>
      </c>
      <c r="G93" s="291" t="s">
        <v>1794</v>
      </c>
      <c r="H93" s="292">
        <v>3.5000000000000003E-2</v>
      </c>
      <c r="I93" s="314">
        <v>0</v>
      </c>
      <c r="J93" s="293">
        <f>ROUND(I93*H93,2)</f>
        <v>0</v>
      </c>
      <c r="K93" s="290" t="s">
        <v>140</v>
      </c>
      <c r="L93" s="28"/>
      <c r="M93" s="97" t="s">
        <v>3</v>
      </c>
      <c r="N93" s="98" t="s">
        <v>41</v>
      </c>
      <c r="O93" s="99">
        <v>0</v>
      </c>
      <c r="P93" s="99">
        <f>O93*H93</f>
        <v>0</v>
      </c>
      <c r="Q93" s="99">
        <v>0</v>
      </c>
      <c r="R93" s="99">
        <f>Q93*H93</f>
        <v>0</v>
      </c>
      <c r="S93" s="99">
        <v>0</v>
      </c>
      <c r="T93" s="100">
        <f>S93*H93</f>
        <v>0</v>
      </c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R93" s="101" t="s">
        <v>1784</v>
      </c>
      <c r="AT93" s="101" t="s">
        <v>136</v>
      </c>
      <c r="AU93" s="101" t="s">
        <v>80</v>
      </c>
      <c r="AY93" s="18" t="s">
        <v>131</v>
      </c>
      <c r="BE93" s="102">
        <f>IF(N93="základní",J93,0)</f>
        <v>0</v>
      </c>
      <c r="BF93" s="102">
        <f>IF(N93="snížená",J93,0)</f>
        <v>0</v>
      </c>
      <c r="BG93" s="102">
        <f>IF(N93="zákl. přenesená",J93,0)</f>
        <v>0</v>
      </c>
      <c r="BH93" s="102">
        <f>IF(N93="sníž. přenesená",J93,0)</f>
        <v>0</v>
      </c>
      <c r="BI93" s="102">
        <f>IF(N93="nulová",J93,0)</f>
        <v>0</v>
      </c>
      <c r="BJ93" s="18" t="s">
        <v>78</v>
      </c>
      <c r="BK93" s="102">
        <f>ROUND(I93*H93,2)</f>
        <v>0</v>
      </c>
      <c r="BL93" s="18" t="s">
        <v>1784</v>
      </c>
      <c r="BM93" s="101" t="s">
        <v>1795</v>
      </c>
    </row>
    <row r="94" spans="1:65" s="2" customFormat="1">
      <c r="A94" s="27"/>
      <c r="B94" s="237"/>
      <c r="C94" s="238"/>
      <c r="D94" s="294" t="s">
        <v>143</v>
      </c>
      <c r="E94" s="238"/>
      <c r="F94" s="295" t="s">
        <v>1796</v>
      </c>
      <c r="G94" s="238"/>
      <c r="H94" s="238"/>
      <c r="I94" s="238"/>
      <c r="J94" s="238"/>
      <c r="K94" s="238"/>
      <c r="L94" s="28"/>
      <c r="M94" s="103"/>
      <c r="N94" s="104"/>
      <c r="O94" s="44"/>
      <c r="P94" s="44"/>
      <c r="Q94" s="44"/>
      <c r="R94" s="44"/>
      <c r="S94" s="44"/>
      <c r="T94" s="45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T94" s="18" t="s">
        <v>143</v>
      </c>
      <c r="AU94" s="18" t="s">
        <v>80</v>
      </c>
    </row>
    <row r="95" spans="1:65" s="2" customFormat="1" ht="16.5" customHeight="1">
      <c r="A95" s="27"/>
      <c r="B95" s="237"/>
      <c r="C95" s="288" t="s">
        <v>156</v>
      </c>
      <c r="D95" s="288" t="s">
        <v>136</v>
      </c>
      <c r="E95" s="289" t="s">
        <v>1797</v>
      </c>
      <c r="F95" s="290" t="s">
        <v>1798</v>
      </c>
      <c r="G95" s="291" t="s">
        <v>910</v>
      </c>
      <c r="H95" s="292">
        <v>1</v>
      </c>
      <c r="I95" s="314">
        <v>0</v>
      </c>
      <c r="J95" s="293">
        <f>ROUND(I95*H95,2)</f>
        <v>0</v>
      </c>
      <c r="K95" s="290" t="s">
        <v>140</v>
      </c>
      <c r="L95" s="28"/>
      <c r="M95" s="97" t="s">
        <v>3</v>
      </c>
      <c r="N95" s="98" t="s">
        <v>41</v>
      </c>
      <c r="O95" s="99">
        <v>0</v>
      </c>
      <c r="P95" s="99">
        <f>O95*H95</f>
        <v>0</v>
      </c>
      <c r="Q95" s="99">
        <v>0</v>
      </c>
      <c r="R95" s="99">
        <f>Q95*H95</f>
        <v>0</v>
      </c>
      <c r="S95" s="99">
        <v>0</v>
      </c>
      <c r="T95" s="100">
        <f>S95*H95</f>
        <v>0</v>
      </c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R95" s="101" t="s">
        <v>1784</v>
      </c>
      <c r="AT95" s="101" t="s">
        <v>136</v>
      </c>
      <c r="AU95" s="101" t="s">
        <v>80</v>
      </c>
      <c r="AY95" s="18" t="s">
        <v>131</v>
      </c>
      <c r="BE95" s="102">
        <f>IF(N95="základní",J95,0)</f>
        <v>0</v>
      </c>
      <c r="BF95" s="102">
        <f>IF(N95="snížená",J95,0)</f>
        <v>0</v>
      </c>
      <c r="BG95" s="102">
        <f>IF(N95="zákl. přenesená",J95,0)</f>
        <v>0</v>
      </c>
      <c r="BH95" s="102">
        <f>IF(N95="sníž. přenesená",J95,0)</f>
        <v>0</v>
      </c>
      <c r="BI95" s="102">
        <f>IF(N95="nulová",J95,0)</f>
        <v>0</v>
      </c>
      <c r="BJ95" s="18" t="s">
        <v>78</v>
      </c>
      <c r="BK95" s="102">
        <f>ROUND(I95*H95,2)</f>
        <v>0</v>
      </c>
      <c r="BL95" s="18" t="s">
        <v>1784</v>
      </c>
      <c r="BM95" s="101" t="s">
        <v>1799</v>
      </c>
    </row>
    <row r="96" spans="1:65" s="2" customFormat="1">
      <c r="A96" s="27"/>
      <c r="B96" s="237"/>
      <c r="C96" s="238"/>
      <c r="D96" s="294" t="s">
        <v>143</v>
      </c>
      <c r="E96" s="238"/>
      <c r="F96" s="295" t="s">
        <v>1800</v>
      </c>
      <c r="G96" s="238"/>
      <c r="H96" s="238"/>
      <c r="I96" s="238"/>
      <c r="J96" s="238"/>
      <c r="K96" s="238"/>
      <c r="L96" s="28"/>
      <c r="M96" s="103"/>
      <c r="N96" s="104"/>
      <c r="O96" s="44"/>
      <c r="P96" s="44"/>
      <c r="Q96" s="44"/>
      <c r="R96" s="44"/>
      <c r="S96" s="44"/>
      <c r="T96" s="45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T96" s="18" t="s">
        <v>143</v>
      </c>
      <c r="AU96" s="18" t="s">
        <v>80</v>
      </c>
    </row>
    <row r="97" spans="1:65" s="13" customFormat="1">
      <c r="B97" s="296"/>
      <c r="C97" s="297"/>
      <c r="D97" s="298" t="s">
        <v>145</v>
      </c>
      <c r="E97" s="299" t="s">
        <v>3</v>
      </c>
      <c r="F97" s="300" t="s">
        <v>2010</v>
      </c>
      <c r="G97" s="297"/>
      <c r="H97" s="301">
        <v>1</v>
      </c>
      <c r="I97" s="297"/>
      <c r="J97" s="297"/>
      <c r="K97" s="297"/>
      <c r="L97" s="105"/>
      <c r="M97" s="107"/>
      <c r="N97" s="108"/>
      <c r="O97" s="108"/>
      <c r="P97" s="108"/>
      <c r="Q97" s="108"/>
      <c r="R97" s="108"/>
      <c r="S97" s="108"/>
      <c r="T97" s="109"/>
      <c r="AT97" s="106" t="s">
        <v>145</v>
      </c>
      <c r="AU97" s="106" t="s">
        <v>80</v>
      </c>
      <c r="AV97" s="13" t="s">
        <v>80</v>
      </c>
      <c r="AW97" s="13" t="s">
        <v>31</v>
      </c>
      <c r="AX97" s="13" t="s">
        <v>78</v>
      </c>
      <c r="AY97" s="106" t="s">
        <v>131</v>
      </c>
    </row>
    <row r="98" spans="1:65" s="12" customFormat="1" ht="22.9" customHeight="1">
      <c r="B98" s="281"/>
      <c r="C98" s="282"/>
      <c r="D98" s="283" t="s">
        <v>69</v>
      </c>
      <c r="E98" s="286" t="s">
        <v>1801</v>
      </c>
      <c r="F98" s="286" t="s">
        <v>1802</v>
      </c>
      <c r="G98" s="282"/>
      <c r="H98" s="282"/>
      <c r="I98" s="282"/>
      <c r="J98" s="287">
        <f>BK98</f>
        <v>0</v>
      </c>
      <c r="K98" s="282"/>
      <c r="L98" s="89"/>
      <c r="M98" s="91"/>
      <c r="N98" s="92"/>
      <c r="O98" s="92"/>
      <c r="P98" s="93">
        <f>SUM(P99:P100)</f>
        <v>0</v>
      </c>
      <c r="Q98" s="92"/>
      <c r="R98" s="93">
        <f>SUM(R99:R100)</f>
        <v>0</v>
      </c>
      <c r="S98" s="92"/>
      <c r="T98" s="94">
        <f>SUM(T99:T100)</f>
        <v>0</v>
      </c>
      <c r="AR98" s="90" t="s">
        <v>168</v>
      </c>
      <c r="AT98" s="95" t="s">
        <v>69</v>
      </c>
      <c r="AU98" s="95" t="s">
        <v>78</v>
      </c>
      <c r="AY98" s="90" t="s">
        <v>131</v>
      </c>
      <c r="BK98" s="96">
        <f>SUM(BK99:BK100)</f>
        <v>0</v>
      </c>
    </row>
    <row r="99" spans="1:65" s="2" customFormat="1" ht="16.5" customHeight="1">
      <c r="A99" s="27"/>
      <c r="B99" s="237"/>
      <c r="C99" s="288" t="s">
        <v>168</v>
      </c>
      <c r="D99" s="288" t="s">
        <v>136</v>
      </c>
      <c r="E99" s="289" t="s">
        <v>1803</v>
      </c>
      <c r="F99" s="290" t="s">
        <v>1802</v>
      </c>
      <c r="G99" s="291" t="s">
        <v>910</v>
      </c>
      <c r="H99" s="292">
        <v>2.5000000000000001E-2</v>
      </c>
      <c r="I99" s="314">
        <v>0</v>
      </c>
      <c r="J99" s="293">
        <f>ROUND(I99*H99,2)</f>
        <v>0</v>
      </c>
      <c r="K99" s="290" t="s">
        <v>140</v>
      </c>
      <c r="L99" s="28"/>
      <c r="M99" s="97" t="s">
        <v>3</v>
      </c>
      <c r="N99" s="98" t="s">
        <v>41</v>
      </c>
      <c r="O99" s="99">
        <v>0</v>
      </c>
      <c r="P99" s="99">
        <f>O99*H99</f>
        <v>0</v>
      </c>
      <c r="Q99" s="99">
        <v>0</v>
      </c>
      <c r="R99" s="99">
        <f>Q99*H99</f>
        <v>0</v>
      </c>
      <c r="S99" s="99">
        <v>0</v>
      </c>
      <c r="T99" s="100">
        <f>S99*H99</f>
        <v>0</v>
      </c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R99" s="101" t="s">
        <v>1784</v>
      </c>
      <c r="AT99" s="101" t="s">
        <v>136</v>
      </c>
      <c r="AU99" s="101" t="s">
        <v>80</v>
      </c>
      <c r="AY99" s="18" t="s">
        <v>131</v>
      </c>
      <c r="BE99" s="102">
        <f>IF(N99="základní",J99,0)</f>
        <v>0</v>
      </c>
      <c r="BF99" s="102">
        <f>IF(N99="snížená",J99,0)</f>
        <v>0</v>
      </c>
      <c r="BG99" s="102">
        <f>IF(N99="zákl. přenesená",J99,0)</f>
        <v>0</v>
      </c>
      <c r="BH99" s="102">
        <f>IF(N99="sníž. přenesená",J99,0)</f>
        <v>0</v>
      </c>
      <c r="BI99" s="102">
        <f>IF(N99="nulová",J99,0)</f>
        <v>0</v>
      </c>
      <c r="BJ99" s="18" t="s">
        <v>78</v>
      </c>
      <c r="BK99" s="102">
        <f>ROUND(I99*H99,2)</f>
        <v>0</v>
      </c>
      <c r="BL99" s="18" t="s">
        <v>1784</v>
      </c>
      <c r="BM99" s="101" t="s">
        <v>1804</v>
      </c>
    </row>
    <row r="100" spans="1:65" s="2" customFormat="1">
      <c r="A100" s="27"/>
      <c r="B100" s="237"/>
      <c r="C100" s="238"/>
      <c r="D100" s="294" t="s">
        <v>143</v>
      </c>
      <c r="E100" s="238"/>
      <c r="F100" s="295" t="s">
        <v>1805</v>
      </c>
      <c r="G100" s="238"/>
      <c r="H100" s="238"/>
      <c r="I100" s="238"/>
      <c r="J100" s="238"/>
      <c r="K100" s="238"/>
      <c r="L100" s="28"/>
      <c r="M100" s="103"/>
      <c r="N100" s="104"/>
      <c r="O100" s="44"/>
      <c r="P100" s="44"/>
      <c r="Q100" s="44"/>
      <c r="R100" s="44"/>
      <c r="S100" s="44"/>
      <c r="T100" s="45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T100" s="18" t="s">
        <v>143</v>
      </c>
      <c r="AU100" s="18" t="s">
        <v>80</v>
      </c>
    </row>
    <row r="101" spans="1:65" s="12" customFormat="1" ht="22.9" customHeight="1">
      <c r="B101" s="281"/>
      <c r="C101" s="282"/>
      <c r="D101" s="283" t="s">
        <v>69</v>
      </c>
      <c r="E101" s="286" t="s">
        <v>1806</v>
      </c>
      <c r="F101" s="286" t="s">
        <v>1807</v>
      </c>
      <c r="G101" s="282"/>
      <c r="H101" s="282"/>
      <c r="I101" s="282"/>
      <c r="J101" s="287">
        <f>BK101</f>
        <v>0</v>
      </c>
      <c r="K101" s="282"/>
      <c r="L101" s="89"/>
      <c r="M101" s="91"/>
      <c r="N101" s="92"/>
      <c r="O101" s="92"/>
      <c r="P101" s="93">
        <f>SUM(P102:P103)</f>
        <v>0</v>
      </c>
      <c r="Q101" s="92"/>
      <c r="R101" s="93">
        <f>SUM(R102:R103)</f>
        <v>0</v>
      </c>
      <c r="S101" s="92"/>
      <c r="T101" s="94">
        <f>SUM(T102:T103)</f>
        <v>0</v>
      </c>
      <c r="AR101" s="90" t="s">
        <v>168</v>
      </c>
      <c r="AT101" s="95" t="s">
        <v>69</v>
      </c>
      <c r="AU101" s="95" t="s">
        <v>78</v>
      </c>
      <c r="AY101" s="90" t="s">
        <v>131</v>
      </c>
      <c r="BK101" s="96">
        <f>SUM(BK102:BK103)</f>
        <v>0</v>
      </c>
    </row>
    <row r="102" spans="1:65" s="2" customFormat="1" ht="16.5" customHeight="1">
      <c r="A102" s="27"/>
      <c r="B102" s="237"/>
      <c r="C102" s="288" t="s">
        <v>174</v>
      </c>
      <c r="D102" s="288" t="s">
        <v>136</v>
      </c>
      <c r="E102" s="289" t="s">
        <v>1808</v>
      </c>
      <c r="F102" s="290" t="s">
        <v>1807</v>
      </c>
      <c r="G102" s="291" t="s">
        <v>910</v>
      </c>
      <c r="H102" s="292">
        <v>0.02</v>
      </c>
      <c r="I102" s="314">
        <v>0</v>
      </c>
      <c r="J102" s="293">
        <f>ROUND(I102*H102,2)</f>
        <v>0</v>
      </c>
      <c r="K102" s="290" t="s">
        <v>140</v>
      </c>
      <c r="L102" s="28"/>
      <c r="M102" s="97" t="s">
        <v>3</v>
      </c>
      <c r="N102" s="98" t="s">
        <v>41</v>
      </c>
      <c r="O102" s="99">
        <v>0</v>
      </c>
      <c r="P102" s="99">
        <f>O102*H102</f>
        <v>0</v>
      </c>
      <c r="Q102" s="99">
        <v>0</v>
      </c>
      <c r="R102" s="99">
        <f>Q102*H102</f>
        <v>0</v>
      </c>
      <c r="S102" s="99">
        <v>0</v>
      </c>
      <c r="T102" s="100">
        <f>S102*H102</f>
        <v>0</v>
      </c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R102" s="101" t="s">
        <v>1784</v>
      </c>
      <c r="AT102" s="101" t="s">
        <v>136</v>
      </c>
      <c r="AU102" s="101" t="s">
        <v>80</v>
      </c>
      <c r="AY102" s="18" t="s">
        <v>131</v>
      </c>
      <c r="BE102" s="102">
        <f>IF(N102="základní",J102,0)</f>
        <v>0</v>
      </c>
      <c r="BF102" s="102">
        <f>IF(N102="snížená",J102,0)</f>
        <v>0</v>
      </c>
      <c r="BG102" s="102">
        <f>IF(N102="zákl. přenesená",J102,0)</f>
        <v>0</v>
      </c>
      <c r="BH102" s="102">
        <f>IF(N102="sníž. přenesená",J102,0)</f>
        <v>0</v>
      </c>
      <c r="BI102" s="102">
        <f>IF(N102="nulová",J102,0)</f>
        <v>0</v>
      </c>
      <c r="BJ102" s="18" t="s">
        <v>78</v>
      </c>
      <c r="BK102" s="102">
        <f>ROUND(I102*H102,2)</f>
        <v>0</v>
      </c>
      <c r="BL102" s="18" t="s">
        <v>1784</v>
      </c>
      <c r="BM102" s="101" t="s">
        <v>1809</v>
      </c>
    </row>
    <row r="103" spans="1:65" s="2" customFormat="1">
      <c r="A103" s="27"/>
      <c r="B103" s="237"/>
      <c r="C103" s="238"/>
      <c r="D103" s="294" t="s">
        <v>143</v>
      </c>
      <c r="E103" s="238"/>
      <c r="F103" s="295" t="s">
        <v>1810</v>
      </c>
      <c r="G103" s="238"/>
      <c r="H103" s="238"/>
      <c r="I103" s="238"/>
      <c r="J103" s="238"/>
      <c r="K103" s="238"/>
      <c r="L103" s="28"/>
      <c r="M103" s="103"/>
      <c r="N103" s="104"/>
      <c r="O103" s="44"/>
      <c r="P103" s="44"/>
      <c r="Q103" s="44"/>
      <c r="R103" s="44"/>
      <c r="S103" s="44"/>
      <c r="T103" s="45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T103" s="18" t="s">
        <v>143</v>
      </c>
      <c r="AU103" s="18" t="s">
        <v>80</v>
      </c>
    </row>
    <row r="104" spans="1:65" s="12" customFormat="1" ht="22.9" customHeight="1">
      <c r="B104" s="281"/>
      <c r="C104" s="282"/>
      <c r="D104" s="283" t="s">
        <v>69</v>
      </c>
      <c r="E104" s="286" t="s">
        <v>1811</v>
      </c>
      <c r="F104" s="286" t="s">
        <v>1812</v>
      </c>
      <c r="G104" s="282"/>
      <c r="H104" s="282"/>
      <c r="I104" s="282"/>
      <c r="J104" s="287">
        <f>BK104</f>
        <v>0</v>
      </c>
      <c r="K104" s="282"/>
      <c r="L104" s="89"/>
      <c r="M104" s="91"/>
      <c r="N104" s="92"/>
      <c r="O104" s="92"/>
      <c r="P104" s="93">
        <f>SUM(P105:P108)</f>
        <v>0</v>
      </c>
      <c r="Q104" s="92"/>
      <c r="R104" s="93">
        <f>SUM(R105:R108)</f>
        <v>0</v>
      </c>
      <c r="S104" s="92"/>
      <c r="T104" s="94">
        <f>SUM(T105:T108)</f>
        <v>0</v>
      </c>
      <c r="AR104" s="90" t="s">
        <v>168</v>
      </c>
      <c r="AT104" s="95" t="s">
        <v>69</v>
      </c>
      <c r="AU104" s="95" t="s">
        <v>78</v>
      </c>
      <c r="AY104" s="90" t="s">
        <v>131</v>
      </c>
      <c r="BK104" s="96">
        <f>SUM(BK105:BK108)</f>
        <v>0</v>
      </c>
    </row>
    <row r="105" spans="1:65" s="2" customFormat="1" ht="16.5" customHeight="1">
      <c r="A105" s="27"/>
      <c r="B105" s="237"/>
      <c r="C105" s="288" t="s">
        <v>180</v>
      </c>
      <c r="D105" s="288" t="s">
        <v>136</v>
      </c>
      <c r="E105" s="289" t="s">
        <v>1813</v>
      </c>
      <c r="F105" s="290" t="s">
        <v>1814</v>
      </c>
      <c r="G105" s="291" t="s">
        <v>910</v>
      </c>
      <c r="H105" s="292">
        <v>1</v>
      </c>
      <c r="I105" s="314">
        <v>0</v>
      </c>
      <c r="J105" s="293">
        <f>ROUND(I105*H105,2)</f>
        <v>0</v>
      </c>
      <c r="K105" s="290" t="s">
        <v>140</v>
      </c>
      <c r="L105" s="28"/>
      <c r="M105" s="97" t="s">
        <v>3</v>
      </c>
      <c r="N105" s="98" t="s">
        <v>41</v>
      </c>
      <c r="O105" s="99">
        <v>0</v>
      </c>
      <c r="P105" s="99">
        <f>O105*H105</f>
        <v>0</v>
      </c>
      <c r="Q105" s="99">
        <v>0</v>
      </c>
      <c r="R105" s="99">
        <f>Q105*H105</f>
        <v>0</v>
      </c>
      <c r="S105" s="99">
        <v>0</v>
      </c>
      <c r="T105" s="100">
        <f>S105*H105</f>
        <v>0</v>
      </c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R105" s="101" t="s">
        <v>1784</v>
      </c>
      <c r="AT105" s="101" t="s">
        <v>136</v>
      </c>
      <c r="AU105" s="101" t="s">
        <v>80</v>
      </c>
      <c r="AY105" s="18" t="s">
        <v>131</v>
      </c>
      <c r="BE105" s="102">
        <f>IF(N105="základní",J105,0)</f>
        <v>0</v>
      </c>
      <c r="BF105" s="102">
        <f>IF(N105="snížená",J105,0)</f>
        <v>0</v>
      </c>
      <c r="BG105" s="102">
        <f>IF(N105="zákl. přenesená",J105,0)</f>
        <v>0</v>
      </c>
      <c r="BH105" s="102">
        <f>IF(N105="sníž. přenesená",J105,0)</f>
        <v>0</v>
      </c>
      <c r="BI105" s="102">
        <f>IF(N105="nulová",J105,0)</f>
        <v>0</v>
      </c>
      <c r="BJ105" s="18" t="s">
        <v>78</v>
      </c>
      <c r="BK105" s="102">
        <f>ROUND(I105*H105,2)</f>
        <v>0</v>
      </c>
      <c r="BL105" s="18" t="s">
        <v>1784</v>
      </c>
      <c r="BM105" s="101" t="s">
        <v>1815</v>
      </c>
    </row>
    <row r="106" spans="1:65" s="2" customFormat="1">
      <c r="A106" s="27"/>
      <c r="B106" s="237"/>
      <c r="C106" s="238"/>
      <c r="D106" s="294" t="s">
        <v>143</v>
      </c>
      <c r="E106" s="238"/>
      <c r="F106" s="295" t="s">
        <v>1816</v>
      </c>
      <c r="G106" s="238"/>
      <c r="H106" s="238"/>
      <c r="I106" s="238"/>
      <c r="J106" s="238"/>
      <c r="K106" s="238"/>
      <c r="L106" s="28"/>
      <c r="M106" s="103"/>
      <c r="N106" s="104"/>
      <c r="O106" s="44"/>
      <c r="P106" s="44"/>
      <c r="Q106" s="44"/>
      <c r="R106" s="44"/>
      <c r="S106" s="44"/>
      <c r="T106" s="45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T106" s="18" t="s">
        <v>143</v>
      </c>
      <c r="AU106" s="18" t="s">
        <v>80</v>
      </c>
    </row>
    <row r="107" spans="1:65" s="2" customFormat="1" ht="16.5" customHeight="1">
      <c r="A107" s="27"/>
      <c r="B107" s="237"/>
      <c r="C107" s="288" t="s">
        <v>186</v>
      </c>
      <c r="D107" s="288" t="s">
        <v>136</v>
      </c>
      <c r="E107" s="289" t="s">
        <v>1817</v>
      </c>
      <c r="F107" s="290" t="s">
        <v>1818</v>
      </c>
      <c r="G107" s="291" t="s">
        <v>910</v>
      </c>
      <c r="H107" s="292">
        <v>1</v>
      </c>
      <c r="I107" s="314">
        <v>0</v>
      </c>
      <c r="J107" s="293">
        <f>ROUND(I107*H107,2)</f>
        <v>0</v>
      </c>
      <c r="K107" s="290" t="s">
        <v>140</v>
      </c>
      <c r="L107" s="28"/>
      <c r="M107" s="97" t="s">
        <v>3</v>
      </c>
      <c r="N107" s="98" t="s">
        <v>41</v>
      </c>
      <c r="O107" s="99">
        <v>0</v>
      </c>
      <c r="P107" s="99">
        <f>O107*H107</f>
        <v>0</v>
      </c>
      <c r="Q107" s="99">
        <v>0</v>
      </c>
      <c r="R107" s="99">
        <f>Q107*H107</f>
        <v>0</v>
      </c>
      <c r="S107" s="99">
        <v>0</v>
      </c>
      <c r="T107" s="100">
        <f>S107*H107</f>
        <v>0</v>
      </c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R107" s="101" t="s">
        <v>1784</v>
      </c>
      <c r="AT107" s="101" t="s">
        <v>136</v>
      </c>
      <c r="AU107" s="101" t="s">
        <v>80</v>
      </c>
      <c r="AY107" s="18" t="s">
        <v>131</v>
      </c>
      <c r="BE107" s="102">
        <f>IF(N107="základní",J107,0)</f>
        <v>0</v>
      </c>
      <c r="BF107" s="102">
        <f>IF(N107="snížená",J107,0)</f>
        <v>0</v>
      </c>
      <c r="BG107" s="102">
        <f>IF(N107="zákl. přenesená",J107,0)</f>
        <v>0</v>
      </c>
      <c r="BH107" s="102">
        <f>IF(N107="sníž. přenesená",J107,0)</f>
        <v>0</v>
      </c>
      <c r="BI107" s="102">
        <f>IF(N107="nulová",J107,0)</f>
        <v>0</v>
      </c>
      <c r="BJ107" s="18" t="s">
        <v>78</v>
      </c>
      <c r="BK107" s="102">
        <f>ROUND(I107*H107,2)</f>
        <v>0</v>
      </c>
      <c r="BL107" s="18" t="s">
        <v>1784</v>
      </c>
      <c r="BM107" s="101" t="s">
        <v>1819</v>
      </c>
    </row>
    <row r="108" spans="1:65" s="2" customFormat="1">
      <c r="A108" s="27"/>
      <c r="B108" s="237"/>
      <c r="C108" s="238"/>
      <c r="D108" s="294" t="s">
        <v>143</v>
      </c>
      <c r="E108" s="238"/>
      <c r="F108" s="295" t="s">
        <v>1820</v>
      </c>
      <c r="G108" s="238"/>
      <c r="H108" s="238"/>
      <c r="I108" s="238"/>
      <c r="J108" s="238"/>
      <c r="K108" s="238"/>
      <c r="L108" s="28"/>
      <c r="M108" s="124"/>
      <c r="N108" s="125"/>
      <c r="O108" s="126"/>
      <c r="P108" s="126"/>
      <c r="Q108" s="126"/>
      <c r="R108" s="126"/>
      <c r="S108" s="126"/>
      <c r="T108" s="1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T108" s="18" t="s">
        <v>143</v>
      </c>
      <c r="AU108" s="18" t="s">
        <v>80</v>
      </c>
    </row>
    <row r="109" spans="1:65" s="2" customFormat="1" ht="6.95" customHeight="1">
      <c r="A109" s="27"/>
      <c r="B109" s="257"/>
      <c r="C109" s="258"/>
      <c r="D109" s="258"/>
      <c r="E109" s="258"/>
      <c r="F109" s="258"/>
      <c r="G109" s="258"/>
      <c r="H109" s="258"/>
      <c r="I109" s="258"/>
      <c r="J109" s="258"/>
      <c r="K109" s="258"/>
      <c r="L109" s="28"/>
      <c r="M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</row>
  </sheetData>
  <sheetProtection password="CA50" sheet="1" objects="1" scenarios="1"/>
  <autoFilter ref="C84:K108"/>
  <mergeCells count="9">
    <mergeCell ref="E50:H50"/>
    <mergeCell ref="E75:H75"/>
    <mergeCell ref="E77:H77"/>
    <mergeCell ref="L2:V2"/>
    <mergeCell ref="E7:H7"/>
    <mergeCell ref="E9:H9"/>
    <mergeCell ref="E18:H18"/>
    <mergeCell ref="E27:H27"/>
    <mergeCell ref="E48:H48"/>
  </mergeCells>
  <hyperlinks>
    <hyperlink ref="F89" r:id="rId1"/>
    <hyperlink ref="F91" r:id="rId2"/>
    <hyperlink ref="F94" r:id="rId3"/>
    <hyperlink ref="F96" r:id="rId4"/>
    <hyperlink ref="F100" r:id="rId5"/>
    <hyperlink ref="F103" r:id="rId6"/>
    <hyperlink ref="F106" r:id="rId7"/>
    <hyperlink ref="F108" r:id="rId8"/>
  </hyperlinks>
  <pageMargins left="0.39374999999999999" right="0.39374999999999999" top="0.39374999999999999" bottom="0.39374999999999999" header="0" footer="0"/>
  <pageSetup paperSize="9" scale="84" fitToHeight="100" orientation="landscape" blackAndWhite="1" r:id="rId9"/>
  <headerFooter>
    <oddFooter>&amp;CStrana &amp;P z &amp;N</oddFooter>
  </headerFooter>
  <drawing r:id="rId1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19"/>
  <sheetViews>
    <sheetView showGridLines="0" topLeftCell="A43" zoomScale="110" zoomScaleNormal="110" workbookViewId="0"/>
  </sheetViews>
  <sheetFormatPr defaultRowHeight="11.25"/>
  <cols>
    <col min="1" max="1" width="8.33203125" style="132" customWidth="1"/>
    <col min="2" max="2" width="1.6640625" style="132" customWidth="1"/>
    <col min="3" max="4" width="5" style="132" customWidth="1"/>
    <col min="5" max="5" width="11.6640625" style="132" customWidth="1"/>
    <col min="6" max="6" width="9.1640625" style="132" customWidth="1"/>
    <col min="7" max="7" width="5" style="132" customWidth="1"/>
    <col min="8" max="8" width="77.83203125" style="132" customWidth="1"/>
    <col min="9" max="10" width="20" style="132" customWidth="1"/>
    <col min="11" max="11" width="1.6640625" style="132" customWidth="1"/>
  </cols>
  <sheetData>
    <row r="1" spans="2:11" s="1" customFormat="1" ht="37.5" customHeight="1"/>
    <row r="2" spans="2:11" s="1" customFormat="1" ht="7.5" customHeight="1">
      <c r="B2" s="133"/>
      <c r="C2" s="134"/>
      <c r="D2" s="134"/>
      <c r="E2" s="134"/>
      <c r="F2" s="134"/>
      <c r="G2" s="134"/>
      <c r="H2" s="134"/>
      <c r="I2" s="134"/>
      <c r="J2" s="134"/>
      <c r="K2" s="135"/>
    </row>
    <row r="3" spans="2:11" s="15" customFormat="1" ht="45" customHeight="1">
      <c r="B3" s="136"/>
      <c r="C3" s="372" t="s">
        <v>1821</v>
      </c>
      <c r="D3" s="372"/>
      <c r="E3" s="372"/>
      <c r="F3" s="372"/>
      <c r="G3" s="372"/>
      <c r="H3" s="372"/>
      <c r="I3" s="372"/>
      <c r="J3" s="372"/>
      <c r="K3" s="137"/>
    </row>
    <row r="4" spans="2:11" s="1" customFormat="1" ht="25.5" customHeight="1">
      <c r="B4" s="138"/>
      <c r="C4" s="371" t="s">
        <v>1822</v>
      </c>
      <c r="D4" s="371"/>
      <c r="E4" s="371"/>
      <c r="F4" s="371"/>
      <c r="G4" s="371"/>
      <c r="H4" s="371"/>
      <c r="I4" s="371"/>
      <c r="J4" s="371"/>
      <c r="K4" s="139"/>
    </row>
    <row r="5" spans="2:11" s="1" customFormat="1" ht="5.25" customHeight="1">
      <c r="B5" s="138"/>
      <c r="C5" s="140"/>
      <c r="D5" s="140"/>
      <c r="E5" s="140"/>
      <c r="F5" s="140"/>
      <c r="G5" s="140"/>
      <c r="H5" s="140"/>
      <c r="I5" s="140"/>
      <c r="J5" s="140"/>
      <c r="K5" s="139"/>
    </row>
    <row r="6" spans="2:11" s="1" customFormat="1" ht="15" customHeight="1">
      <c r="B6" s="138"/>
      <c r="C6" s="370" t="s">
        <v>1823</v>
      </c>
      <c r="D6" s="370"/>
      <c r="E6" s="370"/>
      <c r="F6" s="370"/>
      <c r="G6" s="370"/>
      <c r="H6" s="370"/>
      <c r="I6" s="370"/>
      <c r="J6" s="370"/>
      <c r="K6" s="139"/>
    </row>
    <row r="7" spans="2:11" s="1" customFormat="1" ht="15" customHeight="1">
      <c r="B7" s="142"/>
      <c r="C7" s="370" t="s">
        <v>1824</v>
      </c>
      <c r="D7" s="370"/>
      <c r="E7" s="370"/>
      <c r="F7" s="370"/>
      <c r="G7" s="370"/>
      <c r="H7" s="370"/>
      <c r="I7" s="370"/>
      <c r="J7" s="370"/>
      <c r="K7" s="139"/>
    </row>
    <row r="8" spans="2:11" s="1" customFormat="1" ht="12.75" customHeight="1">
      <c r="B8" s="142"/>
      <c r="C8" s="141"/>
      <c r="D8" s="141"/>
      <c r="E8" s="141"/>
      <c r="F8" s="141"/>
      <c r="G8" s="141"/>
      <c r="H8" s="141"/>
      <c r="I8" s="141"/>
      <c r="J8" s="141"/>
      <c r="K8" s="139"/>
    </row>
    <row r="9" spans="2:11" s="1" customFormat="1" ht="15" customHeight="1">
      <c r="B9" s="142"/>
      <c r="C9" s="370" t="s">
        <v>1825</v>
      </c>
      <c r="D9" s="370"/>
      <c r="E9" s="370"/>
      <c r="F9" s="370"/>
      <c r="G9" s="370"/>
      <c r="H9" s="370"/>
      <c r="I9" s="370"/>
      <c r="J9" s="370"/>
      <c r="K9" s="139"/>
    </row>
    <row r="10" spans="2:11" s="1" customFormat="1" ht="15" customHeight="1">
      <c r="B10" s="142"/>
      <c r="C10" s="141"/>
      <c r="D10" s="370" t="s">
        <v>1826</v>
      </c>
      <c r="E10" s="370"/>
      <c r="F10" s="370"/>
      <c r="G10" s="370"/>
      <c r="H10" s="370"/>
      <c r="I10" s="370"/>
      <c r="J10" s="370"/>
      <c r="K10" s="139"/>
    </row>
    <row r="11" spans="2:11" s="1" customFormat="1" ht="15" customHeight="1">
      <c r="B11" s="142"/>
      <c r="C11" s="143"/>
      <c r="D11" s="370" t="s">
        <v>1827</v>
      </c>
      <c r="E11" s="370"/>
      <c r="F11" s="370"/>
      <c r="G11" s="370"/>
      <c r="H11" s="370"/>
      <c r="I11" s="370"/>
      <c r="J11" s="370"/>
      <c r="K11" s="139"/>
    </row>
    <row r="12" spans="2:11" s="1" customFormat="1" ht="15" customHeight="1">
      <c r="B12" s="142"/>
      <c r="C12" s="143"/>
      <c r="D12" s="141"/>
      <c r="E12" s="141"/>
      <c r="F12" s="141"/>
      <c r="G12" s="141"/>
      <c r="H12" s="141"/>
      <c r="I12" s="141"/>
      <c r="J12" s="141"/>
      <c r="K12" s="139"/>
    </row>
    <row r="13" spans="2:11" s="1" customFormat="1" ht="15" customHeight="1">
      <c r="B13" s="142"/>
      <c r="C13" s="143"/>
      <c r="D13" s="144" t="s">
        <v>1828</v>
      </c>
      <c r="E13" s="141"/>
      <c r="F13" s="141"/>
      <c r="G13" s="141"/>
      <c r="H13" s="141"/>
      <c r="I13" s="141"/>
      <c r="J13" s="141"/>
      <c r="K13" s="139"/>
    </row>
    <row r="14" spans="2:11" s="1" customFormat="1" ht="12.75" customHeight="1">
      <c r="B14" s="142"/>
      <c r="C14" s="143"/>
      <c r="D14" s="143"/>
      <c r="E14" s="143"/>
      <c r="F14" s="143"/>
      <c r="G14" s="143"/>
      <c r="H14" s="143"/>
      <c r="I14" s="143"/>
      <c r="J14" s="143"/>
      <c r="K14" s="139"/>
    </row>
    <row r="15" spans="2:11" s="1" customFormat="1" ht="15" customHeight="1">
      <c r="B15" s="142"/>
      <c r="C15" s="143"/>
      <c r="D15" s="370" t="s">
        <v>1829</v>
      </c>
      <c r="E15" s="370"/>
      <c r="F15" s="370"/>
      <c r="G15" s="370"/>
      <c r="H15" s="370"/>
      <c r="I15" s="370"/>
      <c r="J15" s="370"/>
      <c r="K15" s="139"/>
    </row>
    <row r="16" spans="2:11" s="1" customFormat="1" ht="15" customHeight="1">
      <c r="B16" s="142"/>
      <c r="C16" s="143"/>
      <c r="D16" s="370" t="s">
        <v>1830</v>
      </c>
      <c r="E16" s="370"/>
      <c r="F16" s="370"/>
      <c r="G16" s="370"/>
      <c r="H16" s="370"/>
      <c r="I16" s="370"/>
      <c r="J16" s="370"/>
      <c r="K16" s="139"/>
    </row>
    <row r="17" spans="2:11" s="1" customFormat="1" ht="15" customHeight="1">
      <c r="B17" s="142"/>
      <c r="C17" s="143"/>
      <c r="D17" s="370" t="s">
        <v>1831</v>
      </c>
      <c r="E17" s="370"/>
      <c r="F17" s="370"/>
      <c r="G17" s="370"/>
      <c r="H17" s="370"/>
      <c r="I17" s="370"/>
      <c r="J17" s="370"/>
      <c r="K17" s="139"/>
    </row>
    <row r="18" spans="2:11" s="1" customFormat="1" ht="15" customHeight="1">
      <c r="B18" s="142"/>
      <c r="C18" s="143"/>
      <c r="D18" s="143"/>
      <c r="E18" s="145" t="s">
        <v>77</v>
      </c>
      <c r="F18" s="370" t="s">
        <v>1832</v>
      </c>
      <c r="G18" s="370"/>
      <c r="H18" s="370"/>
      <c r="I18" s="370"/>
      <c r="J18" s="370"/>
      <c r="K18" s="139"/>
    </row>
    <row r="19" spans="2:11" s="1" customFormat="1" ht="15" customHeight="1">
      <c r="B19" s="142"/>
      <c r="C19" s="143"/>
      <c r="D19" s="143"/>
      <c r="E19" s="145" t="s">
        <v>1833</v>
      </c>
      <c r="F19" s="370" t="s">
        <v>1834</v>
      </c>
      <c r="G19" s="370"/>
      <c r="H19" s="370"/>
      <c r="I19" s="370"/>
      <c r="J19" s="370"/>
      <c r="K19" s="139"/>
    </row>
    <row r="20" spans="2:11" s="1" customFormat="1" ht="15" customHeight="1">
      <c r="B20" s="142"/>
      <c r="C20" s="143"/>
      <c r="D20" s="143"/>
      <c r="E20" s="145" t="s">
        <v>1835</v>
      </c>
      <c r="F20" s="370" t="s">
        <v>1836</v>
      </c>
      <c r="G20" s="370"/>
      <c r="H20" s="370"/>
      <c r="I20" s="370"/>
      <c r="J20" s="370"/>
      <c r="K20" s="139"/>
    </row>
    <row r="21" spans="2:11" s="1" customFormat="1" ht="15" customHeight="1">
      <c r="B21" s="142"/>
      <c r="C21" s="143"/>
      <c r="D21" s="143"/>
      <c r="E21" s="145" t="s">
        <v>103</v>
      </c>
      <c r="F21" s="370" t="s">
        <v>1837</v>
      </c>
      <c r="G21" s="370"/>
      <c r="H21" s="370"/>
      <c r="I21" s="370"/>
      <c r="J21" s="370"/>
      <c r="K21" s="139"/>
    </row>
    <row r="22" spans="2:11" s="1" customFormat="1" ht="15" customHeight="1">
      <c r="B22" s="142"/>
      <c r="C22" s="143"/>
      <c r="D22" s="143"/>
      <c r="E22" s="145" t="s">
        <v>1838</v>
      </c>
      <c r="F22" s="370" t="s">
        <v>1839</v>
      </c>
      <c r="G22" s="370"/>
      <c r="H22" s="370"/>
      <c r="I22" s="370"/>
      <c r="J22" s="370"/>
      <c r="K22" s="139"/>
    </row>
    <row r="23" spans="2:11" s="1" customFormat="1" ht="15" customHeight="1">
      <c r="B23" s="142"/>
      <c r="C23" s="143"/>
      <c r="D23" s="143"/>
      <c r="E23" s="145" t="s">
        <v>1840</v>
      </c>
      <c r="F23" s="370" t="s">
        <v>1841</v>
      </c>
      <c r="G23" s="370"/>
      <c r="H23" s="370"/>
      <c r="I23" s="370"/>
      <c r="J23" s="370"/>
      <c r="K23" s="139"/>
    </row>
    <row r="24" spans="2:11" s="1" customFormat="1" ht="12.75" customHeight="1">
      <c r="B24" s="142"/>
      <c r="C24" s="143"/>
      <c r="D24" s="143"/>
      <c r="E24" s="143"/>
      <c r="F24" s="143"/>
      <c r="G24" s="143"/>
      <c r="H24" s="143"/>
      <c r="I24" s="143"/>
      <c r="J24" s="143"/>
      <c r="K24" s="139"/>
    </row>
    <row r="25" spans="2:11" s="1" customFormat="1" ht="15" customHeight="1">
      <c r="B25" s="142"/>
      <c r="C25" s="370" t="s">
        <v>1842</v>
      </c>
      <c r="D25" s="370"/>
      <c r="E25" s="370"/>
      <c r="F25" s="370"/>
      <c r="G25" s="370"/>
      <c r="H25" s="370"/>
      <c r="I25" s="370"/>
      <c r="J25" s="370"/>
      <c r="K25" s="139"/>
    </row>
    <row r="26" spans="2:11" s="1" customFormat="1" ht="15" customHeight="1">
      <c r="B26" s="142"/>
      <c r="C26" s="370" t="s">
        <v>1843</v>
      </c>
      <c r="D26" s="370"/>
      <c r="E26" s="370"/>
      <c r="F26" s="370"/>
      <c r="G26" s="370"/>
      <c r="H26" s="370"/>
      <c r="I26" s="370"/>
      <c r="J26" s="370"/>
      <c r="K26" s="139"/>
    </row>
    <row r="27" spans="2:11" s="1" customFormat="1" ht="15" customHeight="1">
      <c r="B27" s="142"/>
      <c r="C27" s="141"/>
      <c r="D27" s="370" t="s">
        <v>1844</v>
      </c>
      <c r="E27" s="370"/>
      <c r="F27" s="370"/>
      <c r="G27" s="370"/>
      <c r="H27" s="370"/>
      <c r="I27" s="370"/>
      <c r="J27" s="370"/>
      <c r="K27" s="139"/>
    </row>
    <row r="28" spans="2:11" s="1" customFormat="1" ht="15" customHeight="1">
      <c r="B28" s="142"/>
      <c r="C28" s="143"/>
      <c r="D28" s="370" t="s">
        <v>1845</v>
      </c>
      <c r="E28" s="370"/>
      <c r="F28" s="370"/>
      <c r="G28" s="370"/>
      <c r="H28" s="370"/>
      <c r="I28" s="370"/>
      <c r="J28" s="370"/>
      <c r="K28" s="139"/>
    </row>
    <row r="29" spans="2:11" s="1" customFormat="1" ht="12.75" customHeight="1">
      <c r="B29" s="142"/>
      <c r="C29" s="143"/>
      <c r="D29" s="143"/>
      <c r="E29" s="143"/>
      <c r="F29" s="143"/>
      <c r="G29" s="143"/>
      <c r="H29" s="143"/>
      <c r="I29" s="143"/>
      <c r="J29" s="143"/>
      <c r="K29" s="139"/>
    </row>
    <row r="30" spans="2:11" s="1" customFormat="1" ht="15" customHeight="1">
      <c r="B30" s="142"/>
      <c r="C30" s="143"/>
      <c r="D30" s="370" t="s">
        <v>1846</v>
      </c>
      <c r="E30" s="370"/>
      <c r="F30" s="370"/>
      <c r="G30" s="370"/>
      <c r="H30" s="370"/>
      <c r="I30" s="370"/>
      <c r="J30" s="370"/>
      <c r="K30" s="139"/>
    </row>
    <row r="31" spans="2:11" s="1" customFormat="1" ht="15" customHeight="1">
      <c r="B31" s="142"/>
      <c r="C31" s="143"/>
      <c r="D31" s="370" t="s">
        <v>1847</v>
      </c>
      <c r="E31" s="370"/>
      <c r="F31" s="370"/>
      <c r="G31" s="370"/>
      <c r="H31" s="370"/>
      <c r="I31" s="370"/>
      <c r="J31" s="370"/>
      <c r="K31" s="139"/>
    </row>
    <row r="32" spans="2:11" s="1" customFormat="1" ht="12.75" customHeight="1">
      <c r="B32" s="142"/>
      <c r="C32" s="143"/>
      <c r="D32" s="143"/>
      <c r="E32" s="143"/>
      <c r="F32" s="143"/>
      <c r="G32" s="143"/>
      <c r="H32" s="143"/>
      <c r="I32" s="143"/>
      <c r="J32" s="143"/>
      <c r="K32" s="139"/>
    </row>
    <row r="33" spans="2:11" s="1" customFormat="1" ht="15" customHeight="1">
      <c r="B33" s="142"/>
      <c r="C33" s="143"/>
      <c r="D33" s="370" t="s">
        <v>1848</v>
      </c>
      <c r="E33" s="370"/>
      <c r="F33" s="370"/>
      <c r="G33" s="370"/>
      <c r="H33" s="370"/>
      <c r="I33" s="370"/>
      <c r="J33" s="370"/>
      <c r="K33" s="139"/>
    </row>
    <row r="34" spans="2:11" s="1" customFormat="1" ht="15" customHeight="1">
      <c r="B34" s="142"/>
      <c r="C34" s="143"/>
      <c r="D34" s="370" t="s">
        <v>1849</v>
      </c>
      <c r="E34" s="370"/>
      <c r="F34" s="370"/>
      <c r="G34" s="370"/>
      <c r="H34" s="370"/>
      <c r="I34" s="370"/>
      <c r="J34" s="370"/>
      <c r="K34" s="139"/>
    </row>
    <row r="35" spans="2:11" s="1" customFormat="1" ht="15" customHeight="1">
      <c r="B35" s="142"/>
      <c r="C35" s="143"/>
      <c r="D35" s="370" t="s">
        <v>1850</v>
      </c>
      <c r="E35" s="370"/>
      <c r="F35" s="370"/>
      <c r="G35" s="370"/>
      <c r="H35" s="370"/>
      <c r="I35" s="370"/>
      <c r="J35" s="370"/>
      <c r="K35" s="139"/>
    </row>
    <row r="36" spans="2:11" s="1" customFormat="1" ht="15" customHeight="1">
      <c r="B36" s="142"/>
      <c r="C36" s="143"/>
      <c r="D36" s="141"/>
      <c r="E36" s="144" t="s">
        <v>117</v>
      </c>
      <c r="F36" s="141"/>
      <c r="G36" s="370" t="s">
        <v>1851</v>
      </c>
      <c r="H36" s="370"/>
      <c r="I36" s="370"/>
      <c r="J36" s="370"/>
      <c r="K36" s="139"/>
    </row>
    <row r="37" spans="2:11" s="1" customFormat="1" ht="30.75" customHeight="1">
      <c r="B37" s="142"/>
      <c r="C37" s="143"/>
      <c r="D37" s="141"/>
      <c r="E37" s="144" t="s">
        <v>1852</v>
      </c>
      <c r="F37" s="141"/>
      <c r="G37" s="370" t="s">
        <v>1853</v>
      </c>
      <c r="H37" s="370"/>
      <c r="I37" s="370"/>
      <c r="J37" s="370"/>
      <c r="K37" s="139"/>
    </row>
    <row r="38" spans="2:11" s="1" customFormat="1" ht="15" customHeight="1">
      <c r="B38" s="142"/>
      <c r="C38" s="143"/>
      <c r="D38" s="141"/>
      <c r="E38" s="144" t="s">
        <v>51</v>
      </c>
      <c r="F38" s="141"/>
      <c r="G38" s="370" t="s">
        <v>1854</v>
      </c>
      <c r="H38" s="370"/>
      <c r="I38" s="370"/>
      <c r="J38" s="370"/>
      <c r="K38" s="139"/>
    </row>
    <row r="39" spans="2:11" s="1" customFormat="1" ht="15" customHeight="1">
      <c r="B39" s="142"/>
      <c r="C39" s="143"/>
      <c r="D39" s="141"/>
      <c r="E39" s="144" t="s">
        <v>52</v>
      </c>
      <c r="F39" s="141"/>
      <c r="G39" s="370" t="s">
        <v>1855</v>
      </c>
      <c r="H39" s="370"/>
      <c r="I39" s="370"/>
      <c r="J39" s="370"/>
      <c r="K39" s="139"/>
    </row>
    <row r="40" spans="2:11" s="1" customFormat="1" ht="15" customHeight="1">
      <c r="B40" s="142"/>
      <c r="C40" s="143"/>
      <c r="D40" s="141"/>
      <c r="E40" s="144" t="s">
        <v>118</v>
      </c>
      <c r="F40" s="141"/>
      <c r="G40" s="370" t="s">
        <v>1856</v>
      </c>
      <c r="H40" s="370"/>
      <c r="I40" s="370"/>
      <c r="J40" s="370"/>
      <c r="K40" s="139"/>
    </row>
    <row r="41" spans="2:11" s="1" customFormat="1" ht="15" customHeight="1">
      <c r="B41" s="142"/>
      <c r="C41" s="143"/>
      <c r="D41" s="141"/>
      <c r="E41" s="144" t="s">
        <v>119</v>
      </c>
      <c r="F41" s="141"/>
      <c r="G41" s="370" t="s">
        <v>1857</v>
      </c>
      <c r="H41" s="370"/>
      <c r="I41" s="370"/>
      <c r="J41" s="370"/>
      <c r="K41" s="139"/>
    </row>
    <row r="42" spans="2:11" s="1" customFormat="1" ht="15" customHeight="1">
      <c r="B42" s="142"/>
      <c r="C42" s="143"/>
      <c r="D42" s="141"/>
      <c r="E42" s="144" t="s">
        <v>1858</v>
      </c>
      <c r="F42" s="141"/>
      <c r="G42" s="370" t="s">
        <v>1859</v>
      </c>
      <c r="H42" s="370"/>
      <c r="I42" s="370"/>
      <c r="J42" s="370"/>
      <c r="K42" s="139"/>
    </row>
    <row r="43" spans="2:11" s="1" customFormat="1" ht="15" customHeight="1">
      <c r="B43" s="142"/>
      <c r="C43" s="143"/>
      <c r="D43" s="141"/>
      <c r="E43" s="144"/>
      <c r="F43" s="141"/>
      <c r="G43" s="370" t="s">
        <v>1860</v>
      </c>
      <c r="H43" s="370"/>
      <c r="I43" s="370"/>
      <c r="J43" s="370"/>
      <c r="K43" s="139"/>
    </row>
    <row r="44" spans="2:11" s="1" customFormat="1" ht="15" customHeight="1">
      <c r="B44" s="142"/>
      <c r="C44" s="143"/>
      <c r="D44" s="141"/>
      <c r="E44" s="144" t="s">
        <v>1861</v>
      </c>
      <c r="F44" s="141"/>
      <c r="G44" s="370" t="s">
        <v>1862</v>
      </c>
      <c r="H44" s="370"/>
      <c r="I44" s="370"/>
      <c r="J44" s="370"/>
      <c r="K44" s="139"/>
    </row>
    <row r="45" spans="2:11" s="1" customFormat="1" ht="15" customHeight="1">
      <c r="B45" s="142"/>
      <c r="C45" s="143"/>
      <c r="D45" s="141"/>
      <c r="E45" s="144" t="s">
        <v>121</v>
      </c>
      <c r="F45" s="141"/>
      <c r="G45" s="370" t="s">
        <v>1863</v>
      </c>
      <c r="H45" s="370"/>
      <c r="I45" s="370"/>
      <c r="J45" s="370"/>
      <c r="K45" s="139"/>
    </row>
    <row r="46" spans="2:11" s="1" customFormat="1" ht="12.75" customHeight="1">
      <c r="B46" s="142"/>
      <c r="C46" s="143"/>
      <c r="D46" s="141"/>
      <c r="E46" s="141"/>
      <c r="F46" s="141"/>
      <c r="G46" s="141"/>
      <c r="H46" s="141"/>
      <c r="I46" s="141"/>
      <c r="J46" s="141"/>
      <c r="K46" s="139"/>
    </row>
    <row r="47" spans="2:11" s="1" customFormat="1" ht="15" customHeight="1">
      <c r="B47" s="142"/>
      <c r="C47" s="143"/>
      <c r="D47" s="370" t="s">
        <v>1864</v>
      </c>
      <c r="E47" s="370"/>
      <c r="F47" s="370"/>
      <c r="G47" s="370"/>
      <c r="H47" s="370"/>
      <c r="I47" s="370"/>
      <c r="J47" s="370"/>
      <c r="K47" s="139"/>
    </row>
    <row r="48" spans="2:11" s="1" customFormat="1" ht="15" customHeight="1">
      <c r="B48" s="142"/>
      <c r="C48" s="143"/>
      <c r="D48" s="143"/>
      <c r="E48" s="370" t="s">
        <v>1865</v>
      </c>
      <c r="F48" s="370"/>
      <c r="G48" s="370"/>
      <c r="H48" s="370"/>
      <c r="I48" s="370"/>
      <c r="J48" s="370"/>
      <c r="K48" s="139"/>
    </row>
    <row r="49" spans="2:11" s="1" customFormat="1" ht="15" customHeight="1">
      <c r="B49" s="142"/>
      <c r="C49" s="143"/>
      <c r="D49" s="143"/>
      <c r="E49" s="370" t="s">
        <v>1866</v>
      </c>
      <c r="F49" s="370"/>
      <c r="G49" s="370"/>
      <c r="H49" s="370"/>
      <c r="I49" s="370"/>
      <c r="J49" s="370"/>
      <c r="K49" s="139"/>
    </row>
    <row r="50" spans="2:11" s="1" customFormat="1" ht="15" customHeight="1">
      <c r="B50" s="142"/>
      <c r="C50" s="143"/>
      <c r="D50" s="143"/>
      <c r="E50" s="370" t="s">
        <v>1867</v>
      </c>
      <c r="F50" s="370"/>
      <c r="G50" s="370"/>
      <c r="H50" s="370"/>
      <c r="I50" s="370"/>
      <c r="J50" s="370"/>
      <c r="K50" s="139"/>
    </row>
    <row r="51" spans="2:11" s="1" customFormat="1" ht="15" customHeight="1">
      <c r="B51" s="142"/>
      <c r="C51" s="143"/>
      <c r="D51" s="370" t="s">
        <v>1868</v>
      </c>
      <c r="E51" s="370"/>
      <c r="F51" s="370"/>
      <c r="G51" s="370"/>
      <c r="H51" s="370"/>
      <c r="I51" s="370"/>
      <c r="J51" s="370"/>
      <c r="K51" s="139"/>
    </row>
    <row r="52" spans="2:11" s="1" customFormat="1" ht="25.5" customHeight="1">
      <c r="B52" s="138"/>
      <c r="C52" s="371" t="s">
        <v>1869</v>
      </c>
      <c r="D52" s="371"/>
      <c r="E52" s="371"/>
      <c r="F52" s="371"/>
      <c r="G52" s="371"/>
      <c r="H52" s="371"/>
      <c r="I52" s="371"/>
      <c r="J52" s="371"/>
      <c r="K52" s="139"/>
    </row>
    <row r="53" spans="2:11" s="1" customFormat="1" ht="5.25" customHeight="1">
      <c r="B53" s="138"/>
      <c r="C53" s="140"/>
      <c r="D53" s="140"/>
      <c r="E53" s="140"/>
      <c r="F53" s="140"/>
      <c r="G53" s="140"/>
      <c r="H53" s="140"/>
      <c r="I53" s="140"/>
      <c r="J53" s="140"/>
      <c r="K53" s="139"/>
    </row>
    <row r="54" spans="2:11" s="1" customFormat="1" ht="15" customHeight="1">
      <c r="B54" s="138"/>
      <c r="C54" s="370" t="s">
        <v>1870</v>
      </c>
      <c r="D54" s="370"/>
      <c r="E54" s="370"/>
      <c r="F54" s="370"/>
      <c r="G54" s="370"/>
      <c r="H54" s="370"/>
      <c r="I54" s="370"/>
      <c r="J54" s="370"/>
      <c r="K54" s="139"/>
    </row>
    <row r="55" spans="2:11" s="1" customFormat="1" ht="15" customHeight="1">
      <c r="B55" s="138"/>
      <c r="C55" s="370" t="s">
        <v>1871</v>
      </c>
      <c r="D55" s="370"/>
      <c r="E55" s="370"/>
      <c r="F55" s="370"/>
      <c r="G55" s="370"/>
      <c r="H55" s="370"/>
      <c r="I55" s="370"/>
      <c r="J55" s="370"/>
      <c r="K55" s="139"/>
    </row>
    <row r="56" spans="2:11" s="1" customFormat="1" ht="12.75" customHeight="1">
      <c r="B56" s="138"/>
      <c r="C56" s="141"/>
      <c r="D56" s="141"/>
      <c r="E56" s="141"/>
      <c r="F56" s="141"/>
      <c r="G56" s="141"/>
      <c r="H56" s="141"/>
      <c r="I56" s="141"/>
      <c r="J56" s="141"/>
      <c r="K56" s="139"/>
    </row>
    <row r="57" spans="2:11" s="1" customFormat="1" ht="15" customHeight="1">
      <c r="B57" s="138"/>
      <c r="C57" s="370" t="s">
        <v>1872</v>
      </c>
      <c r="D57" s="370"/>
      <c r="E57" s="370"/>
      <c r="F57" s="370"/>
      <c r="G57" s="370"/>
      <c r="H57" s="370"/>
      <c r="I57" s="370"/>
      <c r="J57" s="370"/>
      <c r="K57" s="139"/>
    </row>
    <row r="58" spans="2:11" s="1" customFormat="1" ht="15" customHeight="1">
      <c r="B58" s="138"/>
      <c r="C58" s="143"/>
      <c r="D58" s="370" t="s">
        <v>1873</v>
      </c>
      <c r="E58" s="370"/>
      <c r="F58" s="370"/>
      <c r="G58" s="370"/>
      <c r="H58" s="370"/>
      <c r="I58" s="370"/>
      <c r="J58" s="370"/>
      <c r="K58" s="139"/>
    </row>
    <row r="59" spans="2:11" s="1" customFormat="1" ht="15" customHeight="1">
      <c r="B59" s="138"/>
      <c r="C59" s="143"/>
      <c r="D59" s="370" t="s">
        <v>1874</v>
      </c>
      <c r="E59" s="370"/>
      <c r="F59" s="370"/>
      <c r="G59" s="370"/>
      <c r="H59" s="370"/>
      <c r="I59" s="370"/>
      <c r="J59" s="370"/>
      <c r="K59" s="139"/>
    </row>
    <row r="60" spans="2:11" s="1" customFormat="1" ht="15" customHeight="1">
      <c r="B60" s="138"/>
      <c r="C60" s="143"/>
      <c r="D60" s="370" t="s">
        <v>1875</v>
      </c>
      <c r="E60" s="370"/>
      <c r="F60" s="370"/>
      <c r="G60" s="370"/>
      <c r="H60" s="370"/>
      <c r="I60" s="370"/>
      <c r="J60" s="370"/>
      <c r="K60" s="139"/>
    </row>
    <row r="61" spans="2:11" s="1" customFormat="1" ht="15" customHeight="1">
      <c r="B61" s="138"/>
      <c r="C61" s="143"/>
      <c r="D61" s="370" t="s">
        <v>1876</v>
      </c>
      <c r="E61" s="370"/>
      <c r="F61" s="370"/>
      <c r="G61" s="370"/>
      <c r="H61" s="370"/>
      <c r="I61" s="370"/>
      <c r="J61" s="370"/>
      <c r="K61" s="139"/>
    </row>
    <row r="62" spans="2:11" s="1" customFormat="1" ht="15" customHeight="1">
      <c r="B62" s="138"/>
      <c r="C62" s="143"/>
      <c r="D62" s="373" t="s">
        <v>1877</v>
      </c>
      <c r="E62" s="373"/>
      <c r="F62" s="373"/>
      <c r="G62" s="373"/>
      <c r="H62" s="373"/>
      <c r="I62" s="373"/>
      <c r="J62" s="373"/>
      <c r="K62" s="139"/>
    </row>
    <row r="63" spans="2:11" s="1" customFormat="1" ht="15" customHeight="1">
      <c r="B63" s="138"/>
      <c r="C63" s="143"/>
      <c r="D63" s="370" t="s">
        <v>1878</v>
      </c>
      <c r="E63" s="370"/>
      <c r="F63" s="370"/>
      <c r="G63" s="370"/>
      <c r="H63" s="370"/>
      <c r="I63" s="370"/>
      <c r="J63" s="370"/>
      <c r="K63" s="139"/>
    </row>
    <row r="64" spans="2:11" s="1" customFormat="1" ht="12.75" customHeight="1">
      <c r="B64" s="138"/>
      <c r="C64" s="143"/>
      <c r="D64" s="143"/>
      <c r="E64" s="146"/>
      <c r="F64" s="143"/>
      <c r="G64" s="143"/>
      <c r="H64" s="143"/>
      <c r="I64" s="143"/>
      <c r="J64" s="143"/>
      <c r="K64" s="139"/>
    </row>
    <row r="65" spans="2:11" s="1" customFormat="1" ht="15" customHeight="1">
      <c r="B65" s="138"/>
      <c r="C65" s="143"/>
      <c r="D65" s="370" t="s">
        <v>1879</v>
      </c>
      <c r="E65" s="370"/>
      <c r="F65" s="370"/>
      <c r="G65" s="370"/>
      <c r="H65" s="370"/>
      <c r="I65" s="370"/>
      <c r="J65" s="370"/>
      <c r="K65" s="139"/>
    </row>
    <row r="66" spans="2:11" s="1" customFormat="1" ht="15" customHeight="1">
      <c r="B66" s="138"/>
      <c r="C66" s="143"/>
      <c r="D66" s="373" t="s">
        <v>1880</v>
      </c>
      <c r="E66" s="373"/>
      <c r="F66" s="373"/>
      <c r="G66" s="373"/>
      <c r="H66" s="373"/>
      <c r="I66" s="373"/>
      <c r="J66" s="373"/>
      <c r="K66" s="139"/>
    </row>
    <row r="67" spans="2:11" s="1" customFormat="1" ht="15" customHeight="1">
      <c r="B67" s="138"/>
      <c r="C67" s="143"/>
      <c r="D67" s="370" t="s">
        <v>1881</v>
      </c>
      <c r="E67" s="370"/>
      <c r="F67" s="370"/>
      <c r="G67" s="370"/>
      <c r="H67" s="370"/>
      <c r="I67" s="370"/>
      <c r="J67" s="370"/>
      <c r="K67" s="139"/>
    </row>
    <row r="68" spans="2:11" s="1" customFormat="1" ht="15" customHeight="1">
      <c r="B68" s="138"/>
      <c r="C68" s="143"/>
      <c r="D68" s="370" t="s">
        <v>1882</v>
      </c>
      <c r="E68" s="370"/>
      <c r="F68" s="370"/>
      <c r="G68" s="370"/>
      <c r="H68" s="370"/>
      <c r="I68" s="370"/>
      <c r="J68" s="370"/>
      <c r="K68" s="139"/>
    </row>
    <row r="69" spans="2:11" s="1" customFormat="1" ht="15" customHeight="1">
      <c r="B69" s="138"/>
      <c r="C69" s="143"/>
      <c r="D69" s="370" t="s">
        <v>1883</v>
      </c>
      <c r="E69" s="370"/>
      <c r="F69" s="370"/>
      <c r="G69" s="370"/>
      <c r="H69" s="370"/>
      <c r="I69" s="370"/>
      <c r="J69" s="370"/>
      <c r="K69" s="139"/>
    </row>
    <row r="70" spans="2:11" s="1" customFormat="1" ht="15" customHeight="1">
      <c r="B70" s="138"/>
      <c r="C70" s="143"/>
      <c r="D70" s="370" t="s">
        <v>1884</v>
      </c>
      <c r="E70" s="370"/>
      <c r="F70" s="370"/>
      <c r="G70" s="370"/>
      <c r="H70" s="370"/>
      <c r="I70" s="370"/>
      <c r="J70" s="370"/>
      <c r="K70" s="139"/>
    </row>
    <row r="71" spans="2:11" s="1" customFormat="1" ht="12.75" customHeight="1">
      <c r="B71" s="147"/>
      <c r="C71" s="148"/>
      <c r="D71" s="148"/>
      <c r="E71" s="148"/>
      <c r="F71" s="148"/>
      <c r="G71" s="148"/>
      <c r="H71" s="148"/>
      <c r="I71" s="148"/>
      <c r="J71" s="148"/>
      <c r="K71" s="149"/>
    </row>
    <row r="72" spans="2:11" s="1" customFormat="1" ht="18.75" customHeight="1">
      <c r="B72" s="150"/>
      <c r="C72" s="150"/>
      <c r="D72" s="150"/>
      <c r="E72" s="150"/>
      <c r="F72" s="150"/>
      <c r="G72" s="150"/>
      <c r="H72" s="150"/>
      <c r="I72" s="150"/>
      <c r="J72" s="150"/>
      <c r="K72" s="151"/>
    </row>
    <row r="73" spans="2:11" s="1" customFormat="1" ht="18.75" customHeight="1">
      <c r="B73" s="151"/>
      <c r="C73" s="151"/>
      <c r="D73" s="151"/>
      <c r="E73" s="151"/>
      <c r="F73" s="151"/>
      <c r="G73" s="151"/>
      <c r="H73" s="151"/>
      <c r="I73" s="151"/>
      <c r="J73" s="151"/>
      <c r="K73" s="151"/>
    </row>
    <row r="74" spans="2:11" s="1" customFormat="1" ht="7.5" customHeight="1">
      <c r="B74" s="152"/>
      <c r="C74" s="153"/>
      <c r="D74" s="153"/>
      <c r="E74" s="153"/>
      <c r="F74" s="153"/>
      <c r="G74" s="153"/>
      <c r="H74" s="153"/>
      <c r="I74" s="153"/>
      <c r="J74" s="153"/>
      <c r="K74" s="154"/>
    </row>
    <row r="75" spans="2:11" s="1" customFormat="1" ht="45" customHeight="1">
      <c r="B75" s="155"/>
      <c r="C75" s="374" t="s">
        <v>1885</v>
      </c>
      <c r="D75" s="374"/>
      <c r="E75" s="374"/>
      <c r="F75" s="374"/>
      <c r="G75" s="374"/>
      <c r="H75" s="374"/>
      <c r="I75" s="374"/>
      <c r="J75" s="374"/>
      <c r="K75" s="156"/>
    </row>
    <row r="76" spans="2:11" s="1" customFormat="1" ht="17.25" customHeight="1">
      <c r="B76" s="155"/>
      <c r="C76" s="157" t="s">
        <v>1886</v>
      </c>
      <c r="D76" s="157"/>
      <c r="E76" s="157"/>
      <c r="F76" s="157" t="s">
        <v>1887</v>
      </c>
      <c r="G76" s="158"/>
      <c r="H76" s="157" t="s">
        <v>52</v>
      </c>
      <c r="I76" s="157" t="s">
        <v>55</v>
      </c>
      <c r="J76" s="157" t="s">
        <v>1888</v>
      </c>
      <c r="K76" s="156"/>
    </row>
    <row r="77" spans="2:11" s="1" customFormat="1" ht="17.25" customHeight="1">
      <c r="B77" s="155"/>
      <c r="C77" s="159" t="s">
        <v>1889</v>
      </c>
      <c r="D77" s="159"/>
      <c r="E77" s="159"/>
      <c r="F77" s="160" t="s">
        <v>1890</v>
      </c>
      <c r="G77" s="161"/>
      <c r="H77" s="159"/>
      <c r="I77" s="159"/>
      <c r="J77" s="159" t="s">
        <v>1891</v>
      </c>
      <c r="K77" s="156"/>
    </row>
    <row r="78" spans="2:11" s="1" customFormat="1" ht="5.25" customHeight="1">
      <c r="B78" s="155"/>
      <c r="C78" s="162"/>
      <c r="D78" s="162"/>
      <c r="E78" s="162"/>
      <c r="F78" s="162"/>
      <c r="G78" s="163"/>
      <c r="H78" s="162"/>
      <c r="I78" s="162"/>
      <c r="J78" s="162"/>
      <c r="K78" s="156"/>
    </row>
    <row r="79" spans="2:11" s="1" customFormat="1" ht="15" customHeight="1">
      <c r="B79" s="155"/>
      <c r="C79" s="144" t="s">
        <v>51</v>
      </c>
      <c r="D79" s="164"/>
      <c r="E79" s="164"/>
      <c r="F79" s="165" t="s">
        <v>1892</v>
      </c>
      <c r="G79" s="166"/>
      <c r="H79" s="144" t="s">
        <v>1893</v>
      </c>
      <c r="I79" s="144" t="s">
        <v>1894</v>
      </c>
      <c r="J79" s="144">
        <v>20</v>
      </c>
      <c r="K79" s="156"/>
    </row>
    <row r="80" spans="2:11" s="1" customFormat="1" ht="15" customHeight="1">
      <c r="B80" s="155"/>
      <c r="C80" s="144" t="s">
        <v>1895</v>
      </c>
      <c r="D80" s="144"/>
      <c r="E80" s="144"/>
      <c r="F80" s="165" t="s">
        <v>1892</v>
      </c>
      <c r="G80" s="166"/>
      <c r="H80" s="144" t="s">
        <v>1896</v>
      </c>
      <c r="I80" s="144" t="s">
        <v>1894</v>
      </c>
      <c r="J80" s="144">
        <v>120</v>
      </c>
      <c r="K80" s="156"/>
    </row>
    <row r="81" spans="2:11" s="1" customFormat="1" ht="15" customHeight="1">
      <c r="B81" s="167"/>
      <c r="C81" s="144" t="s">
        <v>1897</v>
      </c>
      <c r="D81" s="144"/>
      <c r="E81" s="144"/>
      <c r="F81" s="165" t="s">
        <v>1898</v>
      </c>
      <c r="G81" s="166"/>
      <c r="H81" s="144" t="s">
        <v>1899</v>
      </c>
      <c r="I81" s="144" t="s">
        <v>1894</v>
      </c>
      <c r="J81" s="144">
        <v>50</v>
      </c>
      <c r="K81" s="156"/>
    </row>
    <row r="82" spans="2:11" s="1" customFormat="1" ht="15" customHeight="1">
      <c r="B82" s="167"/>
      <c r="C82" s="144" t="s">
        <v>1900</v>
      </c>
      <c r="D82" s="144"/>
      <c r="E82" s="144"/>
      <c r="F82" s="165" t="s">
        <v>1892</v>
      </c>
      <c r="G82" s="166"/>
      <c r="H82" s="144" t="s">
        <v>1901</v>
      </c>
      <c r="I82" s="144" t="s">
        <v>1902</v>
      </c>
      <c r="J82" s="144"/>
      <c r="K82" s="156"/>
    </row>
    <row r="83" spans="2:11" s="1" customFormat="1" ht="15" customHeight="1">
      <c r="B83" s="167"/>
      <c r="C83" s="168" t="s">
        <v>1903</v>
      </c>
      <c r="D83" s="168"/>
      <c r="E83" s="168"/>
      <c r="F83" s="169" t="s">
        <v>1898</v>
      </c>
      <c r="G83" s="168"/>
      <c r="H83" s="168" t="s">
        <v>1904</v>
      </c>
      <c r="I83" s="168" t="s">
        <v>1894</v>
      </c>
      <c r="J83" s="168">
        <v>15</v>
      </c>
      <c r="K83" s="156"/>
    </row>
    <row r="84" spans="2:11" s="1" customFormat="1" ht="15" customHeight="1">
      <c r="B84" s="167"/>
      <c r="C84" s="168" t="s">
        <v>1905</v>
      </c>
      <c r="D84" s="168"/>
      <c r="E84" s="168"/>
      <c r="F84" s="169" t="s">
        <v>1898</v>
      </c>
      <c r="G84" s="168"/>
      <c r="H84" s="168" t="s">
        <v>1906</v>
      </c>
      <c r="I84" s="168" t="s">
        <v>1894</v>
      </c>
      <c r="J84" s="168">
        <v>15</v>
      </c>
      <c r="K84" s="156"/>
    </row>
    <row r="85" spans="2:11" s="1" customFormat="1" ht="15" customHeight="1">
      <c r="B85" s="167"/>
      <c r="C85" s="168" t="s">
        <v>1907</v>
      </c>
      <c r="D85" s="168"/>
      <c r="E85" s="168"/>
      <c r="F85" s="169" t="s">
        <v>1898</v>
      </c>
      <c r="G85" s="168"/>
      <c r="H85" s="168" t="s">
        <v>1908</v>
      </c>
      <c r="I85" s="168" t="s">
        <v>1894</v>
      </c>
      <c r="J85" s="168">
        <v>20</v>
      </c>
      <c r="K85" s="156"/>
    </row>
    <row r="86" spans="2:11" s="1" customFormat="1" ht="15" customHeight="1">
      <c r="B86" s="167"/>
      <c r="C86" s="168" t="s">
        <v>1909</v>
      </c>
      <c r="D86" s="168"/>
      <c r="E86" s="168"/>
      <c r="F86" s="169" t="s">
        <v>1898</v>
      </c>
      <c r="G86" s="168"/>
      <c r="H86" s="168" t="s">
        <v>1910</v>
      </c>
      <c r="I86" s="168" t="s">
        <v>1894</v>
      </c>
      <c r="J86" s="168">
        <v>20</v>
      </c>
      <c r="K86" s="156"/>
    </row>
    <row r="87" spans="2:11" s="1" customFormat="1" ht="15" customHeight="1">
      <c r="B87" s="167"/>
      <c r="C87" s="144" t="s">
        <v>1911</v>
      </c>
      <c r="D87" s="144"/>
      <c r="E87" s="144"/>
      <c r="F87" s="165" t="s">
        <v>1898</v>
      </c>
      <c r="G87" s="166"/>
      <c r="H87" s="144" t="s">
        <v>1912</v>
      </c>
      <c r="I87" s="144" t="s">
        <v>1894</v>
      </c>
      <c r="J87" s="144">
        <v>50</v>
      </c>
      <c r="K87" s="156"/>
    </row>
    <row r="88" spans="2:11" s="1" customFormat="1" ht="15" customHeight="1">
      <c r="B88" s="167"/>
      <c r="C88" s="144" t="s">
        <v>1913</v>
      </c>
      <c r="D88" s="144"/>
      <c r="E88" s="144"/>
      <c r="F88" s="165" t="s">
        <v>1898</v>
      </c>
      <c r="G88" s="166"/>
      <c r="H88" s="144" t="s">
        <v>1914</v>
      </c>
      <c r="I88" s="144" t="s">
        <v>1894</v>
      </c>
      <c r="J88" s="144">
        <v>20</v>
      </c>
      <c r="K88" s="156"/>
    </row>
    <row r="89" spans="2:11" s="1" customFormat="1" ht="15" customHeight="1">
      <c r="B89" s="167"/>
      <c r="C89" s="144" t="s">
        <v>1915</v>
      </c>
      <c r="D89" s="144"/>
      <c r="E89" s="144"/>
      <c r="F89" s="165" t="s">
        <v>1898</v>
      </c>
      <c r="G89" s="166"/>
      <c r="H89" s="144" t="s">
        <v>1916</v>
      </c>
      <c r="I89" s="144" t="s">
        <v>1894</v>
      </c>
      <c r="J89" s="144">
        <v>20</v>
      </c>
      <c r="K89" s="156"/>
    </row>
    <row r="90" spans="2:11" s="1" customFormat="1" ht="15" customHeight="1">
      <c r="B90" s="167"/>
      <c r="C90" s="144" t="s">
        <v>1917</v>
      </c>
      <c r="D90" s="144"/>
      <c r="E90" s="144"/>
      <c r="F90" s="165" t="s">
        <v>1898</v>
      </c>
      <c r="G90" s="166"/>
      <c r="H90" s="144" t="s">
        <v>1918</v>
      </c>
      <c r="I90" s="144" t="s">
        <v>1894</v>
      </c>
      <c r="J90" s="144">
        <v>50</v>
      </c>
      <c r="K90" s="156"/>
    </row>
    <row r="91" spans="2:11" s="1" customFormat="1" ht="15" customHeight="1">
      <c r="B91" s="167"/>
      <c r="C91" s="144" t="s">
        <v>1919</v>
      </c>
      <c r="D91" s="144"/>
      <c r="E91" s="144"/>
      <c r="F91" s="165" t="s">
        <v>1898</v>
      </c>
      <c r="G91" s="166"/>
      <c r="H91" s="144" t="s">
        <v>1919</v>
      </c>
      <c r="I91" s="144" t="s">
        <v>1894</v>
      </c>
      <c r="J91" s="144">
        <v>50</v>
      </c>
      <c r="K91" s="156"/>
    </row>
    <row r="92" spans="2:11" s="1" customFormat="1" ht="15" customHeight="1">
      <c r="B92" s="167"/>
      <c r="C92" s="144" t="s">
        <v>1920</v>
      </c>
      <c r="D92" s="144"/>
      <c r="E92" s="144"/>
      <c r="F92" s="165" t="s">
        <v>1898</v>
      </c>
      <c r="G92" s="166"/>
      <c r="H92" s="144" t="s">
        <v>1921</v>
      </c>
      <c r="I92" s="144" t="s">
        <v>1894</v>
      </c>
      <c r="J92" s="144">
        <v>255</v>
      </c>
      <c r="K92" s="156"/>
    </row>
    <row r="93" spans="2:11" s="1" customFormat="1" ht="15" customHeight="1">
      <c r="B93" s="167"/>
      <c r="C93" s="144" t="s">
        <v>1922</v>
      </c>
      <c r="D93" s="144"/>
      <c r="E93" s="144"/>
      <c r="F93" s="165" t="s">
        <v>1892</v>
      </c>
      <c r="G93" s="166"/>
      <c r="H93" s="144" t="s">
        <v>1923</v>
      </c>
      <c r="I93" s="144" t="s">
        <v>1924</v>
      </c>
      <c r="J93" s="144"/>
      <c r="K93" s="156"/>
    </row>
    <row r="94" spans="2:11" s="1" customFormat="1" ht="15" customHeight="1">
      <c r="B94" s="167"/>
      <c r="C94" s="144" t="s">
        <v>1925</v>
      </c>
      <c r="D94" s="144"/>
      <c r="E94" s="144"/>
      <c r="F94" s="165" t="s">
        <v>1892</v>
      </c>
      <c r="G94" s="166"/>
      <c r="H94" s="144" t="s">
        <v>1926</v>
      </c>
      <c r="I94" s="144" t="s">
        <v>1927</v>
      </c>
      <c r="J94" s="144"/>
      <c r="K94" s="156"/>
    </row>
    <row r="95" spans="2:11" s="1" customFormat="1" ht="15" customHeight="1">
      <c r="B95" s="167"/>
      <c r="C95" s="144" t="s">
        <v>1928</v>
      </c>
      <c r="D95" s="144"/>
      <c r="E95" s="144"/>
      <c r="F95" s="165" t="s">
        <v>1892</v>
      </c>
      <c r="G95" s="166"/>
      <c r="H95" s="144" t="s">
        <v>1928</v>
      </c>
      <c r="I95" s="144" t="s">
        <v>1927</v>
      </c>
      <c r="J95" s="144"/>
      <c r="K95" s="156"/>
    </row>
    <row r="96" spans="2:11" s="1" customFormat="1" ht="15" customHeight="1">
      <c r="B96" s="167"/>
      <c r="C96" s="144" t="s">
        <v>36</v>
      </c>
      <c r="D96" s="144"/>
      <c r="E96" s="144"/>
      <c r="F96" s="165" t="s">
        <v>1892</v>
      </c>
      <c r="G96" s="166"/>
      <c r="H96" s="144" t="s">
        <v>1929</v>
      </c>
      <c r="I96" s="144" t="s">
        <v>1927</v>
      </c>
      <c r="J96" s="144"/>
      <c r="K96" s="156"/>
    </row>
    <row r="97" spans="2:11" s="1" customFormat="1" ht="15" customHeight="1">
      <c r="B97" s="167"/>
      <c r="C97" s="144" t="s">
        <v>46</v>
      </c>
      <c r="D97" s="144"/>
      <c r="E97" s="144"/>
      <c r="F97" s="165" t="s">
        <v>1892</v>
      </c>
      <c r="G97" s="166"/>
      <c r="H97" s="144" t="s">
        <v>1930</v>
      </c>
      <c r="I97" s="144" t="s">
        <v>1927</v>
      </c>
      <c r="J97" s="144"/>
      <c r="K97" s="156"/>
    </row>
    <row r="98" spans="2:11" s="1" customFormat="1" ht="15" customHeight="1">
      <c r="B98" s="170"/>
      <c r="C98" s="171"/>
      <c r="D98" s="171"/>
      <c r="E98" s="171"/>
      <c r="F98" s="171"/>
      <c r="G98" s="171"/>
      <c r="H98" s="171"/>
      <c r="I98" s="171"/>
      <c r="J98" s="171"/>
      <c r="K98" s="172"/>
    </row>
    <row r="99" spans="2:11" s="1" customFormat="1" ht="18.75" customHeight="1">
      <c r="B99" s="173"/>
      <c r="C99" s="174"/>
      <c r="D99" s="174"/>
      <c r="E99" s="174"/>
      <c r="F99" s="174"/>
      <c r="G99" s="174"/>
      <c r="H99" s="174"/>
      <c r="I99" s="174"/>
      <c r="J99" s="174"/>
      <c r="K99" s="173"/>
    </row>
    <row r="100" spans="2:11" s="1" customFormat="1" ht="18.75" customHeight="1">
      <c r="B100" s="151"/>
      <c r="C100" s="151"/>
      <c r="D100" s="151"/>
      <c r="E100" s="151"/>
      <c r="F100" s="151"/>
      <c r="G100" s="151"/>
      <c r="H100" s="151"/>
      <c r="I100" s="151"/>
      <c r="J100" s="151"/>
      <c r="K100" s="151"/>
    </row>
    <row r="101" spans="2:11" s="1" customFormat="1" ht="7.5" customHeight="1">
      <c r="B101" s="152"/>
      <c r="C101" s="153"/>
      <c r="D101" s="153"/>
      <c r="E101" s="153"/>
      <c r="F101" s="153"/>
      <c r="G101" s="153"/>
      <c r="H101" s="153"/>
      <c r="I101" s="153"/>
      <c r="J101" s="153"/>
      <c r="K101" s="154"/>
    </row>
    <row r="102" spans="2:11" s="1" customFormat="1" ht="45" customHeight="1">
      <c r="B102" s="155"/>
      <c r="C102" s="374" t="s">
        <v>1931</v>
      </c>
      <c r="D102" s="374"/>
      <c r="E102" s="374"/>
      <c r="F102" s="374"/>
      <c r="G102" s="374"/>
      <c r="H102" s="374"/>
      <c r="I102" s="374"/>
      <c r="J102" s="374"/>
      <c r="K102" s="156"/>
    </row>
    <row r="103" spans="2:11" s="1" customFormat="1" ht="17.25" customHeight="1">
      <c r="B103" s="155"/>
      <c r="C103" s="157" t="s">
        <v>1886</v>
      </c>
      <c r="D103" s="157"/>
      <c r="E103" s="157"/>
      <c r="F103" s="157" t="s">
        <v>1887</v>
      </c>
      <c r="G103" s="158"/>
      <c r="H103" s="157" t="s">
        <v>52</v>
      </c>
      <c r="I103" s="157" t="s">
        <v>55</v>
      </c>
      <c r="J103" s="157" t="s">
        <v>1888</v>
      </c>
      <c r="K103" s="156"/>
    </row>
    <row r="104" spans="2:11" s="1" customFormat="1" ht="17.25" customHeight="1">
      <c r="B104" s="155"/>
      <c r="C104" s="159" t="s">
        <v>1889</v>
      </c>
      <c r="D104" s="159"/>
      <c r="E104" s="159"/>
      <c r="F104" s="160" t="s">
        <v>1890</v>
      </c>
      <c r="G104" s="161"/>
      <c r="H104" s="159"/>
      <c r="I104" s="159"/>
      <c r="J104" s="159" t="s">
        <v>1891</v>
      </c>
      <c r="K104" s="156"/>
    </row>
    <row r="105" spans="2:11" s="1" customFormat="1" ht="5.25" customHeight="1">
      <c r="B105" s="155"/>
      <c r="C105" s="157"/>
      <c r="D105" s="157"/>
      <c r="E105" s="157"/>
      <c r="F105" s="157"/>
      <c r="G105" s="175"/>
      <c r="H105" s="157"/>
      <c r="I105" s="157"/>
      <c r="J105" s="157"/>
      <c r="K105" s="156"/>
    </row>
    <row r="106" spans="2:11" s="1" customFormat="1" ht="15" customHeight="1">
      <c r="B106" s="155"/>
      <c r="C106" s="144" t="s">
        <v>51</v>
      </c>
      <c r="D106" s="164"/>
      <c r="E106" s="164"/>
      <c r="F106" s="165" t="s">
        <v>1892</v>
      </c>
      <c r="G106" s="144"/>
      <c r="H106" s="144" t="s">
        <v>1932</v>
      </c>
      <c r="I106" s="144" t="s">
        <v>1894</v>
      </c>
      <c r="J106" s="144">
        <v>20</v>
      </c>
      <c r="K106" s="156"/>
    </row>
    <row r="107" spans="2:11" s="1" customFormat="1" ht="15" customHeight="1">
      <c r="B107" s="155"/>
      <c r="C107" s="144" t="s">
        <v>1895</v>
      </c>
      <c r="D107" s="144"/>
      <c r="E107" s="144"/>
      <c r="F107" s="165" t="s">
        <v>1892</v>
      </c>
      <c r="G107" s="144"/>
      <c r="H107" s="144" t="s">
        <v>1932</v>
      </c>
      <c r="I107" s="144" t="s">
        <v>1894</v>
      </c>
      <c r="J107" s="144">
        <v>120</v>
      </c>
      <c r="K107" s="156"/>
    </row>
    <row r="108" spans="2:11" s="1" customFormat="1" ht="15" customHeight="1">
      <c r="B108" s="167"/>
      <c r="C108" s="144" t="s">
        <v>1897</v>
      </c>
      <c r="D108" s="144"/>
      <c r="E108" s="144"/>
      <c r="F108" s="165" t="s">
        <v>1898</v>
      </c>
      <c r="G108" s="144"/>
      <c r="H108" s="144" t="s">
        <v>1932</v>
      </c>
      <c r="I108" s="144" t="s">
        <v>1894</v>
      </c>
      <c r="J108" s="144">
        <v>50</v>
      </c>
      <c r="K108" s="156"/>
    </row>
    <row r="109" spans="2:11" s="1" customFormat="1" ht="15" customHeight="1">
      <c r="B109" s="167"/>
      <c r="C109" s="144" t="s">
        <v>1900</v>
      </c>
      <c r="D109" s="144"/>
      <c r="E109" s="144"/>
      <c r="F109" s="165" t="s">
        <v>1892</v>
      </c>
      <c r="G109" s="144"/>
      <c r="H109" s="144" t="s">
        <v>1932</v>
      </c>
      <c r="I109" s="144" t="s">
        <v>1902</v>
      </c>
      <c r="J109" s="144"/>
      <c r="K109" s="156"/>
    </row>
    <row r="110" spans="2:11" s="1" customFormat="1" ht="15" customHeight="1">
      <c r="B110" s="167"/>
      <c r="C110" s="144" t="s">
        <v>1911</v>
      </c>
      <c r="D110" s="144"/>
      <c r="E110" s="144"/>
      <c r="F110" s="165" t="s">
        <v>1898</v>
      </c>
      <c r="G110" s="144"/>
      <c r="H110" s="144" t="s">
        <v>1932</v>
      </c>
      <c r="I110" s="144" t="s">
        <v>1894</v>
      </c>
      <c r="J110" s="144">
        <v>50</v>
      </c>
      <c r="K110" s="156"/>
    </row>
    <row r="111" spans="2:11" s="1" customFormat="1" ht="15" customHeight="1">
      <c r="B111" s="167"/>
      <c r="C111" s="144" t="s">
        <v>1919</v>
      </c>
      <c r="D111" s="144"/>
      <c r="E111" s="144"/>
      <c r="F111" s="165" t="s">
        <v>1898</v>
      </c>
      <c r="G111" s="144"/>
      <c r="H111" s="144" t="s">
        <v>1932</v>
      </c>
      <c r="I111" s="144" t="s">
        <v>1894</v>
      </c>
      <c r="J111" s="144">
        <v>50</v>
      </c>
      <c r="K111" s="156"/>
    </row>
    <row r="112" spans="2:11" s="1" customFormat="1" ht="15" customHeight="1">
      <c r="B112" s="167"/>
      <c r="C112" s="144" t="s">
        <v>1917</v>
      </c>
      <c r="D112" s="144"/>
      <c r="E112" s="144"/>
      <c r="F112" s="165" t="s">
        <v>1898</v>
      </c>
      <c r="G112" s="144"/>
      <c r="H112" s="144" t="s">
        <v>1932</v>
      </c>
      <c r="I112" s="144" t="s">
        <v>1894</v>
      </c>
      <c r="J112" s="144">
        <v>50</v>
      </c>
      <c r="K112" s="156"/>
    </row>
    <row r="113" spans="2:11" s="1" customFormat="1" ht="15" customHeight="1">
      <c r="B113" s="167"/>
      <c r="C113" s="144" t="s">
        <v>51</v>
      </c>
      <c r="D113" s="144"/>
      <c r="E113" s="144"/>
      <c r="F113" s="165" t="s">
        <v>1892</v>
      </c>
      <c r="G113" s="144"/>
      <c r="H113" s="144" t="s">
        <v>1933</v>
      </c>
      <c r="I113" s="144" t="s">
        <v>1894</v>
      </c>
      <c r="J113" s="144">
        <v>20</v>
      </c>
      <c r="K113" s="156"/>
    </row>
    <row r="114" spans="2:11" s="1" customFormat="1" ht="15" customHeight="1">
      <c r="B114" s="167"/>
      <c r="C114" s="144" t="s">
        <v>1934</v>
      </c>
      <c r="D114" s="144"/>
      <c r="E114" s="144"/>
      <c r="F114" s="165" t="s">
        <v>1892</v>
      </c>
      <c r="G114" s="144"/>
      <c r="H114" s="144" t="s">
        <v>1935</v>
      </c>
      <c r="I114" s="144" t="s">
        <v>1894</v>
      </c>
      <c r="J114" s="144">
        <v>120</v>
      </c>
      <c r="K114" s="156"/>
    </row>
    <row r="115" spans="2:11" s="1" customFormat="1" ht="15" customHeight="1">
      <c r="B115" s="167"/>
      <c r="C115" s="144" t="s">
        <v>36</v>
      </c>
      <c r="D115" s="144"/>
      <c r="E115" s="144"/>
      <c r="F115" s="165" t="s">
        <v>1892</v>
      </c>
      <c r="G115" s="144"/>
      <c r="H115" s="144" t="s">
        <v>1936</v>
      </c>
      <c r="I115" s="144" t="s">
        <v>1927</v>
      </c>
      <c r="J115" s="144"/>
      <c r="K115" s="156"/>
    </row>
    <row r="116" spans="2:11" s="1" customFormat="1" ht="15" customHeight="1">
      <c r="B116" s="167"/>
      <c r="C116" s="144" t="s">
        <v>46</v>
      </c>
      <c r="D116" s="144"/>
      <c r="E116" s="144"/>
      <c r="F116" s="165" t="s">
        <v>1892</v>
      </c>
      <c r="G116" s="144"/>
      <c r="H116" s="144" t="s">
        <v>1937</v>
      </c>
      <c r="I116" s="144" t="s">
        <v>1927</v>
      </c>
      <c r="J116" s="144"/>
      <c r="K116" s="156"/>
    </row>
    <row r="117" spans="2:11" s="1" customFormat="1" ht="15" customHeight="1">
      <c r="B117" s="167"/>
      <c r="C117" s="144" t="s">
        <v>55</v>
      </c>
      <c r="D117" s="144"/>
      <c r="E117" s="144"/>
      <c r="F117" s="165" t="s">
        <v>1892</v>
      </c>
      <c r="G117" s="144"/>
      <c r="H117" s="144" t="s">
        <v>1938</v>
      </c>
      <c r="I117" s="144" t="s">
        <v>1939</v>
      </c>
      <c r="J117" s="144"/>
      <c r="K117" s="156"/>
    </row>
    <row r="118" spans="2:11" s="1" customFormat="1" ht="15" customHeight="1">
      <c r="B118" s="170"/>
      <c r="C118" s="176"/>
      <c r="D118" s="176"/>
      <c r="E118" s="176"/>
      <c r="F118" s="176"/>
      <c r="G118" s="176"/>
      <c r="H118" s="176"/>
      <c r="I118" s="176"/>
      <c r="J118" s="176"/>
      <c r="K118" s="172"/>
    </row>
    <row r="119" spans="2:11" s="1" customFormat="1" ht="18.75" customHeight="1">
      <c r="B119" s="177"/>
      <c r="C119" s="178"/>
      <c r="D119" s="178"/>
      <c r="E119" s="178"/>
      <c r="F119" s="179"/>
      <c r="G119" s="178"/>
      <c r="H119" s="178"/>
      <c r="I119" s="178"/>
      <c r="J119" s="178"/>
      <c r="K119" s="177"/>
    </row>
    <row r="120" spans="2:11" s="1" customFormat="1" ht="18.75" customHeight="1">
      <c r="B120" s="151"/>
      <c r="C120" s="151"/>
      <c r="D120" s="151"/>
      <c r="E120" s="151"/>
      <c r="F120" s="151"/>
      <c r="G120" s="151"/>
      <c r="H120" s="151"/>
      <c r="I120" s="151"/>
      <c r="J120" s="151"/>
      <c r="K120" s="151"/>
    </row>
    <row r="121" spans="2:11" s="1" customFormat="1" ht="7.5" customHeight="1">
      <c r="B121" s="180"/>
      <c r="C121" s="181"/>
      <c r="D121" s="181"/>
      <c r="E121" s="181"/>
      <c r="F121" s="181"/>
      <c r="G121" s="181"/>
      <c r="H121" s="181"/>
      <c r="I121" s="181"/>
      <c r="J121" s="181"/>
      <c r="K121" s="182"/>
    </row>
    <row r="122" spans="2:11" s="1" customFormat="1" ht="45" customHeight="1">
      <c r="B122" s="183"/>
      <c r="C122" s="372" t="s">
        <v>1940</v>
      </c>
      <c r="D122" s="372"/>
      <c r="E122" s="372"/>
      <c r="F122" s="372"/>
      <c r="G122" s="372"/>
      <c r="H122" s="372"/>
      <c r="I122" s="372"/>
      <c r="J122" s="372"/>
      <c r="K122" s="184"/>
    </row>
    <row r="123" spans="2:11" s="1" customFormat="1" ht="17.25" customHeight="1">
      <c r="B123" s="185"/>
      <c r="C123" s="157" t="s">
        <v>1886</v>
      </c>
      <c r="D123" s="157"/>
      <c r="E123" s="157"/>
      <c r="F123" s="157" t="s">
        <v>1887</v>
      </c>
      <c r="G123" s="158"/>
      <c r="H123" s="157" t="s">
        <v>52</v>
      </c>
      <c r="I123" s="157" t="s">
        <v>55</v>
      </c>
      <c r="J123" s="157" t="s">
        <v>1888</v>
      </c>
      <c r="K123" s="186"/>
    </row>
    <row r="124" spans="2:11" s="1" customFormat="1" ht="17.25" customHeight="1">
      <c r="B124" s="185"/>
      <c r="C124" s="159" t="s">
        <v>1889</v>
      </c>
      <c r="D124" s="159"/>
      <c r="E124" s="159"/>
      <c r="F124" s="160" t="s">
        <v>1890</v>
      </c>
      <c r="G124" s="161"/>
      <c r="H124" s="159"/>
      <c r="I124" s="159"/>
      <c r="J124" s="159" t="s">
        <v>1891</v>
      </c>
      <c r="K124" s="186"/>
    </row>
    <row r="125" spans="2:11" s="1" customFormat="1" ht="5.25" customHeight="1">
      <c r="B125" s="187"/>
      <c r="C125" s="162"/>
      <c r="D125" s="162"/>
      <c r="E125" s="162"/>
      <c r="F125" s="162"/>
      <c r="G125" s="188"/>
      <c r="H125" s="162"/>
      <c r="I125" s="162"/>
      <c r="J125" s="162"/>
      <c r="K125" s="189"/>
    </row>
    <row r="126" spans="2:11" s="1" customFormat="1" ht="15" customHeight="1">
      <c r="B126" s="187"/>
      <c r="C126" s="144" t="s">
        <v>1895</v>
      </c>
      <c r="D126" s="164"/>
      <c r="E126" s="164"/>
      <c r="F126" s="165" t="s">
        <v>1892</v>
      </c>
      <c r="G126" s="144"/>
      <c r="H126" s="144" t="s">
        <v>1932</v>
      </c>
      <c r="I126" s="144" t="s">
        <v>1894</v>
      </c>
      <c r="J126" s="144">
        <v>120</v>
      </c>
      <c r="K126" s="190"/>
    </row>
    <row r="127" spans="2:11" s="1" customFormat="1" ht="15" customHeight="1">
      <c r="B127" s="187"/>
      <c r="C127" s="144" t="s">
        <v>1941</v>
      </c>
      <c r="D127" s="144"/>
      <c r="E127" s="144"/>
      <c r="F127" s="165" t="s">
        <v>1892</v>
      </c>
      <c r="G127" s="144"/>
      <c r="H127" s="144" t="s">
        <v>1942</v>
      </c>
      <c r="I127" s="144" t="s">
        <v>1894</v>
      </c>
      <c r="J127" s="144" t="s">
        <v>1943</v>
      </c>
      <c r="K127" s="190"/>
    </row>
    <row r="128" spans="2:11" s="1" customFormat="1" ht="15" customHeight="1">
      <c r="B128" s="187"/>
      <c r="C128" s="144" t="s">
        <v>1840</v>
      </c>
      <c r="D128" s="144"/>
      <c r="E128" s="144"/>
      <c r="F128" s="165" t="s">
        <v>1892</v>
      </c>
      <c r="G128" s="144"/>
      <c r="H128" s="144" t="s">
        <v>1944</v>
      </c>
      <c r="I128" s="144" t="s">
        <v>1894</v>
      </c>
      <c r="J128" s="144" t="s">
        <v>1943</v>
      </c>
      <c r="K128" s="190"/>
    </row>
    <row r="129" spans="2:11" s="1" customFormat="1" ht="15" customHeight="1">
      <c r="B129" s="187"/>
      <c r="C129" s="144" t="s">
        <v>1903</v>
      </c>
      <c r="D129" s="144"/>
      <c r="E129" s="144"/>
      <c r="F129" s="165" t="s">
        <v>1898</v>
      </c>
      <c r="G129" s="144"/>
      <c r="H129" s="144" t="s">
        <v>1904</v>
      </c>
      <c r="I129" s="144" t="s">
        <v>1894</v>
      </c>
      <c r="J129" s="144">
        <v>15</v>
      </c>
      <c r="K129" s="190"/>
    </row>
    <row r="130" spans="2:11" s="1" customFormat="1" ht="15" customHeight="1">
      <c r="B130" s="187"/>
      <c r="C130" s="168" t="s">
        <v>1905</v>
      </c>
      <c r="D130" s="168"/>
      <c r="E130" s="168"/>
      <c r="F130" s="169" t="s">
        <v>1898</v>
      </c>
      <c r="G130" s="168"/>
      <c r="H130" s="168" t="s">
        <v>1906</v>
      </c>
      <c r="I130" s="168" t="s">
        <v>1894</v>
      </c>
      <c r="J130" s="168">
        <v>15</v>
      </c>
      <c r="K130" s="190"/>
    </row>
    <row r="131" spans="2:11" s="1" customFormat="1" ht="15" customHeight="1">
      <c r="B131" s="187"/>
      <c r="C131" s="168" t="s">
        <v>1907</v>
      </c>
      <c r="D131" s="168"/>
      <c r="E131" s="168"/>
      <c r="F131" s="169" t="s">
        <v>1898</v>
      </c>
      <c r="G131" s="168"/>
      <c r="H131" s="168" t="s">
        <v>1908</v>
      </c>
      <c r="I131" s="168" t="s">
        <v>1894</v>
      </c>
      <c r="J131" s="168">
        <v>20</v>
      </c>
      <c r="K131" s="190"/>
    </row>
    <row r="132" spans="2:11" s="1" customFormat="1" ht="15" customHeight="1">
      <c r="B132" s="187"/>
      <c r="C132" s="168" t="s">
        <v>1909</v>
      </c>
      <c r="D132" s="168"/>
      <c r="E132" s="168"/>
      <c r="F132" s="169" t="s">
        <v>1898</v>
      </c>
      <c r="G132" s="168"/>
      <c r="H132" s="168" t="s">
        <v>1910</v>
      </c>
      <c r="I132" s="168" t="s">
        <v>1894</v>
      </c>
      <c r="J132" s="168">
        <v>20</v>
      </c>
      <c r="K132" s="190"/>
    </row>
    <row r="133" spans="2:11" s="1" customFormat="1" ht="15" customHeight="1">
      <c r="B133" s="187"/>
      <c r="C133" s="144" t="s">
        <v>1897</v>
      </c>
      <c r="D133" s="144"/>
      <c r="E133" s="144"/>
      <c r="F133" s="165" t="s">
        <v>1898</v>
      </c>
      <c r="G133" s="144"/>
      <c r="H133" s="144" t="s">
        <v>1932</v>
      </c>
      <c r="I133" s="144" t="s">
        <v>1894</v>
      </c>
      <c r="J133" s="144">
        <v>50</v>
      </c>
      <c r="K133" s="190"/>
    </row>
    <row r="134" spans="2:11" s="1" customFormat="1" ht="15" customHeight="1">
      <c r="B134" s="187"/>
      <c r="C134" s="144" t="s">
        <v>1911</v>
      </c>
      <c r="D134" s="144"/>
      <c r="E134" s="144"/>
      <c r="F134" s="165" t="s">
        <v>1898</v>
      </c>
      <c r="G134" s="144"/>
      <c r="H134" s="144" t="s">
        <v>1932</v>
      </c>
      <c r="I134" s="144" t="s">
        <v>1894</v>
      </c>
      <c r="J134" s="144">
        <v>50</v>
      </c>
      <c r="K134" s="190"/>
    </row>
    <row r="135" spans="2:11" s="1" customFormat="1" ht="15" customHeight="1">
      <c r="B135" s="187"/>
      <c r="C135" s="144" t="s">
        <v>1917</v>
      </c>
      <c r="D135" s="144"/>
      <c r="E135" s="144"/>
      <c r="F135" s="165" t="s">
        <v>1898</v>
      </c>
      <c r="G135" s="144"/>
      <c r="H135" s="144" t="s">
        <v>1932</v>
      </c>
      <c r="I135" s="144" t="s">
        <v>1894</v>
      </c>
      <c r="J135" s="144">
        <v>50</v>
      </c>
      <c r="K135" s="190"/>
    </row>
    <row r="136" spans="2:11" s="1" customFormat="1" ht="15" customHeight="1">
      <c r="B136" s="187"/>
      <c r="C136" s="144" t="s">
        <v>1919</v>
      </c>
      <c r="D136" s="144"/>
      <c r="E136" s="144"/>
      <c r="F136" s="165" t="s">
        <v>1898</v>
      </c>
      <c r="G136" s="144"/>
      <c r="H136" s="144" t="s">
        <v>1932</v>
      </c>
      <c r="I136" s="144" t="s">
        <v>1894</v>
      </c>
      <c r="J136" s="144">
        <v>50</v>
      </c>
      <c r="K136" s="190"/>
    </row>
    <row r="137" spans="2:11" s="1" customFormat="1" ht="15" customHeight="1">
      <c r="B137" s="187"/>
      <c r="C137" s="144" t="s">
        <v>1920</v>
      </c>
      <c r="D137" s="144"/>
      <c r="E137" s="144"/>
      <c r="F137" s="165" t="s">
        <v>1898</v>
      </c>
      <c r="G137" s="144"/>
      <c r="H137" s="144" t="s">
        <v>1945</v>
      </c>
      <c r="I137" s="144" t="s">
        <v>1894</v>
      </c>
      <c r="J137" s="144">
        <v>255</v>
      </c>
      <c r="K137" s="190"/>
    </row>
    <row r="138" spans="2:11" s="1" customFormat="1" ht="15" customHeight="1">
      <c r="B138" s="187"/>
      <c r="C138" s="144" t="s">
        <v>1922</v>
      </c>
      <c r="D138" s="144"/>
      <c r="E138" s="144"/>
      <c r="F138" s="165" t="s">
        <v>1892</v>
      </c>
      <c r="G138" s="144"/>
      <c r="H138" s="144" t="s">
        <v>1946</v>
      </c>
      <c r="I138" s="144" t="s">
        <v>1924</v>
      </c>
      <c r="J138" s="144"/>
      <c r="K138" s="190"/>
    </row>
    <row r="139" spans="2:11" s="1" customFormat="1" ht="15" customHeight="1">
      <c r="B139" s="187"/>
      <c r="C139" s="144" t="s">
        <v>1925</v>
      </c>
      <c r="D139" s="144"/>
      <c r="E139" s="144"/>
      <c r="F139" s="165" t="s">
        <v>1892</v>
      </c>
      <c r="G139" s="144"/>
      <c r="H139" s="144" t="s">
        <v>1947</v>
      </c>
      <c r="I139" s="144" t="s">
        <v>1927</v>
      </c>
      <c r="J139" s="144"/>
      <c r="K139" s="190"/>
    </row>
    <row r="140" spans="2:11" s="1" customFormat="1" ht="15" customHeight="1">
      <c r="B140" s="187"/>
      <c r="C140" s="144" t="s">
        <v>1928</v>
      </c>
      <c r="D140" s="144"/>
      <c r="E140" s="144"/>
      <c r="F140" s="165" t="s">
        <v>1892</v>
      </c>
      <c r="G140" s="144"/>
      <c r="H140" s="144" t="s">
        <v>1928</v>
      </c>
      <c r="I140" s="144" t="s">
        <v>1927</v>
      </c>
      <c r="J140" s="144"/>
      <c r="K140" s="190"/>
    </row>
    <row r="141" spans="2:11" s="1" customFormat="1" ht="15" customHeight="1">
      <c r="B141" s="187"/>
      <c r="C141" s="144" t="s">
        <v>36</v>
      </c>
      <c r="D141" s="144"/>
      <c r="E141" s="144"/>
      <c r="F141" s="165" t="s">
        <v>1892</v>
      </c>
      <c r="G141" s="144"/>
      <c r="H141" s="144" t="s">
        <v>1948</v>
      </c>
      <c r="I141" s="144" t="s">
        <v>1927</v>
      </c>
      <c r="J141" s="144"/>
      <c r="K141" s="190"/>
    </row>
    <row r="142" spans="2:11" s="1" customFormat="1" ht="15" customHeight="1">
      <c r="B142" s="187"/>
      <c r="C142" s="144" t="s">
        <v>1949</v>
      </c>
      <c r="D142" s="144"/>
      <c r="E142" s="144"/>
      <c r="F142" s="165" t="s">
        <v>1892</v>
      </c>
      <c r="G142" s="144"/>
      <c r="H142" s="144" t="s">
        <v>1950</v>
      </c>
      <c r="I142" s="144" t="s">
        <v>1927</v>
      </c>
      <c r="J142" s="144"/>
      <c r="K142" s="190"/>
    </row>
    <row r="143" spans="2:11" s="1" customFormat="1" ht="15" customHeight="1">
      <c r="B143" s="191"/>
      <c r="C143" s="192"/>
      <c r="D143" s="192"/>
      <c r="E143" s="192"/>
      <c r="F143" s="192"/>
      <c r="G143" s="192"/>
      <c r="H143" s="192"/>
      <c r="I143" s="192"/>
      <c r="J143" s="192"/>
      <c r="K143" s="193"/>
    </row>
    <row r="144" spans="2:11" s="1" customFormat="1" ht="18.75" customHeight="1">
      <c r="B144" s="178"/>
      <c r="C144" s="178"/>
      <c r="D144" s="178"/>
      <c r="E144" s="178"/>
      <c r="F144" s="179"/>
      <c r="G144" s="178"/>
      <c r="H144" s="178"/>
      <c r="I144" s="178"/>
      <c r="J144" s="178"/>
      <c r="K144" s="178"/>
    </row>
    <row r="145" spans="2:11" s="1" customFormat="1" ht="18.75" customHeight="1">
      <c r="B145" s="151"/>
      <c r="C145" s="151"/>
      <c r="D145" s="151"/>
      <c r="E145" s="151"/>
      <c r="F145" s="151"/>
      <c r="G145" s="151"/>
      <c r="H145" s="151"/>
      <c r="I145" s="151"/>
      <c r="J145" s="151"/>
      <c r="K145" s="151"/>
    </row>
    <row r="146" spans="2:11" s="1" customFormat="1" ht="7.5" customHeight="1">
      <c r="B146" s="152"/>
      <c r="C146" s="153"/>
      <c r="D146" s="153"/>
      <c r="E146" s="153"/>
      <c r="F146" s="153"/>
      <c r="G146" s="153"/>
      <c r="H146" s="153"/>
      <c r="I146" s="153"/>
      <c r="J146" s="153"/>
      <c r="K146" s="154"/>
    </row>
    <row r="147" spans="2:11" s="1" customFormat="1" ht="45" customHeight="1">
      <c r="B147" s="155"/>
      <c r="C147" s="374" t="s">
        <v>1951</v>
      </c>
      <c r="D147" s="374"/>
      <c r="E147" s="374"/>
      <c r="F147" s="374"/>
      <c r="G147" s="374"/>
      <c r="H147" s="374"/>
      <c r="I147" s="374"/>
      <c r="J147" s="374"/>
      <c r="K147" s="156"/>
    </row>
    <row r="148" spans="2:11" s="1" customFormat="1" ht="17.25" customHeight="1">
      <c r="B148" s="155"/>
      <c r="C148" s="157" t="s">
        <v>1886</v>
      </c>
      <c r="D148" s="157"/>
      <c r="E148" s="157"/>
      <c r="F148" s="157" t="s">
        <v>1887</v>
      </c>
      <c r="G148" s="158"/>
      <c r="H148" s="157" t="s">
        <v>52</v>
      </c>
      <c r="I148" s="157" t="s">
        <v>55</v>
      </c>
      <c r="J148" s="157" t="s">
        <v>1888</v>
      </c>
      <c r="K148" s="156"/>
    </row>
    <row r="149" spans="2:11" s="1" customFormat="1" ht="17.25" customHeight="1">
      <c r="B149" s="155"/>
      <c r="C149" s="159" t="s">
        <v>1889</v>
      </c>
      <c r="D149" s="159"/>
      <c r="E149" s="159"/>
      <c r="F149" s="160" t="s">
        <v>1890</v>
      </c>
      <c r="G149" s="161"/>
      <c r="H149" s="159"/>
      <c r="I149" s="159"/>
      <c r="J149" s="159" t="s">
        <v>1891</v>
      </c>
      <c r="K149" s="156"/>
    </row>
    <row r="150" spans="2:11" s="1" customFormat="1" ht="5.25" customHeight="1">
      <c r="B150" s="167"/>
      <c r="C150" s="162"/>
      <c r="D150" s="162"/>
      <c r="E150" s="162"/>
      <c r="F150" s="162"/>
      <c r="G150" s="163"/>
      <c r="H150" s="162"/>
      <c r="I150" s="162"/>
      <c r="J150" s="162"/>
      <c r="K150" s="190"/>
    </row>
    <row r="151" spans="2:11" s="1" customFormat="1" ht="15" customHeight="1">
      <c r="B151" s="167"/>
      <c r="C151" s="194" t="s">
        <v>1895</v>
      </c>
      <c r="D151" s="144"/>
      <c r="E151" s="144"/>
      <c r="F151" s="195" t="s">
        <v>1892</v>
      </c>
      <c r="G151" s="144"/>
      <c r="H151" s="194" t="s">
        <v>1932</v>
      </c>
      <c r="I151" s="194" t="s">
        <v>1894</v>
      </c>
      <c r="J151" s="194">
        <v>120</v>
      </c>
      <c r="K151" s="190"/>
    </row>
    <row r="152" spans="2:11" s="1" customFormat="1" ht="15" customHeight="1">
      <c r="B152" s="167"/>
      <c r="C152" s="194" t="s">
        <v>1941</v>
      </c>
      <c r="D152" s="144"/>
      <c r="E152" s="144"/>
      <c r="F152" s="195" t="s">
        <v>1892</v>
      </c>
      <c r="G152" s="144"/>
      <c r="H152" s="194" t="s">
        <v>1952</v>
      </c>
      <c r="I152" s="194" t="s">
        <v>1894</v>
      </c>
      <c r="J152" s="194" t="s">
        <v>1943</v>
      </c>
      <c r="K152" s="190"/>
    </row>
    <row r="153" spans="2:11" s="1" customFormat="1" ht="15" customHeight="1">
      <c r="B153" s="167"/>
      <c r="C153" s="194" t="s">
        <v>1840</v>
      </c>
      <c r="D153" s="144"/>
      <c r="E153" s="144"/>
      <c r="F153" s="195" t="s">
        <v>1892</v>
      </c>
      <c r="G153" s="144"/>
      <c r="H153" s="194" t="s">
        <v>1953</v>
      </c>
      <c r="I153" s="194" t="s">
        <v>1894</v>
      </c>
      <c r="J153" s="194" t="s">
        <v>1943</v>
      </c>
      <c r="K153" s="190"/>
    </row>
    <row r="154" spans="2:11" s="1" customFormat="1" ht="15" customHeight="1">
      <c r="B154" s="167"/>
      <c r="C154" s="194" t="s">
        <v>1897</v>
      </c>
      <c r="D154" s="144"/>
      <c r="E154" s="144"/>
      <c r="F154" s="195" t="s">
        <v>1898</v>
      </c>
      <c r="G154" s="144"/>
      <c r="H154" s="194" t="s">
        <v>1932</v>
      </c>
      <c r="I154" s="194" t="s">
        <v>1894</v>
      </c>
      <c r="J154" s="194">
        <v>50</v>
      </c>
      <c r="K154" s="190"/>
    </row>
    <row r="155" spans="2:11" s="1" customFormat="1" ht="15" customHeight="1">
      <c r="B155" s="167"/>
      <c r="C155" s="194" t="s">
        <v>1900</v>
      </c>
      <c r="D155" s="144"/>
      <c r="E155" s="144"/>
      <c r="F155" s="195" t="s">
        <v>1892</v>
      </c>
      <c r="G155" s="144"/>
      <c r="H155" s="194" t="s">
        <v>1932</v>
      </c>
      <c r="I155" s="194" t="s">
        <v>1902</v>
      </c>
      <c r="J155" s="194"/>
      <c r="K155" s="190"/>
    </row>
    <row r="156" spans="2:11" s="1" customFormat="1" ht="15" customHeight="1">
      <c r="B156" s="167"/>
      <c r="C156" s="194" t="s">
        <v>1911</v>
      </c>
      <c r="D156" s="144"/>
      <c r="E156" s="144"/>
      <c r="F156" s="195" t="s">
        <v>1898</v>
      </c>
      <c r="G156" s="144"/>
      <c r="H156" s="194" t="s">
        <v>1932</v>
      </c>
      <c r="I156" s="194" t="s">
        <v>1894</v>
      </c>
      <c r="J156" s="194">
        <v>50</v>
      </c>
      <c r="K156" s="190"/>
    </row>
    <row r="157" spans="2:11" s="1" customFormat="1" ht="15" customHeight="1">
      <c r="B157" s="167"/>
      <c r="C157" s="194" t="s">
        <v>1919</v>
      </c>
      <c r="D157" s="144"/>
      <c r="E157" s="144"/>
      <c r="F157" s="195" t="s">
        <v>1898</v>
      </c>
      <c r="G157" s="144"/>
      <c r="H157" s="194" t="s">
        <v>1932</v>
      </c>
      <c r="I157" s="194" t="s">
        <v>1894</v>
      </c>
      <c r="J157" s="194">
        <v>50</v>
      </c>
      <c r="K157" s="190"/>
    </row>
    <row r="158" spans="2:11" s="1" customFormat="1" ht="15" customHeight="1">
      <c r="B158" s="167"/>
      <c r="C158" s="194" t="s">
        <v>1917</v>
      </c>
      <c r="D158" s="144"/>
      <c r="E158" s="144"/>
      <c r="F158" s="195" t="s">
        <v>1898</v>
      </c>
      <c r="G158" s="144"/>
      <c r="H158" s="194" t="s">
        <v>1932</v>
      </c>
      <c r="I158" s="194" t="s">
        <v>1894</v>
      </c>
      <c r="J158" s="194">
        <v>50</v>
      </c>
      <c r="K158" s="190"/>
    </row>
    <row r="159" spans="2:11" s="1" customFormat="1" ht="15" customHeight="1">
      <c r="B159" s="167"/>
      <c r="C159" s="194" t="s">
        <v>109</v>
      </c>
      <c r="D159" s="144"/>
      <c r="E159" s="144"/>
      <c r="F159" s="195" t="s">
        <v>1892</v>
      </c>
      <c r="G159" s="144"/>
      <c r="H159" s="194" t="s">
        <v>1954</v>
      </c>
      <c r="I159" s="194" t="s">
        <v>1894</v>
      </c>
      <c r="J159" s="194" t="s">
        <v>1955</v>
      </c>
      <c r="K159" s="190"/>
    </row>
    <row r="160" spans="2:11" s="1" customFormat="1" ht="15" customHeight="1">
      <c r="B160" s="167"/>
      <c r="C160" s="194" t="s">
        <v>1956</v>
      </c>
      <c r="D160" s="144"/>
      <c r="E160" s="144"/>
      <c r="F160" s="195" t="s">
        <v>1892</v>
      </c>
      <c r="G160" s="144"/>
      <c r="H160" s="194" t="s">
        <v>1957</v>
      </c>
      <c r="I160" s="194" t="s">
        <v>1927</v>
      </c>
      <c r="J160" s="194"/>
      <c r="K160" s="190"/>
    </row>
    <row r="161" spans="2:11" s="1" customFormat="1" ht="15" customHeight="1">
      <c r="B161" s="196"/>
      <c r="C161" s="176"/>
      <c r="D161" s="176"/>
      <c r="E161" s="176"/>
      <c r="F161" s="176"/>
      <c r="G161" s="176"/>
      <c r="H161" s="176"/>
      <c r="I161" s="176"/>
      <c r="J161" s="176"/>
      <c r="K161" s="197"/>
    </row>
    <row r="162" spans="2:11" s="1" customFormat="1" ht="18.75" customHeight="1">
      <c r="B162" s="178"/>
      <c r="C162" s="188"/>
      <c r="D162" s="188"/>
      <c r="E162" s="188"/>
      <c r="F162" s="198"/>
      <c r="G162" s="188"/>
      <c r="H162" s="188"/>
      <c r="I162" s="188"/>
      <c r="J162" s="188"/>
      <c r="K162" s="178"/>
    </row>
    <row r="163" spans="2:11" s="1" customFormat="1" ht="18.75" customHeight="1">
      <c r="B163" s="151"/>
      <c r="C163" s="151"/>
      <c r="D163" s="151"/>
      <c r="E163" s="151"/>
      <c r="F163" s="151"/>
      <c r="G163" s="151"/>
      <c r="H163" s="151"/>
      <c r="I163" s="151"/>
      <c r="J163" s="151"/>
      <c r="K163" s="151"/>
    </row>
    <row r="164" spans="2:11" s="1" customFormat="1" ht="7.5" customHeight="1">
      <c r="B164" s="133"/>
      <c r="C164" s="134"/>
      <c r="D164" s="134"/>
      <c r="E164" s="134"/>
      <c r="F164" s="134"/>
      <c r="G164" s="134"/>
      <c r="H164" s="134"/>
      <c r="I164" s="134"/>
      <c r="J164" s="134"/>
      <c r="K164" s="135"/>
    </row>
    <row r="165" spans="2:11" s="1" customFormat="1" ht="45" customHeight="1">
      <c r="B165" s="136"/>
      <c r="C165" s="372" t="s">
        <v>1958</v>
      </c>
      <c r="D165" s="372"/>
      <c r="E165" s="372"/>
      <c r="F165" s="372"/>
      <c r="G165" s="372"/>
      <c r="H165" s="372"/>
      <c r="I165" s="372"/>
      <c r="J165" s="372"/>
      <c r="K165" s="137"/>
    </row>
    <row r="166" spans="2:11" s="1" customFormat="1" ht="17.25" customHeight="1">
      <c r="B166" s="136"/>
      <c r="C166" s="157" t="s">
        <v>1886</v>
      </c>
      <c r="D166" s="157"/>
      <c r="E166" s="157"/>
      <c r="F166" s="157" t="s">
        <v>1887</v>
      </c>
      <c r="G166" s="199"/>
      <c r="H166" s="200" t="s">
        <v>52</v>
      </c>
      <c r="I166" s="200" t="s">
        <v>55</v>
      </c>
      <c r="J166" s="157" t="s">
        <v>1888</v>
      </c>
      <c r="K166" s="137"/>
    </row>
    <row r="167" spans="2:11" s="1" customFormat="1" ht="17.25" customHeight="1">
      <c r="B167" s="138"/>
      <c r="C167" s="159" t="s">
        <v>1889</v>
      </c>
      <c r="D167" s="159"/>
      <c r="E167" s="159"/>
      <c r="F167" s="160" t="s">
        <v>1890</v>
      </c>
      <c r="G167" s="201"/>
      <c r="H167" s="202"/>
      <c r="I167" s="202"/>
      <c r="J167" s="159" t="s">
        <v>1891</v>
      </c>
      <c r="K167" s="139"/>
    </row>
    <row r="168" spans="2:11" s="1" customFormat="1" ht="5.25" customHeight="1">
      <c r="B168" s="167"/>
      <c r="C168" s="162"/>
      <c r="D168" s="162"/>
      <c r="E168" s="162"/>
      <c r="F168" s="162"/>
      <c r="G168" s="163"/>
      <c r="H168" s="162"/>
      <c r="I168" s="162"/>
      <c r="J168" s="162"/>
      <c r="K168" s="190"/>
    </row>
    <row r="169" spans="2:11" s="1" customFormat="1" ht="15" customHeight="1">
      <c r="B169" s="167"/>
      <c r="C169" s="144" t="s">
        <v>1895</v>
      </c>
      <c r="D169" s="144"/>
      <c r="E169" s="144"/>
      <c r="F169" s="165" t="s">
        <v>1892</v>
      </c>
      <c r="G169" s="144"/>
      <c r="H169" s="144" t="s">
        <v>1932</v>
      </c>
      <c r="I169" s="144" t="s">
        <v>1894</v>
      </c>
      <c r="J169" s="144">
        <v>120</v>
      </c>
      <c r="K169" s="190"/>
    </row>
    <row r="170" spans="2:11" s="1" customFormat="1" ht="15" customHeight="1">
      <c r="B170" s="167"/>
      <c r="C170" s="144" t="s">
        <v>1941</v>
      </c>
      <c r="D170" s="144"/>
      <c r="E170" s="144"/>
      <c r="F170" s="165" t="s">
        <v>1892</v>
      </c>
      <c r="G170" s="144"/>
      <c r="H170" s="144" t="s">
        <v>1942</v>
      </c>
      <c r="I170" s="144" t="s">
        <v>1894</v>
      </c>
      <c r="J170" s="144" t="s">
        <v>1943</v>
      </c>
      <c r="K170" s="190"/>
    </row>
    <row r="171" spans="2:11" s="1" customFormat="1" ht="15" customHeight="1">
      <c r="B171" s="167"/>
      <c r="C171" s="144" t="s">
        <v>1840</v>
      </c>
      <c r="D171" s="144"/>
      <c r="E171" s="144"/>
      <c r="F171" s="165" t="s">
        <v>1892</v>
      </c>
      <c r="G171" s="144"/>
      <c r="H171" s="144" t="s">
        <v>1959</v>
      </c>
      <c r="I171" s="144" t="s">
        <v>1894</v>
      </c>
      <c r="J171" s="144" t="s">
        <v>1943</v>
      </c>
      <c r="K171" s="190"/>
    </row>
    <row r="172" spans="2:11" s="1" customFormat="1" ht="15" customHeight="1">
      <c r="B172" s="167"/>
      <c r="C172" s="144" t="s">
        <v>1897</v>
      </c>
      <c r="D172" s="144"/>
      <c r="E172" s="144"/>
      <c r="F172" s="165" t="s">
        <v>1898</v>
      </c>
      <c r="G172" s="144"/>
      <c r="H172" s="144" t="s">
        <v>1959</v>
      </c>
      <c r="I172" s="144" t="s">
        <v>1894</v>
      </c>
      <c r="J172" s="144">
        <v>50</v>
      </c>
      <c r="K172" s="190"/>
    </row>
    <row r="173" spans="2:11" s="1" customFormat="1" ht="15" customHeight="1">
      <c r="B173" s="167"/>
      <c r="C173" s="144" t="s">
        <v>1900</v>
      </c>
      <c r="D173" s="144"/>
      <c r="E173" s="144"/>
      <c r="F173" s="165" t="s">
        <v>1892</v>
      </c>
      <c r="G173" s="144"/>
      <c r="H173" s="144" t="s">
        <v>1959</v>
      </c>
      <c r="I173" s="144" t="s">
        <v>1902</v>
      </c>
      <c r="J173" s="144"/>
      <c r="K173" s="190"/>
    </row>
    <row r="174" spans="2:11" s="1" customFormat="1" ht="15" customHeight="1">
      <c r="B174" s="167"/>
      <c r="C174" s="144" t="s">
        <v>1911</v>
      </c>
      <c r="D174" s="144"/>
      <c r="E174" s="144"/>
      <c r="F174" s="165" t="s">
        <v>1898</v>
      </c>
      <c r="G174" s="144"/>
      <c r="H174" s="144" t="s">
        <v>1959</v>
      </c>
      <c r="I174" s="144" t="s">
        <v>1894</v>
      </c>
      <c r="J174" s="144">
        <v>50</v>
      </c>
      <c r="K174" s="190"/>
    </row>
    <row r="175" spans="2:11" s="1" customFormat="1" ht="15" customHeight="1">
      <c r="B175" s="167"/>
      <c r="C175" s="144" t="s">
        <v>1919</v>
      </c>
      <c r="D175" s="144"/>
      <c r="E175" s="144"/>
      <c r="F175" s="165" t="s">
        <v>1898</v>
      </c>
      <c r="G175" s="144"/>
      <c r="H175" s="144" t="s">
        <v>1959</v>
      </c>
      <c r="I175" s="144" t="s">
        <v>1894</v>
      </c>
      <c r="J175" s="144">
        <v>50</v>
      </c>
      <c r="K175" s="190"/>
    </row>
    <row r="176" spans="2:11" s="1" customFormat="1" ht="15" customHeight="1">
      <c r="B176" s="167"/>
      <c r="C176" s="144" t="s">
        <v>1917</v>
      </c>
      <c r="D176" s="144"/>
      <c r="E176" s="144"/>
      <c r="F176" s="165" t="s">
        <v>1898</v>
      </c>
      <c r="G176" s="144"/>
      <c r="H176" s="144" t="s">
        <v>1959</v>
      </c>
      <c r="I176" s="144" t="s">
        <v>1894</v>
      </c>
      <c r="J176" s="144">
        <v>50</v>
      </c>
      <c r="K176" s="190"/>
    </row>
    <row r="177" spans="2:11" s="1" customFormat="1" ht="15" customHeight="1">
      <c r="B177" s="167"/>
      <c r="C177" s="144" t="s">
        <v>117</v>
      </c>
      <c r="D177" s="144"/>
      <c r="E177" s="144"/>
      <c r="F177" s="165" t="s">
        <v>1892</v>
      </c>
      <c r="G177" s="144"/>
      <c r="H177" s="144" t="s">
        <v>1960</v>
      </c>
      <c r="I177" s="144" t="s">
        <v>1961</v>
      </c>
      <c r="J177" s="144"/>
      <c r="K177" s="190"/>
    </row>
    <row r="178" spans="2:11" s="1" customFormat="1" ht="15" customHeight="1">
      <c r="B178" s="167"/>
      <c r="C178" s="144" t="s">
        <v>55</v>
      </c>
      <c r="D178" s="144"/>
      <c r="E178" s="144"/>
      <c r="F178" s="165" t="s">
        <v>1892</v>
      </c>
      <c r="G178" s="144"/>
      <c r="H178" s="144" t="s">
        <v>1962</v>
      </c>
      <c r="I178" s="144" t="s">
        <v>1963</v>
      </c>
      <c r="J178" s="144">
        <v>1</v>
      </c>
      <c r="K178" s="190"/>
    </row>
    <row r="179" spans="2:11" s="1" customFormat="1" ht="15" customHeight="1">
      <c r="B179" s="167"/>
      <c r="C179" s="144" t="s">
        <v>51</v>
      </c>
      <c r="D179" s="144"/>
      <c r="E179" s="144"/>
      <c r="F179" s="165" t="s">
        <v>1892</v>
      </c>
      <c r="G179" s="144"/>
      <c r="H179" s="144" t="s">
        <v>1964</v>
      </c>
      <c r="I179" s="144" t="s">
        <v>1894</v>
      </c>
      <c r="J179" s="144">
        <v>20</v>
      </c>
      <c r="K179" s="190"/>
    </row>
    <row r="180" spans="2:11" s="1" customFormat="1" ht="15" customHeight="1">
      <c r="B180" s="167"/>
      <c r="C180" s="144" t="s">
        <v>52</v>
      </c>
      <c r="D180" s="144"/>
      <c r="E180" s="144"/>
      <c r="F180" s="165" t="s">
        <v>1892</v>
      </c>
      <c r="G180" s="144"/>
      <c r="H180" s="144" t="s">
        <v>1965</v>
      </c>
      <c r="I180" s="144" t="s">
        <v>1894</v>
      </c>
      <c r="J180" s="144">
        <v>255</v>
      </c>
      <c r="K180" s="190"/>
    </row>
    <row r="181" spans="2:11" s="1" customFormat="1" ht="15" customHeight="1">
      <c r="B181" s="167"/>
      <c r="C181" s="144" t="s">
        <v>118</v>
      </c>
      <c r="D181" s="144"/>
      <c r="E181" s="144"/>
      <c r="F181" s="165" t="s">
        <v>1892</v>
      </c>
      <c r="G181" s="144"/>
      <c r="H181" s="144" t="s">
        <v>1856</v>
      </c>
      <c r="I181" s="144" t="s">
        <v>1894</v>
      </c>
      <c r="J181" s="144">
        <v>10</v>
      </c>
      <c r="K181" s="190"/>
    </row>
    <row r="182" spans="2:11" s="1" customFormat="1" ht="15" customHeight="1">
      <c r="B182" s="167"/>
      <c r="C182" s="144" t="s">
        <v>119</v>
      </c>
      <c r="D182" s="144"/>
      <c r="E182" s="144"/>
      <c r="F182" s="165" t="s">
        <v>1892</v>
      </c>
      <c r="G182" s="144"/>
      <c r="H182" s="144" t="s">
        <v>1966</v>
      </c>
      <c r="I182" s="144" t="s">
        <v>1927</v>
      </c>
      <c r="J182" s="144"/>
      <c r="K182" s="190"/>
    </row>
    <row r="183" spans="2:11" s="1" customFormat="1" ht="15" customHeight="1">
      <c r="B183" s="167"/>
      <c r="C183" s="144" t="s">
        <v>1967</v>
      </c>
      <c r="D183" s="144"/>
      <c r="E183" s="144"/>
      <c r="F183" s="165" t="s">
        <v>1892</v>
      </c>
      <c r="G183" s="144"/>
      <c r="H183" s="144" t="s">
        <v>1968</v>
      </c>
      <c r="I183" s="144" t="s">
        <v>1927</v>
      </c>
      <c r="J183" s="144"/>
      <c r="K183" s="190"/>
    </row>
    <row r="184" spans="2:11" s="1" customFormat="1" ht="15" customHeight="1">
      <c r="B184" s="167"/>
      <c r="C184" s="144" t="s">
        <v>1956</v>
      </c>
      <c r="D184" s="144"/>
      <c r="E184" s="144"/>
      <c r="F184" s="165" t="s">
        <v>1892</v>
      </c>
      <c r="G184" s="144"/>
      <c r="H184" s="144" t="s">
        <v>1969</v>
      </c>
      <c r="I184" s="144" t="s">
        <v>1927</v>
      </c>
      <c r="J184" s="144"/>
      <c r="K184" s="190"/>
    </row>
    <row r="185" spans="2:11" s="1" customFormat="1" ht="15" customHeight="1">
      <c r="B185" s="167"/>
      <c r="C185" s="144" t="s">
        <v>121</v>
      </c>
      <c r="D185" s="144"/>
      <c r="E185" s="144"/>
      <c r="F185" s="165" t="s">
        <v>1898</v>
      </c>
      <c r="G185" s="144"/>
      <c r="H185" s="144" t="s">
        <v>1970</v>
      </c>
      <c r="I185" s="144" t="s">
        <v>1894</v>
      </c>
      <c r="J185" s="144">
        <v>50</v>
      </c>
      <c r="K185" s="190"/>
    </row>
    <row r="186" spans="2:11" s="1" customFormat="1" ht="15" customHeight="1">
      <c r="B186" s="167"/>
      <c r="C186" s="144" t="s">
        <v>1971</v>
      </c>
      <c r="D186" s="144"/>
      <c r="E186" s="144"/>
      <c r="F186" s="165" t="s">
        <v>1898</v>
      </c>
      <c r="G186" s="144"/>
      <c r="H186" s="144" t="s">
        <v>1972</v>
      </c>
      <c r="I186" s="144" t="s">
        <v>1973</v>
      </c>
      <c r="J186" s="144"/>
      <c r="K186" s="190"/>
    </row>
    <row r="187" spans="2:11" s="1" customFormat="1" ht="15" customHeight="1">
      <c r="B187" s="167"/>
      <c r="C187" s="144" t="s">
        <v>1974</v>
      </c>
      <c r="D187" s="144"/>
      <c r="E187" s="144"/>
      <c r="F187" s="165" t="s">
        <v>1898</v>
      </c>
      <c r="G187" s="144"/>
      <c r="H187" s="144" t="s">
        <v>1975</v>
      </c>
      <c r="I187" s="144" t="s">
        <v>1973</v>
      </c>
      <c r="J187" s="144"/>
      <c r="K187" s="190"/>
    </row>
    <row r="188" spans="2:11" s="1" customFormat="1" ht="15" customHeight="1">
      <c r="B188" s="167"/>
      <c r="C188" s="144" t="s">
        <v>1976</v>
      </c>
      <c r="D188" s="144"/>
      <c r="E188" s="144"/>
      <c r="F188" s="165" t="s">
        <v>1898</v>
      </c>
      <c r="G188" s="144"/>
      <c r="H188" s="144" t="s">
        <v>1977</v>
      </c>
      <c r="I188" s="144" t="s">
        <v>1973</v>
      </c>
      <c r="J188" s="144"/>
      <c r="K188" s="190"/>
    </row>
    <row r="189" spans="2:11" s="1" customFormat="1" ht="15" customHeight="1">
      <c r="B189" s="167"/>
      <c r="C189" s="203" t="s">
        <v>1978</v>
      </c>
      <c r="D189" s="144"/>
      <c r="E189" s="144"/>
      <c r="F189" s="165" t="s">
        <v>1898</v>
      </c>
      <c r="G189" s="144"/>
      <c r="H189" s="144" t="s">
        <v>1979</v>
      </c>
      <c r="I189" s="144" t="s">
        <v>1980</v>
      </c>
      <c r="J189" s="204" t="s">
        <v>1981</v>
      </c>
      <c r="K189" s="190"/>
    </row>
    <row r="190" spans="2:11" s="16" customFormat="1" ht="15" customHeight="1">
      <c r="B190" s="205"/>
      <c r="C190" s="206" t="s">
        <v>1982</v>
      </c>
      <c r="D190" s="207"/>
      <c r="E190" s="207"/>
      <c r="F190" s="208" t="s">
        <v>1898</v>
      </c>
      <c r="G190" s="207"/>
      <c r="H190" s="207" t="s">
        <v>1983</v>
      </c>
      <c r="I190" s="207" t="s">
        <v>1980</v>
      </c>
      <c r="J190" s="209" t="s">
        <v>1981</v>
      </c>
      <c r="K190" s="210"/>
    </row>
    <row r="191" spans="2:11" s="1" customFormat="1" ht="15" customHeight="1">
      <c r="B191" s="167"/>
      <c r="C191" s="203" t="s">
        <v>40</v>
      </c>
      <c r="D191" s="144"/>
      <c r="E191" s="144"/>
      <c r="F191" s="165" t="s">
        <v>1892</v>
      </c>
      <c r="G191" s="144"/>
      <c r="H191" s="141" t="s">
        <v>1984</v>
      </c>
      <c r="I191" s="144" t="s">
        <v>1985</v>
      </c>
      <c r="J191" s="144"/>
      <c r="K191" s="190"/>
    </row>
    <row r="192" spans="2:11" s="1" customFormat="1" ht="15" customHeight="1">
      <c r="B192" s="167"/>
      <c r="C192" s="203" t="s">
        <v>1986</v>
      </c>
      <c r="D192" s="144"/>
      <c r="E192" s="144"/>
      <c r="F192" s="165" t="s">
        <v>1892</v>
      </c>
      <c r="G192" s="144"/>
      <c r="H192" s="144" t="s">
        <v>1987</v>
      </c>
      <c r="I192" s="144" t="s">
        <v>1927</v>
      </c>
      <c r="J192" s="144"/>
      <c r="K192" s="190"/>
    </row>
    <row r="193" spans="2:11" s="1" customFormat="1" ht="15" customHeight="1">
      <c r="B193" s="167"/>
      <c r="C193" s="203" t="s">
        <v>1988</v>
      </c>
      <c r="D193" s="144"/>
      <c r="E193" s="144"/>
      <c r="F193" s="165" t="s">
        <v>1892</v>
      </c>
      <c r="G193" s="144"/>
      <c r="H193" s="144" t="s">
        <v>1989</v>
      </c>
      <c r="I193" s="144" t="s">
        <v>1927</v>
      </c>
      <c r="J193" s="144"/>
      <c r="K193" s="190"/>
    </row>
    <row r="194" spans="2:11" s="1" customFormat="1" ht="15" customHeight="1">
      <c r="B194" s="167"/>
      <c r="C194" s="203" t="s">
        <v>1990</v>
      </c>
      <c r="D194" s="144"/>
      <c r="E194" s="144"/>
      <c r="F194" s="165" t="s">
        <v>1898</v>
      </c>
      <c r="G194" s="144"/>
      <c r="H194" s="144" t="s">
        <v>1991</v>
      </c>
      <c r="I194" s="144" t="s">
        <v>1927</v>
      </c>
      <c r="J194" s="144"/>
      <c r="K194" s="190"/>
    </row>
    <row r="195" spans="2:11" s="1" customFormat="1" ht="15" customHeight="1">
      <c r="B195" s="196"/>
      <c r="C195" s="211"/>
      <c r="D195" s="176"/>
      <c r="E195" s="176"/>
      <c r="F195" s="176"/>
      <c r="G195" s="176"/>
      <c r="H195" s="176"/>
      <c r="I195" s="176"/>
      <c r="J195" s="176"/>
      <c r="K195" s="197"/>
    </row>
    <row r="196" spans="2:11" s="1" customFormat="1" ht="18.75" customHeight="1">
      <c r="B196" s="178"/>
      <c r="C196" s="188"/>
      <c r="D196" s="188"/>
      <c r="E196" s="188"/>
      <c r="F196" s="198"/>
      <c r="G196" s="188"/>
      <c r="H196" s="188"/>
      <c r="I196" s="188"/>
      <c r="J196" s="188"/>
      <c r="K196" s="178"/>
    </row>
    <row r="197" spans="2:11" s="1" customFormat="1" ht="18.75" customHeight="1">
      <c r="B197" s="178"/>
      <c r="C197" s="188"/>
      <c r="D197" s="188"/>
      <c r="E197" s="188"/>
      <c r="F197" s="198"/>
      <c r="G197" s="188"/>
      <c r="H197" s="188"/>
      <c r="I197" s="188"/>
      <c r="J197" s="188"/>
      <c r="K197" s="178"/>
    </row>
    <row r="198" spans="2:11" s="1" customFormat="1" ht="18.75" customHeight="1">
      <c r="B198" s="151"/>
      <c r="C198" s="151"/>
      <c r="D198" s="151"/>
      <c r="E198" s="151"/>
      <c r="F198" s="151"/>
      <c r="G198" s="151"/>
      <c r="H198" s="151"/>
      <c r="I198" s="151"/>
      <c r="J198" s="151"/>
      <c r="K198" s="151"/>
    </row>
    <row r="199" spans="2:11" s="1" customFormat="1" ht="13.5">
      <c r="B199" s="133"/>
      <c r="C199" s="134"/>
      <c r="D199" s="134"/>
      <c r="E199" s="134"/>
      <c r="F199" s="134"/>
      <c r="G199" s="134"/>
      <c r="H199" s="134"/>
      <c r="I199" s="134"/>
      <c r="J199" s="134"/>
      <c r="K199" s="135"/>
    </row>
    <row r="200" spans="2:11" s="1" customFormat="1" ht="21">
      <c r="B200" s="136"/>
      <c r="C200" s="372" t="s">
        <v>1992</v>
      </c>
      <c r="D200" s="372"/>
      <c r="E200" s="372"/>
      <c r="F200" s="372"/>
      <c r="G200" s="372"/>
      <c r="H200" s="372"/>
      <c r="I200" s="372"/>
      <c r="J200" s="372"/>
      <c r="K200" s="137"/>
    </row>
    <row r="201" spans="2:11" s="1" customFormat="1" ht="25.5" customHeight="1">
      <c r="B201" s="136"/>
      <c r="C201" s="212" t="s">
        <v>1993</v>
      </c>
      <c r="D201" s="212"/>
      <c r="E201" s="212"/>
      <c r="F201" s="212" t="s">
        <v>1994</v>
      </c>
      <c r="G201" s="213"/>
      <c r="H201" s="375" t="s">
        <v>1995</v>
      </c>
      <c r="I201" s="375"/>
      <c r="J201" s="375"/>
      <c r="K201" s="137"/>
    </row>
    <row r="202" spans="2:11" s="1" customFormat="1" ht="5.25" customHeight="1">
      <c r="B202" s="167"/>
      <c r="C202" s="162"/>
      <c r="D202" s="162"/>
      <c r="E202" s="162"/>
      <c r="F202" s="162"/>
      <c r="G202" s="188"/>
      <c r="H202" s="162"/>
      <c r="I202" s="162"/>
      <c r="J202" s="162"/>
      <c r="K202" s="190"/>
    </row>
    <row r="203" spans="2:11" s="1" customFormat="1" ht="15" customHeight="1">
      <c r="B203" s="167"/>
      <c r="C203" s="144" t="s">
        <v>1985</v>
      </c>
      <c r="D203" s="144"/>
      <c r="E203" s="144"/>
      <c r="F203" s="165" t="s">
        <v>41</v>
      </c>
      <c r="G203" s="144"/>
      <c r="H203" s="376" t="s">
        <v>1996</v>
      </c>
      <c r="I203" s="376"/>
      <c r="J203" s="376"/>
      <c r="K203" s="190"/>
    </row>
    <row r="204" spans="2:11" s="1" customFormat="1" ht="15" customHeight="1">
      <c r="B204" s="167"/>
      <c r="C204" s="144"/>
      <c r="D204" s="144"/>
      <c r="E204" s="144"/>
      <c r="F204" s="165" t="s">
        <v>42</v>
      </c>
      <c r="G204" s="144"/>
      <c r="H204" s="376" t="s">
        <v>1997</v>
      </c>
      <c r="I204" s="376"/>
      <c r="J204" s="376"/>
      <c r="K204" s="190"/>
    </row>
    <row r="205" spans="2:11" s="1" customFormat="1" ht="15" customHeight="1">
      <c r="B205" s="167"/>
      <c r="C205" s="144"/>
      <c r="D205" s="144"/>
      <c r="E205" s="144"/>
      <c r="F205" s="165" t="s">
        <v>45</v>
      </c>
      <c r="G205" s="144"/>
      <c r="H205" s="376" t="s">
        <v>1998</v>
      </c>
      <c r="I205" s="376"/>
      <c r="J205" s="376"/>
      <c r="K205" s="190"/>
    </row>
    <row r="206" spans="2:11" s="1" customFormat="1" ht="15" customHeight="1">
      <c r="B206" s="167"/>
      <c r="C206" s="144"/>
      <c r="D206" s="144"/>
      <c r="E206" s="144"/>
      <c r="F206" s="165" t="s">
        <v>43</v>
      </c>
      <c r="G206" s="144"/>
      <c r="H206" s="376" t="s">
        <v>1999</v>
      </c>
      <c r="I206" s="376"/>
      <c r="J206" s="376"/>
      <c r="K206" s="190"/>
    </row>
    <row r="207" spans="2:11" s="1" customFormat="1" ht="15" customHeight="1">
      <c r="B207" s="167"/>
      <c r="C207" s="144"/>
      <c r="D207" s="144"/>
      <c r="E207" s="144"/>
      <c r="F207" s="165" t="s">
        <v>44</v>
      </c>
      <c r="G207" s="144"/>
      <c r="H207" s="376" t="s">
        <v>2000</v>
      </c>
      <c r="I207" s="376"/>
      <c r="J207" s="376"/>
      <c r="K207" s="190"/>
    </row>
    <row r="208" spans="2:11" s="1" customFormat="1" ht="15" customHeight="1">
      <c r="B208" s="167"/>
      <c r="C208" s="144"/>
      <c r="D208" s="144"/>
      <c r="E208" s="144"/>
      <c r="F208" s="165"/>
      <c r="G208" s="144"/>
      <c r="H208" s="144"/>
      <c r="I208" s="144"/>
      <c r="J208" s="144"/>
      <c r="K208" s="190"/>
    </row>
    <row r="209" spans="2:11" s="1" customFormat="1" ht="15" customHeight="1">
      <c r="B209" s="167"/>
      <c r="C209" s="144" t="s">
        <v>1939</v>
      </c>
      <c r="D209" s="144"/>
      <c r="E209" s="144"/>
      <c r="F209" s="165" t="s">
        <v>77</v>
      </c>
      <c r="G209" s="144"/>
      <c r="H209" s="376" t="s">
        <v>2001</v>
      </c>
      <c r="I209" s="376"/>
      <c r="J209" s="376"/>
      <c r="K209" s="190"/>
    </row>
    <row r="210" spans="2:11" s="1" customFormat="1" ht="15" customHeight="1">
      <c r="B210" s="167"/>
      <c r="C210" s="144"/>
      <c r="D210" s="144"/>
      <c r="E210" s="144"/>
      <c r="F210" s="165" t="s">
        <v>1835</v>
      </c>
      <c r="G210" s="144"/>
      <c r="H210" s="376" t="s">
        <v>1836</v>
      </c>
      <c r="I210" s="376"/>
      <c r="J210" s="376"/>
      <c r="K210" s="190"/>
    </row>
    <row r="211" spans="2:11" s="1" customFormat="1" ht="15" customHeight="1">
      <c r="B211" s="167"/>
      <c r="C211" s="144"/>
      <c r="D211" s="144"/>
      <c r="E211" s="144"/>
      <c r="F211" s="165" t="s">
        <v>1833</v>
      </c>
      <c r="G211" s="144"/>
      <c r="H211" s="376" t="s">
        <v>2002</v>
      </c>
      <c r="I211" s="376"/>
      <c r="J211" s="376"/>
      <c r="K211" s="190"/>
    </row>
    <row r="212" spans="2:11" s="1" customFormat="1" ht="15" customHeight="1">
      <c r="B212" s="214"/>
      <c r="C212" s="144"/>
      <c r="D212" s="144"/>
      <c r="E212" s="144"/>
      <c r="F212" s="165" t="s">
        <v>103</v>
      </c>
      <c r="G212" s="203"/>
      <c r="H212" s="377" t="s">
        <v>1837</v>
      </c>
      <c r="I212" s="377"/>
      <c r="J212" s="377"/>
      <c r="K212" s="215"/>
    </row>
    <row r="213" spans="2:11" s="1" customFormat="1" ht="15" customHeight="1">
      <c r="B213" s="214"/>
      <c r="C213" s="144"/>
      <c r="D213" s="144"/>
      <c r="E213" s="144"/>
      <c r="F213" s="165" t="s">
        <v>1838</v>
      </c>
      <c r="G213" s="203"/>
      <c r="H213" s="377" t="s">
        <v>1812</v>
      </c>
      <c r="I213" s="377"/>
      <c r="J213" s="377"/>
      <c r="K213" s="215"/>
    </row>
    <row r="214" spans="2:11" s="1" customFormat="1" ht="15" customHeight="1">
      <c r="B214" s="214"/>
      <c r="C214" s="144"/>
      <c r="D214" s="144"/>
      <c r="E214" s="144"/>
      <c r="F214" s="165"/>
      <c r="G214" s="203"/>
      <c r="H214" s="194"/>
      <c r="I214" s="194"/>
      <c r="J214" s="194"/>
      <c r="K214" s="215"/>
    </row>
    <row r="215" spans="2:11" s="1" customFormat="1" ht="15" customHeight="1">
      <c r="B215" s="214"/>
      <c r="C215" s="144" t="s">
        <v>1963</v>
      </c>
      <c r="D215" s="144"/>
      <c r="E215" s="144"/>
      <c r="F215" s="165">
        <v>1</v>
      </c>
      <c r="G215" s="203"/>
      <c r="H215" s="377" t="s">
        <v>2003</v>
      </c>
      <c r="I215" s="377"/>
      <c r="J215" s="377"/>
      <c r="K215" s="215"/>
    </row>
    <row r="216" spans="2:11" s="1" customFormat="1" ht="15" customHeight="1">
      <c r="B216" s="214"/>
      <c r="C216" s="144"/>
      <c r="D216" s="144"/>
      <c r="E216" s="144"/>
      <c r="F216" s="165">
        <v>2</v>
      </c>
      <c r="G216" s="203"/>
      <c r="H216" s="377" t="s">
        <v>2004</v>
      </c>
      <c r="I216" s="377"/>
      <c r="J216" s="377"/>
      <c r="K216" s="215"/>
    </row>
    <row r="217" spans="2:11" s="1" customFormat="1" ht="15" customHeight="1">
      <c r="B217" s="214"/>
      <c r="C217" s="144"/>
      <c r="D217" s="144"/>
      <c r="E217" s="144"/>
      <c r="F217" s="165">
        <v>3</v>
      </c>
      <c r="G217" s="203"/>
      <c r="H217" s="377" t="s">
        <v>2005</v>
      </c>
      <c r="I217" s="377"/>
      <c r="J217" s="377"/>
      <c r="K217" s="215"/>
    </row>
    <row r="218" spans="2:11" s="1" customFormat="1" ht="15" customHeight="1">
      <c r="B218" s="214"/>
      <c r="C218" s="144"/>
      <c r="D218" s="144"/>
      <c r="E218" s="144"/>
      <c r="F218" s="165">
        <v>4</v>
      </c>
      <c r="G218" s="203"/>
      <c r="H218" s="377" t="s">
        <v>2006</v>
      </c>
      <c r="I218" s="377"/>
      <c r="J218" s="377"/>
      <c r="K218" s="215"/>
    </row>
    <row r="219" spans="2:11" s="1" customFormat="1" ht="12.75" customHeight="1">
      <c r="B219" s="216"/>
      <c r="C219" s="217"/>
      <c r="D219" s="217"/>
      <c r="E219" s="217"/>
      <c r="F219" s="217"/>
      <c r="G219" s="217"/>
      <c r="H219" s="217"/>
      <c r="I219" s="217"/>
      <c r="J219" s="217"/>
      <c r="K219" s="218"/>
    </row>
  </sheetData>
  <sheetProtection formatCells="0" formatColumns="0" formatRows="0" insertColumns="0" insertRows="0" insertHyperlinks="0" deleteColumns="0" deleteRows="0" sort="0" autoFilter="0" pivotTables="0"/>
  <mergeCells count="77">
    <mergeCell ref="H217:J217"/>
    <mergeCell ref="H218:J218"/>
    <mergeCell ref="H216:J216"/>
    <mergeCell ref="H213:J213"/>
    <mergeCell ref="H212:J212"/>
    <mergeCell ref="H206:J206"/>
    <mergeCell ref="H207:J207"/>
    <mergeCell ref="H209:J209"/>
    <mergeCell ref="H211:J211"/>
    <mergeCell ref="H215:J215"/>
    <mergeCell ref="H210:J210"/>
    <mergeCell ref="C200:J200"/>
    <mergeCell ref="H201:J201"/>
    <mergeCell ref="H203:J203"/>
    <mergeCell ref="H204:J204"/>
    <mergeCell ref="H205:J205"/>
    <mergeCell ref="C75:J75"/>
    <mergeCell ref="C102:J102"/>
    <mergeCell ref="C122:J122"/>
    <mergeCell ref="C147:J147"/>
    <mergeCell ref="C165:J165"/>
    <mergeCell ref="D66:J66"/>
    <mergeCell ref="D67:J67"/>
    <mergeCell ref="D68:J68"/>
    <mergeCell ref="D69:J69"/>
    <mergeCell ref="D70:J70"/>
    <mergeCell ref="D60:J60"/>
    <mergeCell ref="D61:J61"/>
    <mergeCell ref="D62:J62"/>
    <mergeCell ref="D63:J63"/>
    <mergeCell ref="D65:J65"/>
    <mergeCell ref="C54:J54"/>
    <mergeCell ref="C55:J55"/>
    <mergeCell ref="C57:J57"/>
    <mergeCell ref="D58:J58"/>
    <mergeCell ref="D59:J59"/>
    <mergeCell ref="F23:J23"/>
    <mergeCell ref="C25:J25"/>
    <mergeCell ref="C26:J26"/>
    <mergeCell ref="D27:J27"/>
    <mergeCell ref="D28:J28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D47:J47"/>
    <mergeCell ref="E48:J48"/>
    <mergeCell ref="E49:J49"/>
    <mergeCell ref="E50:J50"/>
    <mergeCell ref="D51:J51"/>
    <mergeCell ref="G41:J41"/>
    <mergeCell ref="G42:J42"/>
    <mergeCell ref="G43:J43"/>
    <mergeCell ref="G44:J44"/>
    <mergeCell ref="G45:J45"/>
    <mergeCell ref="G36:J36"/>
    <mergeCell ref="G37:J37"/>
    <mergeCell ref="G38:J38"/>
    <mergeCell ref="G39:J39"/>
    <mergeCell ref="G40:J40"/>
    <mergeCell ref="D30:J30"/>
    <mergeCell ref="D31:J31"/>
    <mergeCell ref="D33:J33"/>
    <mergeCell ref="D34:J34"/>
    <mergeCell ref="D35:J35"/>
  </mergeCells>
  <pageMargins left="0.59027779999999996" right="0.59027779999999996" top="0.59027779999999996" bottom="0.59027779999999996" header="0" footer="0"/>
  <pageSetup paperSize="9" scale="73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N66"/>
  <sheetViews>
    <sheetView workbookViewId="0">
      <selection activeCell="N27" sqref="N27"/>
    </sheetView>
  </sheetViews>
  <sheetFormatPr defaultRowHeight="11.25"/>
  <sheetData>
    <row r="1" spans="1:92" ht="18">
      <c r="A1" s="320" t="s">
        <v>2012</v>
      </c>
      <c r="B1" s="321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2"/>
      <c r="AY1" s="322"/>
      <c r="AZ1" s="322"/>
      <c r="BA1" s="322"/>
      <c r="BB1" s="322"/>
      <c r="BC1" s="322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</row>
    <row r="2" spans="1:92" ht="12.75">
      <c r="A2" s="323"/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2"/>
      <c r="AC2" s="322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2"/>
      <c r="AY2" s="322"/>
      <c r="AZ2" s="322"/>
      <c r="BA2" s="322"/>
      <c r="BB2" s="322"/>
      <c r="BC2" s="322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</row>
    <row r="3" spans="1:92" ht="12.75">
      <c r="A3" s="323" t="s">
        <v>2013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2"/>
      <c r="AY3" s="322"/>
      <c r="AZ3" s="322"/>
      <c r="BA3" s="322"/>
      <c r="BB3" s="322"/>
      <c r="BC3" s="322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</row>
    <row r="4" spans="1:92" ht="12.75">
      <c r="A4" s="323" t="s">
        <v>2014</v>
      </c>
      <c r="B4" s="322"/>
      <c r="C4" s="322"/>
      <c r="D4" s="322"/>
      <c r="E4" s="322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2"/>
      <c r="Y4" s="322"/>
      <c r="Z4" s="322"/>
      <c r="AA4" s="322"/>
      <c r="AB4" s="322"/>
      <c r="AC4" s="322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2"/>
      <c r="AY4" s="322"/>
      <c r="AZ4" s="322"/>
      <c r="BA4" s="322"/>
      <c r="BB4" s="322"/>
      <c r="BC4" s="322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</row>
    <row r="5" spans="1:92" ht="12.75">
      <c r="A5" s="324" t="s">
        <v>2015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  <c r="AA5" s="322"/>
      <c r="AB5" s="322"/>
      <c r="AC5" s="322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2"/>
      <c r="AY5" s="322"/>
      <c r="AZ5" s="322"/>
      <c r="BA5" s="322"/>
      <c r="BB5" s="322"/>
      <c r="BC5" s="322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</row>
    <row r="6" spans="1:92" ht="12.75">
      <c r="A6" s="324" t="s">
        <v>2016</v>
      </c>
      <c r="B6" s="322"/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  <c r="AL6" s="322"/>
      <c r="AM6" s="322"/>
      <c r="AN6" s="322"/>
      <c r="AO6" s="322"/>
      <c r="AP6" s="322"/>
      <c r="AQ6" s="322"/>
      <c r="AR6" s="322"/>
      <c r="AS6" s="322"/>
      <c r="AT6" s="322"/>
      <c r="AU6" s="322"/>
      <c r="AV6" s="322"/>
      <c r="AW6" s="322"/>
      <c r="AX6" s="322"/>
      <c r="AY6" s="322"/>
      <c r="AZ6" s="322"/>
      <c r="BA6" s="322"/>
      <c r="BB6" s="322"/>
      <c r="BC6" s="322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</row>
    <row r="7" spans="1:92" ht="12.75">
      <c r="A7" s="325"/>
      <c r="B7" s="322"/>
      <c r="C7" s="322"/>
      <c r="D7" s="322"/>
      <c r="E7" s="322"/>
      <c r="F7" s="322"/>
      <c r="G7" s="322"/>
      <c r="H7" s="322"/>
      <c r="I7" s="322"/>
      <c r="J7" s="322"/>
      <c r="K7" s="322"/>
      <c r="L7" s="322"/>
      <c r="M7" s="322"/>
      <c r="N7" s="322"/>
      <c r="O7" s="322"/>
      <c r="P7" s="322"/>
      <c r="Q7" s="322"/>
      <c r="R7" s="322"/>
      <c r="S7" s="322"/>
      <c r="T7" s="322"/>
      <c r="U7" s="322"/>
      <c r="V7" s="322"/>
      <c r="W7" s="322"/>
      <c r="X7" s="322"/>
      <c r="Y7" s="322"/>
      <c r="Z7" s="322"/>
      <c r="AA7" s="322"/>
      <c r="AB7" s="322"/>
      <c r="AC7" s="322"/>
      <c r="AD7" s="322"/>
      <c r="AE7" s="322"/>
      <c r="AF7" s="322"/>
      <c r="AG7" s="322"/>
      <c r="AH7" s="322"/>
      <c r="AI7" s="322"/>
      <c r="AJ7" s="322"/>
      <c r="AK7" s="322"/>
      <c r="AL7" s="322"/>
      <c r="AM7" s="322"/>
      <c r="AN7" s="322"/>
      <c r="AO7" s="322"/>
      <c r="AP7" s="322"/>
      <c r="AQ7" s="322"/>
      <c r="AR7" s="322"/>
      <c r="AS7" s="322"/>
      <c r="AT7" s="322"/>
      <c r="AU7" s="322"/>
      <c r="AV7" s="322"/>
      <c r="AW7" s="322"/>
      <c r="AX7" s="322"/>
      <c r="AY7" s="322"/>
      <c r="AZ7" s="322"/>
      <c r="BA7" s="322"/>
      <c r="BB7" s="322"/>
      <c r="BC7" s="322"/>
      <c r="BD7" s="322"/>
      <c r="BE7" s="322"/>
      <c r="BF7" s="322"/>
      <c r="BG7" s="322"/>
      <c r="BH7" s="322"/>
      <c r="BI7" s="322"/>
      <c r="BJ7" s="322"/>
      <c r="BK7" s="322"/>
      <c r="BL7" s="322"/>
      <c r="BM7" s="322"/>
      <c r="BN7" s="322"/>
      <c r="BO7" s="322"/>
      <c r="BP7" s="322"/>
      <c r="BQ7" s="322"/>
      <c r="BR7" s="322"/>
      <c r="BS7" s="322"/>
      <c r="BT7" s="322"/>
      <c r="BU7" s="322"/>
      <c r="BV7" s="322"/>
      <c r="BW7" s="322"/>
      <c r="BX7" s="322"/>
      <c r="BY7" s="322"/>
      <c r="BZ7" s="322"/>
      <c r="CA7" s="322"/>
      <c r="CB7" s="322"/>
      <c r="CC7" s="322"/>
      <c r="CD7" s="322"/>
      <c r="CE7" s="322"/>
      <c r="CF7" s="322"/>
      <c r="CG7" s="322"/>
      <c r="CH7" s="322"/>
      <c r="CI7" s="322"/>
      <c r="CJ7" s="322"/>
      <c r="CK7" s="322"/>
      <c r="CL7" s="322"/>
      <c r="CM7" s="322"/>
      <c r="CN7" s="322"/>
    </row>
    <row r="8" spans="1:92" ht="12.75">
      <c r="A8" s="324">
        <v>17</v>
      </c>
      <c r="B8" s="324" t="s">
        <v>2017</v>
      </c>
      <c r="C8" s="322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322"/>
      <c r="Q8" s="322"/>
      <c r="R8" s="322"/>
      <c r="S8" s="322"/>
      <c r="T8" s="322"/>
      <c r="U8" s="322"/>
      <c r="V8" s="322"/>
      <c r="W8" s="322"/>
      <c r="X8" s="322"/>
      <c r="Y8" s="322"/>
      <c r="Z8" s="322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  <c r="AL8" s="322"/>
      <c r="AM8" s="322"/>
      <c r="AN8" s="322"/>
      <c r="AO8" s="322"/>
      <c r="AP8" s="322"/>
      <c r="AQ8" s="322"/>
      <c r="AR8" s="322"/>
      <c r="AS8" s="322"/>
      <c r="AT8" s="322"/>
      <c r="AU8" s="322"/>
      <c r="AV8" s="322"/>
      <c r="AW8" s="322"/>
      <c r="AX8" s="322"/>
      <c r="AY8" s="322"/>
      <c r="AZ8" s="322"/>
      <c r="BA8" s="322"/>
      <c r="BB8" s="322"/>
      <c r="BC8" s="322"/>
      <c r="BD8" s="322"/>
      <c r="BE8" s="322"/>
      <c r="BF8" s="322"/>
      <c r="BG8" s="322"/>
      <c r="BH8" s="322"/>
      <c r="BI8" s="322"/>
      <c r="BJ8" s="322"/>
      <c r="BK8" s="322"/>
      <c r="BL8" s="322"/>
      <c r="BM8" s="322"/>
      <c r="BN8" s="322"/>
      <c r="BO8" s="322"/>
      <c r="BP8" s="322"/>
      <c r="BQ8" s="322"/>
      <c r="BR8" s="322"/>
      <c r="BS8" s="322"/>
      <c r="BT8" s="322"/>
      <c r="BU8" s="322"/>
      <c r="BV8" s="322"/>
      <c r="BW8" s="322"/>
      <c r="BX8" s="322"/>
      <c r="BY8" s="322"/>
      <c r="BZ8" s="322"/>
      <c r="CA8" s="322"/>
      <c r="CB8" s="322"/>
      <c r="CC8" s="322"/>
      <c r="CD8" s="322"/>
      <c r="CE8" s="322"/>
      <c r="CF8" s="322"/>
      <c r="CG8" s="322"/>
      <c r="CH8" s="322"/>
      <c r="CI8" s="322"/>
      <c r="CJ8" s="322"/>
      <c r="CK8" s="322"/>
      <c r="CL8" s="322"/>
      <c r="CM8" s="322"/>
      <c r="CN8" s="322"/>
    </row>
    <row r="9" spans="1:92" ht="12.75">
      <c r="A9" s="324" t="s">
        <v>2018</v>
      </c>
      <c r="B9" s="324" t="s">
        <v>2019</v>
      </c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22"/>
      <c r="AR9" s="322"/>
      <c r="AS9" s="322"/>
      <c r="AT9" s="322"/>
      <c r="AU9" s="322"/>
      <c r="AV9" s="322"/>
      <c r="AW9" s="322"/>
      <c r="AX9" s="322"/>
      <c r="AY9" s="322"/>
      <c r="AZ9" s="322"/>
      <c r="BA9" s="322"/>
      <c r="BB9" s="322"/>
      <c r="BC9" s="322"/>
      <c r="BD9" s="322"/>
      <c r="BE9" s="322"/>
      <c r="BF9" s="322"/>
      <c r="BG9" s="322"/>
      <c r="BH9" s="322"/>
      <c r="BI9" s="322"/>
      <c r="BJ9" s="322"/>
      <c r="BK9" s="322"/>
      <c r="BL9" s="322"/>
      <c r="BM9" s="322"/>
      <c r="BN9" s="322"/>
      <c r="BO9" s="322"/>
      <c r="BP9" s="322"/>
      <c r="BQ9" s="322"/>
      <c r="BR9" s="322"/>
      <c r="BS9" s="322"/>
      <c r="BT9" s="322"/>
      <c r="BU9" s="322"/>
      <c r="BV9" s="322"/>
      <c r="BW9" s="322"/>
      <c r="BX9" s="322"/>
      <c r="BY9" s="322"/>
      <c r="BZ9" s="322"/>
      <c r="CA9" s="322"/>
      <c r="CB9" s="322"/>
      <c r="CC9" s="322"/>
      <c r="CD9" s="322"/>
      <c r="CE9" s="322"/>
      <c r="CF9" s="322"/>
      <c r="CG9" s="322"/>
      <c r="CH9" s="322"/>
      <c r="CI9" s="322"/>
      <c r="CJ9" s="322"/>
      <c r="CK9" s="322"/>
      <c r="CL9" s="322"/>
      <c r="CM9" s="322"/>
      <c r="CN9" s="322"/>
    </row>
    <row r="10" spans="1:92" ht="12.75">
      <c r="A10" s="324" t="s">
        <v>2020</v>
      </c>
      <c r="B10" s="324" t="s">
        <v>2021</v>
      </c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22"/>
      <c r="AR10" s="322"/>
      <c r="AS10" s="322"/>
      <c r="AT10" s="322"/>
      <c r="AU10" s="322"/>
      <c r="AV10" s="322"/>
      <c r="AW10" s="322"/>
      <c r="AX10" s="322"/>
      <c r="AY10" s="322"/>
      <c r="AZ10" s="322"/>
      <c r="BA10" s="322"/>
      <c r="BB10" s="322"/>
      <c r="BC10" s="322"/>
      <c r="BD10" s="322"/>
      <c r="BE10" s="322"/>
      <c r="BF10" s="322"/>
      <c r="BG10" s="322"/>
      <c r="BH10" s="322"/>
      <c r="BI10" s="322"/>
      <c r="BJ10" s="322"/>
      <c r="BK10" s="322"/>
      <c r="BL10" s="322"/>
      <c r="BM10" s="322"/>
      <c r="BN10" s="322"/>
      <c r="BO10" s="322"/>
      <c r="BP10" s="322"/>
      <c r="BQ10" s="322"/>
      <c r="BR10" s="322"/>
      <c r="BS10" s="322"/>
      <c r="BT10" s="322"/>
      <c r="BU10" s="322"/>
      <c r="BV10" s="322"/>
      <c r="BW10" s="322"/>
      <c r="BX10" s="322"/>
      <c r="BY10" s="322"/>
      <c r="BZ10" s="322"/>
      <c r="CA10" s="322"/>
      <c r="CB10" s="322"/>
      <c r="CC10" s="322"/>
      <c r="CD10" s="322"/>
      <c r="CE10" s="322"/>
      <c r="CF10" s="322"/>
      <c r="CG10" s="322"/>
      <c r="CH10" s="322"/>
      <c r="CI10" s="322"/>
      <c r="CJ10" s="322"/>
      <c r="CK10" s="322"/>
      <c r="CL10" s="322"/>
      <c r="CM10" s="322"/>
      <c r="CN10" s="322"/>
    </row>
    <row r="11" spans="1:92" ht="12.75">
      <c r="A11" s="324" t="s">
        <v>2022</v>
      </c>
      <c r="B11" s="324" t="s">
        <v>2023</v>
      </c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22"/>
      <c r="AR11" s="322"/>
      <c r="AS11" s="322"/>
      <c r="AT11" s="322"/>
      <c r="AU11" s="322"/>
      <c r="AV11" s="322"/>
      <c r="AW11" s="322"/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22"/>
      <c r="CA11" s="322"/>
      <c r="CB11" s="322"/>
      <c r="CC11" s="322"/>
      <c r="CD11" s="322"/>
      <c r="CE11" s="322"/>
      <c r="CF11" s="322"/>
      <c r="CG11" s="322"/>
      <c r="CH11" s="322"/>
      <c r="CI11" s="322"/>
      <c r="CJ11" s="322"/>
      <c r="CK11" s="322"/>
      <c r="CL11" s="322"/>
      <c r="CM11" s="322"/>
      <c r="CN11" s="322"/>
    </row>
    <row r="12" spans="1:92" ht="12.75">
      <c r="A12" s="324" t="s">
        <v>2024</v>
      </c>
      <c r="B12" s="324" t="s">
        <v>2025</v>
      </c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  <c r="V12" s="322"/>
      <c r="W12" s="322"/>
      <c r="X12" s="322"/>
      <c r="Y12" s="322"/>
      <c r="Z12" s="322"/>
      <c r="AA12" s="322"/>
      <c r="AB12" s="322"/>
      <c r="AC12" s="322"/>
      <c r="AD12" s="322"/>
      <c r="AE12" s="322"/>
      <c r="AF12" s="322"/>
      <c r="AG12" s="322"/>
      <c r="AH12" s="322"/>
      <c r="AI12" s="322"/>
      <c r="AJ12" s="322"/>
      <c r="AK12" s="322"/>
      <c r="AL12" s="322"/>
      <c r="AM12" s="322"/>
      <c r="AN12" s="322"/>
      <c r="AO12" s="322"/>
      <c r="AP12" s="322"/>
      <c r="AQ12" s="322"/>
      <c r="AR12" s="322"/>
      <c r="AS12" s="322"/>
      <c r="AT12" s="322"/>
      <c r="AU12" s="322"/>
      <c r="AV12" s="322"/>
      <c r="AW12" s="322"/>
      <c r="AX12" s="322"/>
      <c r="AY12" s="322"/>
      <c r="AZ12" s="322"/>
      <c r="BA12" s="322"/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322"/>
      <c r="BM12" s="322"/>
      <c r="BN12" s="322"/>
      <c r="BO12" s="322"/>
      <c r="BP12" s="322"/>
      <c r="BQ12" s="322"/>
      <c r="BR12" s="322"/>
      <c r="BS12" s="322"/>
      <c r="BT12" s="322"/>
      <c r="BU12" s="322"/>
      <c r="BV12" s="322"/>
      <c r="BW12" s="322"/>
      <c r="BX12" s="322"/>
      <c r="BY12" s="322"/>
      <c r="BZ12" s="322"/>
      <c r="CA12" s="322"/>
      <c r="CB12" s="322"/>
      <c r="CC12" s="322"/>
      <c r="CD12" s="322"/>
      <c r="CE12" s="322"/>
      <c r="CF12" s="322"/>
      <c r="CG12" s="322"/>
      <c r="CH12" s="322"/>
      <c r="CI12" s="322"/>
      <c r="CJ12" s="322"/>
      <c r="CK12" s="322"/>
      <c r="CL12" s="322"/>
      <c r="CM12" s="322"/>
      <c r="CN12" s="322"/>
    </row>
    <row r="13" spans="1:92" ht="12.75">
      <c r="A13" s="324" t="s">
        <v>2026</v>
      </c>
      <c r="B13" s="324" t="s">
        <v>2027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  <c r="AG13" s="322"/>
      <c r="AH13" s="322"/>
      <c r="AI13" s="322"/>
      <c r="AJ13" s="322"/>
      <c r="AK13" s="322"/>
      <c r="AL13" s="322"/>
      <c r="AM13" s="322"/>
      <c r="AN13" s="322"/>
      <c r="AO13" s="322"/>
      <c r="AP13" s="322"/>
      <c r="AQ13" s="322"/>
      <c r="AR13" s="322"/>
      <c r="AS13" s="322"/>
      <c r="AT13" s="322"/>
      <c r="AU13" s="322"/>
      <c r="AV13" s="322"/>
      <c r="AW13" s="322"/>
      <c r="AX13" s="322"/>
      <c r="AY13" s="322"/>
      <c r="AZ13" s="322"/>
      <c r="BA13" s="322"/>
      <c r="BB13" s="322"/>
      <c r="BC13" s="322"/>
      <c r="BD13" s="322"/>
      <c r="BE13" s="322"/>
      <c r="BF13" s="322"/>
      <c r="BG13" s="322"/>
      <c r="BH13" s="322"/>
      <c r="BI13" s="322"/>
      <c r="BJ13" s="322"/>
      <c r="BK13" s="322"/>
      <c r="BL13" s="322"/>
      <c r="BM13" s="322"/>
      <c r="BN13" s="322"/>
      <c r="BO13" s="322"/>
      <c r="BP13" s="322"/>
      <c r="BQ13" s="322"/>
      <c r="BR13" s="322"/>
      <c r="BS13" s="322"/>
      <c r="BT13" s="322"/>
      <c r="BU13" s="322"/>
      <c r="BV13" s="322"/>
      <c r="BW13" s="322"/>
      <c r="BX13" s="322"/>
      <c r="BY13" s="322"/>
      <c r="BZ13" s="322"/>
      <c r="CA13" s="322"/>
      <c r="CB13" s="322"/>
      <c r="CC13" s="322"/>
      <c r="CD13" s="322"/>
      <c r="CE13" s="322"/>
      <c r="CF13" s="322"/>
      <c r="CG13" s="322"/>
      <c r="CH13" s="322"/>
      <c r="CI13" s="322"/>
      <c r="CJ13" s="322"/>
      <c r="CK13" s="322"/>
      <c r="CL13" s="322"/>
      <c r="CM13" s="322"/>
      <c r="CN13" s="322"/>
    </row>
    <row r="14" spans="1:92" ht="12.75">
      <c r="A14" s="324" t="s">
        <v>2028</v>
      </c>
      <c r="B14" s="324" t="s">
        <v>2029</v>
      </c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  <c r="T14" s="322"/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  <c r="AH14" s="322"/>
      <c r="AI14" s="322"/>
      <c r="AJ14" s="322"/>
      <c r="AK14" s="322"/>
      <c r="AL14" s="322"/>
      <c r="AM14" s="322"/>
      <c r="AN14" s="322"/>
      <c r="AO14" s="322"/>
      <c r="AP14" s="322"/>
      <c r="AQ14" s="322"/>
      <c r="AR14" s="322"/>
      <c r="AS14" s="322"/>
      <c r="AT14" s="322"/>
      <c r="AU14" s="322"/>
      <c r="AV14" s="322"/>
      <c r="AW14" s="322"/>
      <c r="AX14" s="322"/>
      <c r="AY14" s="322"/>
      <c r="AZ14" s="322"/>
      <c r="BA14" s="322"/>
      <c r="BB14" s="322"/>
      <c r="BC14" s="322"/>
      <c r="BD14" s="322"/>
      <c r="BE14" s="322"/>
      <c r="BF14" s="322"/>
      <c r="BG14" s="322"/>
      <c r="BH14" s="322"/>
      <c r="BI14" s="322"/>
      <c r="BJ14" s="322"/>
      <c r="BK14" s="322"/>
      <c r="BL14" s="322"/>
      <c r="BM14" s="322"/>
      <c r="BN14" s="322"/>
      <c r="BO14" s="322"/>
      <c r="BP14" s="322"/>
      <c r="BQ14" s="322"/>
      <c r="BR14" s="322"/>
      <c r="BS14" s="322"/>
      <c r="BT14" s="322"/>
      <c r="BU14" s="322"/>
      <c r="BV14" s="322"/>
      <c r="BW14" s="322"/>
      <c r="BX14" s="322"/>
      <c r="BY14" s="322"/>
      <c r="BZ14" s="322"/>
      <c r="CA14" s="322"/>
      <c r="CB14" s="322"/>
      <c r="CC14" s="322"/>
      <c r="CD14" s="322"/>
      <c r="CE14" s="322"/>
      <c r="CF14" s="322"/>
      <c r="CG14" s="322"/>
      <c r="CH14" s="322"/>
      <c r="CI14" s="322"/>
      <c r="CJ14" s="322"/>
      <c r="CK14" s="322"/>
      <c r="CL14" s="322"/>
      <c r="CM14" s="322"/>
      <c r="CN14" s="322"/>
    </row>
    <row r="15" spans="1:92" ht="12.75">
      <c r="A15" s="324" t="s">
        <v>2030</v>
      </c>
      <c r="B15" s="324" t="s">
        <v>2031</v>
      </c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322"/>
      <c r="Y15" s="322"/>
      <c r="Z15" s="322"/>
      <c r="AA15" s="322"/>
      <c r="AB15" s="322"/>
      <c r="AC15" s="322"/>
      <c r="AD15" s="322"/>
      <c r="AE15" s="322"/>
      <c r="AF15" s="322"/>
      <c r="AG15" s="322"/>
      <c r="AH15" s="322"/>
      <c r="AI15" s="322"/>
      <c r="AJ15" s="322"/>
      <c r="AK15" s="322"/>
      <c r="AL15" s="322"/>
      <c r="AM15" s="322"/>
      <c r="AN15" s="322"/>
      <c r="AO15" s="322"/>
      <c r="AP15" s="322"/>
      <c r="AQ15" s="322"/>
      <c r="AR15" s="322"/>
      <c r="AS15" s="322"/>
      <c r="AT15" s="322"/>
      <c r="AU15" s="322"/>
      <c r="AV15" s="322"/>
      <c r="AW15" s="322"/>
      <c r="AX15" s="322"/>
      <c r="AY15" s="322"/>
      <c r="AZ15" s="322"/>
      <c r="BA15" s="322"/>
      <c r="BB15" s="322"/>
      <c r="BC15" s="322"/>
      <c r="BD15" s="322"/>
      <c r="BE15" s="322"/>
      <c r="BF15" s="322"/>
      <c r="BG15" s="322"/>
      <c r="BH15" s="322"/>
      <c r="BI15" s="322"/>
      <c r="BJ15" s="322"/>
      <c r="BK15" s="322"/>
      <c r="BL15" s="322"/>
      <c r="BM15" s="322"/>
      <c r="BN15" s="322"/>
      <c r="BO15" s="322"/>
      <c r="BP15" s="322"/>
      <c r="BQ15" s="322"/>
      <c r="BR15" s="322"/>
      <c r="BS15" s="322"/>
      <c r="BT15" s="322"/>
      <c r="BU15" s="322"/>
      <c r="BV15" s="322"/>
      <c r="BW15" s="322"/>
      <c r="BX15" s="322"/>
      <c r="BY15" s="322"/>
      <c r="BZ15" s="322"/>
      <c r="CA15" s="322"/>
      <c r="CB15" s="322"/>
      <c r="CC15" s="322"/>
      <c r="CD15" s="322"/>
      <c r="CE15" s="322"/>
      <c r="CF15" s="322"/>
      <c r="CG15" s="322"/>
      <c r="CH15" s="322"/>
      <c r="CI15" s="322"/>
      <c r="CJ15" s="322"/>
      <c r="CK15" s="322"/>
      <c r="CL15" s="322"/>
      <c r="CM15" s="322"/>
      <c r="CN15" s="322"/>
    </row>
    <row r="16" spans="1:92" ht="12.75">
      <c r="A16" s="324" t="s">
        <v>2032</v>
      </c>
      <c r="B16" s="324" t="s">
        <v>2033</v>
      </c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322"/>
      <c r="Y16" s="322"/>
      <c r="Z16" s="322"/>
      <c r="AA16" s="322"/>
      <c r="AB16" s="322"/>
      <c r="AC16" s="322"/>
      <c r="AD16" s="322"/>
      <c r="AE16" s="322"/>
      <c r="AF16" s="322"/>
      <c r="AG16" s="322"/>
      <c r="AH16" s="322"/>
      <c r="AI16" s="322"/>
      <c r="AJ16" s="322"/>
      <c r="AK16" s="322"/>
      <c r="AL16" s="322"/>
      <c r="AM16" s="322"/>
      <c r="AN16" s="322"/>
      <c r="AO16" s="322"/>
      <c r="AP16" s="322"/>
      <c r="AQ16" s="322"/>
      <c r="AR16" s="322"/>
      <c r="AS16" s="322"/>
      <c r="AT16" s="322"/>
      <c r="AU16" s="322"/>
      <c r="AV16" s="322"/>
      <c r="AW16" s="322"/>
      <c r="AX16" s="322"/>
      <c r="AY16" s="322"/>
      <c r="AZ16" s="322"/>
      <c r="BA16" s="322"/>
      <c r="BB16" s="322"/>
      <c r="BC16" s="322"/>
      <c r="BD16" s="322"/>
      <c r="BE16" s="322"/>
      <c r="BF16" s="322"/>
      <c r="BG16" s="322"/>
      <c r="BH16" s="322"/>
      <c r="BI16" s="322"/>
      <c r="BJ16" s="322"/>
      <c r="BK16" s="322"/>
      <c r="BL16" s="322"/>
      <c r="BM16" s="322"/>
      <c r="BN16" s="322"/>
      <c r="BO16" s="322"/>
      <c r="BP16" s="322"/>
      <c r="BQ16" s="322"/>
      <c r="BR16" s="322"/>
      <c r="BS16" s="322"/>
      <c r="BT16" s="322"/>
      <c r="BU16" s="322"/>
      <c r="BV16" s="322"/>
      <c r="BW16" s="322"/>
      <c r="BX16" s="322"/>
      <c r="BY16" s="322"/>
      <c r="BZ16" s="322"/>
      <c r="CA16" s="322"/>
      <c r="CB16" s="322"/>
      <c r="CC16" s="322"/>
      <c r="CD16" s="322"/>
      <c r="CE16" s="322"/>
      <c r="CF16" s="322"/>
      <c r="CG16" s="322"/>
      <c r="CH16" s="322"/>
      <c r="CI16" s="322"/>
      <c r="CJ16" s="322"/>
      <c r="CK16" s="322"/>
      <c r="CL16" s="322"/>
      <c r="CM16" s="322"/>
      <c r="CN16" s="322"/>
    </row>
    <row r="17" spans="1:92" ht="12.75">
      <c r="A17" s="324" t="s">
        <v>2034</v>
      </c>
      <c r="B17" s="324" t="s">
        <v>2035</v>
      </c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322"/>
      <c r="Y17" s="322"/>
      <c r="Z17" s="322"/>
      <c r="AA17" s="322"/>
      <c r="AB17" s="322"/>
      <c r="AC17" s="322"/>
      <c r="AD17" s="322"/>
      <c r="AE17" s="322"/>
      <c r="AF17" s="322"/>
      <c r="AG17" s="322"/>
      <c r="AH17" s="322"/>
      <c r="AI17" s="322"/>
      <c r="AJ17" s="322"/>
      <c r="AK17" s="322"/>
      <c r="AL17" s="322"/>
      <c r="AM17" s="322"/>
      <c r="AN17" s="322"/>
      <c r="AO17" s="322"/>
      <c r="AP17" s="322"/>
      <c r="AQ17" s="322"/>
      <c r="AR17" s="322"/>
      <c r="AS17" s="322"/>
      <c r="AT17" s="322"/>
      <c r="AU17" s="322"/>
      <c r="AV17" s="322"/>
      <c r="AW17" s="322"/>
      <c r="AX17" s="322"/>
      <c r="AY17" s="322"/>
      <c r="AZ17" s="322"/>
      <c r="BA17" s="322"/>
      <c r="BB17" s="322"/>
      <c r="BC17" s="322"/>
      <c r="BD17" s="322"/>
      <c r="BE17" s="322"/>
      <c r="BF17" s="322"/>
      <c r="BG17" s="322"/>
      <c r="BH17" s="322"/>
      <c r="BI17" s="322"/>
      <c r="BJ17" s="322"/>
      <c r="BK17" s="322"/>
      <c r="BL17" s="322"/>
      <c r="BM17" s="322"/>
      <c r="BN17" s="322"/>
      <c r="BO17" s="322"/>
      <c r="BP17" s="322"/>
      <c r="BQ17" s="322"/>
      <c r="BR17" s="322"/>
      <c r="BS17" s="322"/>
      <c r="BT17" s="322"/>
      <c r="BU17" s="322"/>
      <c r="BV17" s="322"/>
      <c r="BW17" s="322"/>
      <c r="BX17" s="322"/>
      <c r="BY17" s="322"/>
      <c r="BZ17" s="322"/>
      <c r="CA17" s="322"/>
      <c r="CB17" s="322"/>
      <c r="CC17" s="322"/>
      <c r="CD17" s="322"/>
      <c r="CE17" s="322"/>
      <c r="CF17" s="322"/>
      <c r="CG17" s="322"/>
      <c r="CH17" s="322"/>
      <c r="CI17" s="322"/>
      <c r="CJ17" s="322"/>
      <c r="CK17" s="322"/>
      <c r="CL17" s="322"/>
      <c r="CM17" s="322"/>
      <c r="CN17" s="322"/>
    </row>
    <row r="18" spans="1:92" ht="12.75">
      <c r="A18" s="324" t="s">
        <v>2036</v>
      </c>
      <c r="B18" s="324" t="s">
        <v>2037</v>
      </c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322"/>
      <c r="Y18" s="322"/>
      <c r="Z18" s="322"/>
      <c r="AA18" s="322"/>
      <c r="AB18" s="322"/>
      <c r="AC18" s="322"/>
      <c r="AD18" s="322"/>
      <c r="AE18" s="322"/>
      <c r="AF18" s="322"/>
      <c r="AG18" s="322"/>
      <c r="AH18" s="322"/>
      <c r="AI18" s="322"/>
      <c r="AJ18" s="322"/>
      <c r="AK18" s="322"/>
      <c r="AL18" s="322"/>
      <c r="AM18" s="322"/>
      <c r="AN18" s="322"/>
      <c r="AO18" s="322"/>
      <c r="AP18" s="322"/>
      <c r="AQ18" s="322"/>
      <c r="AR18" s="322"/>
      <c r="AS18" s="322"/>
      <c r="AT18" s="322"/>
      <c r="AU18" s="322"/>
      <c r="AV18" s="322"/>
      <c r="AW18" s="322"/>
      <c r="AX18" s="322"/>
      <c r="AY18" s="322"/>
      <c r="AZ18" s="322"/>
      <c r="BA18" s="322"/>
      <c r="BB18" s="322"/>
      <c r="BC18" s="322"/>
      <c r="BD18" s="322"/>
      <c r="BE18" s="322"/>
      <c r="BF18" s="322"/>
      <c r="BG18" s="322"/>
      <c r="BH18" s="322"/>
      <c r="BI18" s="322"/>
      <c r="BJ18" s="322"/>
      <c r="BK18" s="322"/>
      <c r="BL18" s="322"/>
      <c r="BM18" s="322"/>
      <c r="BN18" s="322"/>
      <c r="BO18" s="322"/>
      <c r="BP18" s="322"/>
      <c r="BQ18" s="322"/>
      <c r="BR18" s="322"/>
      <c r="BS18" s="322"/>
      <c r="BT18" s="322"/>
      <c r="BU18" s="322"/>
      <c r="BV18" s="322"/>
      <c r="BW18" s="322"/>
      <c r="BX18" s="322"/>
      <c r="BY18" s="322"/>
      <c r="BZ18" s="322"/>
      <c r="CA18" s="322"/>
      <c r="CB18" s="322"/>
      <c r="CC18" s="322"/>
      <c r="CD18" s="322"/>
      <c r="CE18" s="322"/>
      <c r="CF18" s="322"/>
      <c r="CG18" s="322"/>
      <c r="CH18" s="322"/>
      <c r="CI18" s="322"/>
      <c r="CJ18" s="322"/>
      <c r="CK18" s="322"/>
      <c r="CL18" s="322"/>
      <c r="CM18" s="322"/>
      <c r="CN18" s="322"/>
    </row>
    <row r="19" spans="1:92" ht="12.75">
      <c r="A19" s="324" t="s">
        <v>2038</v>
      </c>
      <c r="B19" s="324" t="s">
        <v>2039</v>
      </c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/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2"/>
      <c r="BB19" s="322"/>
      <c r="BC19" s="322"/>
      <c r="BD19" s="322"/>
      <c r="BE19" s="322"/>
      <c r="BF19" s="322"/>
      <c r="BG19" s="322"/>
      <c r="BH19" s="322"/>
      <c r="BI19" s="322"/>
      <c r="BJ19" s="322"/>
      <c r="BK19" s="322"/>
      <c r="BL19" s="322"/>
      <c r="BM19" s="322"/>
      <c r="BN19" s="322"/>
      <c r="BO19" s="322"/>
      <c r="BP19" s="322"/>
      <c r="BQ19" s="322"/>
      <c r="BR19" s="322"/>
      <c r="BS19" s="322"/>
      <c r="BT19" s="322"/>
      <c r="BU19" s="322"/>
      <c r="BV19" s="322"/>
      <c r="BW19" s="322"/>
      <c r="BX19" s="322"/>
      <c r="BY19" s="322"/>
      <c r="BZ19" s="322"/>
      <c r="CA19" s="322"/>
      <c r="CB19" s="322"/>
      <c r="CC19" s="322"/>
      <c r="CD19" s="322"/>
      <c r="CE19" s="322"/>
      <c r="CF19" s="322"/>
      <c r="CG19" s="322"/>
      <c r="CH19" s="322"/>
      <c r="CI19" s="322"/>
      <c r="CJ19" s="322"/>
      <c r="CK19" s="322"/>
      <c r="CL19" s="322"/>
      <c r="CM19" s="322"/>
      <c r="CN19" s="322"/>
    </row>
    <row r="20" spans="1:92" ht="12.75">
      <c r="A20" s="324" t="s">
        <v>2040</v>
      </c>
      <c r="B20" s="324" t="s">
        <v>2041</v>
      </c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322"/>
      <c r="Y20" s="322"/>
      <c r="Z20" s="322"/>
      <c r="AA20" s="322"/>
      <c r="AB20" s="322"/>
      <c r="AC20" s="322"/>
      <c r="AD20" s="322"/>
      <c r="AE20" s="322"/>
      <c r="AF20" s="322"/>
      <c r="AG20" s="322"/>
      <c r="AH20" s="322"/>
      <c r="AI20" s="322"/>
      <c r="AJ20" s="322"/>
      <c r="AK20" s="322"/>
      <c r="AL20" s="322"/>
      <c r="AM20" s="322"/>
      <c r="AN20" s="322"/>
      <c r="AO20" s="322"/>
      <c r="AP20" s="322"/>
      <c r="AQ20" s="322"/>
      <c r="AR20" s="322"/>
      <c r="AS20" s="322"/>
      <c r="AT20" s="322"/>
      <c r="AU20" s="322"/>
      <c r="AV20" s="322"/>
      <c r="AW20" s="322"/>
      <c r="AX20" s="322"/>
      <c r="AY20" s="322"/>
      <c r="AZ20" s="322"/>
      <c r="BA20" s="322"/>
      <c r="BB20" s="322"/>
      <c r="BC20" s="322"/>
      <c r="BD20" s="322"/>
      <c r="BE20" s="322"/>
      <c r="BF20" s="322"/>
      <c r="BG20" s="322"/>
      <c r="BH20" s="322"/>
      <c r="BI20" s="322"/>
      <c r="BJ20" s="322"/>
      <c r="BK20" s="322"/>
      <c r="BL20" s="322"/>
      <c r="BM20" s="322"/>
      <c r="BN20" s="322"/>
      <c r="BO20" s="322"/>
      <c r="BP20" s="322"/>
      <c r="BQ20" s="322"/>
      <c r="BR20" s="322"/>
      <c r="BS20" s="322"/>
      <c r="BT20" s="322"/>
      <c r="BU20" s="322"/>
      <c r="BV20" s="322"/>
      <c r="BW20" s="322"/>
      <c r="BX20" s="322"/>
      <c r="BY20" s="322"/>
      <c r="BZ20" s="322"/>
      <c r="CA20" s="322"/>
      <c r="CB20" s="322"/>
      <c r="CC20" s="322"/>
      <c r="CD20" s="322"/>
      <c r="CE20" s="322"/>
      <c r="CF20" s="322"/>
      <c r="CG20" s="322"/>
      <c r="CH20" s="322"/>
      <c r="CI20" s="322"/>
      <c r="CJ20" s="322"/>
      <c r="CK20" s="322"/>
      <c r="CL20" s="322"/>
      <c r="CM20" s="322"/>
      <c r="CN20" s="322"/>
    </row>
    <row r="21" spans="1:92" ht="12.75">
      <c r="A21" s="324" t="s">
        <v>2042</v>
      </c>
      <c r="B21" s="324" t="s">
        <v>2043</v>
      </c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322"/>
      <c r="Y21" s="322"/>
      <c r="Z21" s="322"/>
      <c r="AA21" s="322"/>
      <c r="AB21" s="322"/>
      <c r="AC21" s="322"/>
      <c r="AD21" s="322"/>
      <c r="AE21" s="322"/>
      <c r="AF21" s="322"/>
      <c r="AG21" s="322"/>
      <c r="AH21" s="322"/>
      <c r="AI21" s="322"/>
      <c r="AJ21" s="322"/>
      <c r="AK21" s="322"/>
      <c r="AL21" s="322"/>
      <c r="AM21" s="322"/>
      <c r="AN21" s="322"/>
      <c r="AO21" s="322"/>
      <c r="AP21" s="322"/>
      <c r="AQ21" s="322"/>
      <c r="AR21" s="322"/>
      <c r="AS21" s="322"/>
      <c r="AT21" s="322"/>
      <c r="AU21" s="322"/>
      <c r="AV21" s="322"/>
      <c r="AW21" s="322"/>
      <c r="AX21" s="322"/>
      <c r="AY21" s="322"/>
      <c r="AZ21" s="322"/>
      <c r="BA21" s="322"/>
      <c r="BB21" s="322"/>
      <c r="BC21" s="322"/>
      <c r="BD21" s="322"/>
      <c r="BE21" s="322"/>
      <c r="BF21" s="322"/>
      <c r="BG21" s="322"/>
      <c r="BH21" s="322"/>
      <c r="BI21" s="322"/>
      <c r="BJ21" s="322"/>
      <c r="BK21" s="322"/>
      <c r="BL21" s="322"/>
      <c r="BM21" s="322"/>
      <c r="BN21" s="322"/>
      <c r="BO21" s="322"/>
      <c r="BP21" s="322"/>
      <c r="BQ21" s="322"/>
      <c r="BR21" s="322"/>
      <c r="BS21" s="322"/>
      <c r="BT21" s="322"/>
      <c r="BU21" s="322"/>
      <c r="BV21" s="322"/>
      <c r="BW21" s="322"/>
      <c r="BX21" s="322"/>
      <c r="BY21" s="322"/>
      <c r="BZ21" s="322"/>
      <c r="CA21" s="322"/>
      <c r="CB21" s="322"/>
      <c r="CC21" s="322"/>
      <c r="CD21" s="322"/>
      <c r="CE21" s="322"/>
      <c r="CF21" s="322"/>
      <c r="CG21" s="322"/>
      <c r="CH21" s="322"/>
      <c r="CI21" s="322"/>
      <c r="CJ21" s="322"/>
      <c r="CK21" s="322"/>
      <c r="CL21" s="322"/>
      <c r="CM21" s="322"/>
      <c r="CN21" s="322"/>
    </row>
    <row r="22" spans="1:92" ht="12.75">
      <c r="A22" s="324" t="s">
        <v>2044</v>
      </c>
      <c r="B22" s="324" t="s">
        <v>2045</v>
      </c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322"/>
      <c r="Y22" s="322"/>
      <c r="Z22" s="322"/>
      <c r="AA22" s="322"/>
      <c r="AB22" s="322"/>
      <c r="AC22" s="322"/>
      <c r="AD22" s="322"/>
      <c r="AE22" s="322"/>
      <c r="AF22" s="322"/>
      <c r="AG22" s="322"/>
      <c r="AH22" s="322"/>
      <c r="AI22" s="322"/>
      <c r="AJ22" s="322"/>
      <c r="AK22" s="322"/>
      <c r="AL22" s="322"/>
      <c r="AM22" s="322"/>
      <c r="AN22" s="322"/>
      <c r="AO22" s="322"/>
      <c r="AP22" s="322"/>
      <c r="AQ22" s="322"/>
      <c r="AR22" s="322"/>
      <c r="AS22" s="322"/>
      <c r="AT22" s="322"/>
      <c r="AU22" s="322"/>
      <c r="AV22" s="322"/>
      <c r="AW22" s="322"/>
      <c r="AX22" s="322"/>
      <c r="AY22" s="322"/>
      <c r="AZ22" s="322"/>
      <c r="BA22" s="322"/>
      <c r="BB22" s="322"/>
      <c r="BC22" s="322"/>
      <c r="BD22" s="322"/>
      <c r="BE22" s="322"/>
      <c r="BF22" s="322"/>
      <c r="BG22" s="322"/>
      <c r="BH22" s="322"/>
      <c r="BI22" s="322"/>
      <c r="BJ22" s="322"/>
      <c r="BK22" s="322"/>
      <c r="BL22" s="322"/>
      <c r="BM22" s="322"/>
      <c r="BN22" s="322"/>
      <c r="BO22" s="322"/>
      <c r="BP22" s="322"/>
      <c r="BQ22" s="322"/>
      <c r="BR22" s="322"/>
      <c r="BS22" s="322"/>
      <c r="BT22" s="322"/>
      <c r="BU22" s="322"/>
      <c r="BV22" s="322"/>
      <c r="BW22" s="322"/>
      <c r="BX22" s="322"/>
      <c r="BY22" s="322"/>
      <c r="BZ22" s="322"/>
      <c r="CA22" s="322"/>
      <c r="CB22" s="322"/>
      <c r="CC22" s="322"/>
      <c r="CD22" s="322"/>
      <c r="CE22" s="322"/>
      <c r="CF22" s="322"/>
      <c r="CG22" s="322"/>
      <c r="CH22" s="322"/>
      <c r="CI22" s="322"/>
      <c r="CJ22" s="322"/>
      <c r="CK22" s="322"/>
      <c r="CL22" s="322"/>
      <c r="CM22" s="322"/>
      <c r="CN22" s="322"/>
    </row>
    <row r="23" spans="1:92" ht="12.75">
      <c r="A23" s="324" t="s">
        <v>2046</v>
      </c>
      <c r="B23" s="324" t="s">
        <v>2047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322"/>
      <c r="BG23" s="322"/>
      <c r="BH23" s="322"/>
      <c r="BI23" s="322"/>
      <c r="BJ23" s="322"/>
      <c r="BK23" s="322"/>
      <c r="BL23" s="322"/>
      <c r="BM23" s="322"/>
      <c r="BN23" s="322"/>
      <c r="BO23" s="322"/>
      <c r="BP23" s="322"/>
      <c r="BQ23" s="322"/>
      <c r="BR23" s="322"/>
      <c r="BS23" s="322"/>
      <c r="BT23" s="322"/>
      <c r="BU23" s="322"/>
      <c r="BV23" s="322"/>
      <c r="BW23" s="322"/>
      <c r="BX23" s="322"/>
      <c r="BY23" s="322"/>
      <c r="BZ23" s="322"/>
      <c r="CA23" s="322"/>
      <c r="CB23" s="322"/>
      <c r="CC23" s="322"/>
      <c r="CD23" s="322"/>
      <c r="CE23" s="322"/>
      <c r="CF23" s="322"/>
      <c r="CG23" s="322"/>
      <c r="CH23" s="322"/>
      <c r="CI23" s="322"/>
      <c r="CJ23" s="322"/>
      <c r="CK23" s="322"/>
      <c r="CL23" s="322"/>
      <c r="CM23" s="322"/>
      <c r="CN23" s="322"/>
    </row>
    <row r="24" spans="1:92" ht="12.75">
      <c r="A24" s="324" t="s">
        <v>2048</v>
      </c>
      <c r="B24" s="324" t="s">
        <v>2049</v>
      </c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2"/>
      <c r="CA24" s="322"/>
      <c r="CB24" s="322"/>
      <c r="CC24" s="322"/>
      <c r="CD24" s="322"/>
      <c r="CE24" s="322"/>
      <c r="CF24" s="322"/>
      <c r="CG24" s="322"/>
      <c r="CH24" s="322"/>
      <c r="CI24" s="322"/>
      <c r="CJ24" s="322"/>
      <c r="CK24" s="322"/>
      <c r="CL24" s="322"/>
      <c r="CM24" s="322"/>
      <c r="CN24" s="322"/>
    </row>
    <row r="25" spans="1:92" ht="12.75">
      <c r="A25" s="324" t="s">
        <v>2050</v>
      </c>
      <c r="B25" s="324" t="s">
        <v>2051</v>
      </c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322"/>
      <c r="Y25" s="322"/>
      <c r="Z25" s="322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/>
      <c r="AN25" s="322"/>
      <c r="AO25" s="322"/>
      <c r="AP25" s="322"/>
      <c r="AQ25" s="322"/>
      <c r="AR25" s="322"/>
      <c r="AS25" s="322"/>
      <c r="AT25" s="322"/>
      <c r="AU25" s="322"/>
      <c r="AV25" s="322"/>
      <c r="AW25" s="322"/>
      <c r="AX25" s="322"/>
      <c r="AY25" s="322"/>
      <c r="AZ25" s="322"/>
      <c r="BA25" s="322"/>
      <c r="BB25" s="322"/>
      <c r="BC25" s="322"/>
      <c r="BD25" s="322"/>
      <c r="BE25" s="322"/>
      <c r="BF25" s="322"/>
      <c r="BG25" s="322"/>
      <c r="BH25" s="322"/>
      <c r="BI25" s="322"/>
      <c r="BJ25" s="322"/>
      <c r="BK25" s="322"/>
      <c r="BL25" s="322"/>
      <c r="BM25" s="322"/>
      <c r="BN25" s="322"/>
      <c r="BO25" s="322"/>
      <c r="BP25" s="322"/>
      <c r="BQ25" s="322"/>
      <c r="BR25" s="322"/>
      <c r="BS25" s="322"/>
      <c r="BT25" s="322"/>
      <c r="BU25" s="322"/>
      <c r="BV25" s="322"/>
      <c r="BW25" s="322"/>
      <c r="BX25" s="322"/>
      <c r="BY25" s="322"/>
      <c r="BZ25" s="322"/>
      <c r="CA25" s="322"/>
      <c r="CB25" s="322"/>
      <c r="CC25" s="322"/>
      <c r="CD25" s="322"/>
      <c r="CE25" s="322"/>
      <c r="CF25" s="322"/>
      <c r="CG25" s="322"/>
      <c r="CH25" s="322"/>
      <c r="CI25" s="322"/>
      <c r="CJ25" s="322"/>
      <c r="CK25" s="322"/>
      <c r="CL25" s="322"/>
      <c r="CM25" s="322"/>
      <c r="CN25" s="322"/>
    </row>
    <row r="26" spans="1:92" ht="12.75">
      <c r="A26" s="324" t="s">
        <v>2052</v>
      </c>
      <c r="B26" s="324" t="s">
        <v>2053</v>
      </c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322"/>
      <c r="Y26" s="322"/>
      <c r="Z26" s="322"/>
      <c r="AA26" s="322"/>
      <c r="AB26" s="322"/>
      <c r="AC26" s="322"/>
      <c r="AD26" s="322"/>
      <c r="AE26" s="322"/>
      <c r="AF26" s="322"/>
      <c r="AG26" s="322"/>
      <c r="AH26" s="322"/>
      <c r="AI26" s="322"/>
      <c r="AJ26" s="322"/>
      <c r="AK26" s="322"/>
      <c r="AL26" s="322"/>
      <c r="AM26" s="322"/>
      <c r="AN26" s="322"/>
      <c r="AO26" s="322"/>
      <c r="AP26" s="322"/>
      <c r="AQ26" s="322"/>
      <c r="AR26" s="322"/>
      <c r="AS26" s="322"/>
      <c r="AT26" s="322"/>
      <c r="AU26" s="322"/>
      <c r="AV26" s="322"/>
      <c r="AW26" s="322"/>
      <c r="AX26" s="322"/>
      <c r="AY26" s="322"/>
      <c r="AZ26" s="322"/>
      <c r="BA26" s="322"/>
      <c r="BB26" s="322"/>
      <c r="BC26" s="322"/>
      <c r="BD26" s="322"/>
      <c r="BE26" s="322"/>
      <c r="BF26" s="322"/>
      <c r="BG26" s="322"/>
      <c r="BH26" s="322"/>
      <c r="BI26" s="322"/>
      <c r="BJ26" s="322"/>
      <c r="BK26" s="322"/>
      <c r="BL26" s="322"/>
      <c r="BM26" s="322"/>
      <c r="BN26" s="322"/>
      <c r="BO26" s="322"/>
      <c r="BP26" s="322"/>
      <c r="BQ26" s="322"/>
      <c r="BR26" s="322"/>
      <c r="BS26" s="322"/>
      <c r="BT26" s="322"/>
      <c r="BU26" s="322"/>
      <c r="BV26" s="322"/>
      <c r="BW26" s="322"/>
      <c r="BX26" s="322"/>
      <c r="BY26" s="322"/>
      <c r="BZ26" s="322"/>
      <c r="CA26" s="322"/>
      <c r="CB26" s="322"/>
      <c r="CC26" s="322"/>
      <c r="CD26" s="322"/>
      <c r="CE26" s="322"/>
      <c r="CF26" s="322"/>
      <c r="CG26" s="322"/>
      <c r="CH26" s="322"/>
      <c r="CI26" s="322"/>
      <c r="CJ26" s="322"/>
      <c r="CK26" s="322"/>
      <c r="CL26" s="322"/>
      <c r="CM26" s="322"/>
      <c r="CN26" s="322"/>
    </row>
    <row r="27" spans="1:92" ht="12.75">
      <c r="A27" s="324" t="s">
        <v>2054</v>
      </c>
      <c r="B27" s="324" t="s">
        <v>2055</v>
      </c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322"/>
      <c r="Y27" s="322"/>
      <c r="Z27" s="322"/>
      <c r="AA27" s="322"/>
      <c r="AB27" s="322"/>
      <c r="AC27" s="322"/>
      <c r="AD27" s="322"/>
      <c r="AE27" s="322"/>
      <c r="AF27" s="322"/>
      <c r="AG27" s="322"/>
      <c r="AH27" s="322"/>
      <c r="AI27" s="322"/>
      <c r="AJ27" s="322"/>
      <c r="AK27" s="322"/>
      <c r="AL27" s="322"/>
      <c r="AM27" s="322"/>
      <c r="AN27" s="322"/>
      <c r="AO27" s="322"/>
      <c r="AP27" s="322"/>
      <c r="AQ27" s="322"/>
      <c r="AR27" s="322"/>
      <c r="AS27" s="322"/>
      <c r="AT27" s="322"/>
      <c r="AU27" s="322"/>
      <c r="AV27" s="322"/>
      <c r="AW27" s="322"/>
      <c r="AX27" s="322"/>
      <c r="AY27" s="322"/>
      <c r="AZ27" s="322"/>
      <c r="BA27" s="322"/>
      <c r="BB27" s="322"/>
      <c r="BC27" s="322"/>
      <c r="BD27" s="322"/>
      <c r="BE27" s="322"/>
      <c r="BF27" s="322"/>
      <c r="BG27" s="322"/>
      <c r="BH27" s="322"/>
      <c r="BI27" s="322"/>
      <c r="BJ27" s="322"/>
      <c r="BK27" s="322"/>
      <c r="BL27" s="322"/>
      <c r="BM27" s="322"/>
      <c r="BN27" s="322"/>
      <c r="BO27" s="322"/>
      <c r="BP27" s="322"/>
      <c r="BQ27" s="322"/>
      <c r="BR27" s="322"/>
      <c r="BS27" s="322"/>
      <c r="BT27" s="322"/>
      <c r="BU27" s="322"/>
      <c r="BV27" s="322"/>
      <c r="BW27" s="322"/>
      <c r="BX27" s="322"/>
      <c r="BY27" s="322"/>
      <c r="BZ27" s="322"/>
      <c r="CA27" s="322"/>
      <c r="CB27" s="322"/>
      <c r="CC27" s="322"/>
      <c r="CD27" s="322"/>
      <c r="CE27" s="322"/>
      <c r="CF27" s="322"/>
      <c r="CG27" s="322"/>
      <c r="CH27" s="322"/>
      <c r="CI27" s="322"/>
      <c r="CJ27" s="322"/>
      <c r="CK27" s="322"/>
      <c r="CL27" s="322"/>
      <c r="CM27" s="322"/>
      <c r="CN27" s="322"/>
    </row>
    <row r="28" spans="1:92" ht="12.75">
      <c r="A28" s="324" t="s">
        <v>2056</v>
      </c>
      <c r="B28" s="324" t="s">
        <v>2057</v>
      </c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2"/>
      <c r="W28" s="322"/>
      <c r="X28" s="322"/>
      <c r="Y28" s="322"/>
      <c r="Z28" s="322"/>
      <c r="AA28" s="322"/>
      <c r="AB28" s="322"/>
      <c r="AC28" s="322"/>
      <c r="AD28" s="322"/>
      <c r="AE28" s="322"/>
      <c r="AF28" s="322"/>
      <c r="AG28" s="322"/>
      <c r="AH28" s="322"/>
      <c r="AI28" s="322"/>
      <c r="AJ28" s="322"/>
      <c r="AK28" s="322"/>
      <c r="AL28" s="322"/>
      <c r="AM28" s="322"/>
      <c r="AN28" s="322"/>
      <c r="AO28" s="322"/>
      <c r="AP28" s="322"/>
      <c r="AQ28" s="322"/>
      <c r="AR28" s="322"/>
      <c r="AS28" s="322"/>
      <c r="AT28" s="322"/>
      <c r="AU28" s="322"/>
      <c r="AV28" s="322"/>
      <c r="AW28" s="322"/>
      <c r="AX28" s="322"/>
      <c r="AY28" s="322"/>
      <c r="AZ28" s="322"/>
      <c r="BA28" s="322"/>
      <c r="BB28" s="322"/>
      <c r="BC28" s="322"/>
      <c r="BD28" s="322"/>
      <c r="BE28" s="322"/>
      <c r="BF28" s="322"/>
      <c r="BG28" s="322"/>
      <c r="BH28" s="322"/>
      <c r="BI28" s="322"/>
      <c r="BJ28" s="322"/>
      <c r="BK28" s="322"/>
      <c r="BL28" s="322"/>
      <c r="BM28" s="322"/>
      <c r="BN28" s="322"/>
      <c r="BO28" s="322"/>
      <c r="BP28" s="322"/>
      <c r="BQ28" s="322"/>
      <c r="BR28" s="322"/>
      <c r="BS28" s="322"/>
      <c r="BT28" s="322"/>
      <c r="BU28" s="322"/>
      <c r="BV28" s="322"/>
      <c r="BW28" s="322"/>
      <c r="BX28" s="322"/>
      <c r="BY28" s="322"/>
      <c r="BZ28" s="322"/>
      <c r="CA28" s="322"/>
      <c r="CB28" s="322"/>
      <c r="CC28" s="322"/>
      <c r="CD28" s="322"/>
      <c r="CE28" s="322"/>
      <c r="CF28" s="322"/>
      <c r="CG28" s="322"/>
      <c r="CH28" s="322"/>
      <c r="CI28" s="322"/>
      <c r="CJ28" s="322"/>
      <c r="CK28" s="322"/>
      <c r="CL28" s="322"/>
      <c r="CM28" s="322"/>
      <c r="CN28" s="322"/>
    </row>
    <row r="29" spans="1:92" ht="12.75">
      <c r="A29" s="324" t="s">
        <v>2058</v>
      </c>
      <c r="B29" s="324" t="s">
        <v>2059</v>
      </c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2"/>
      <c r="AI29" s="322"/>
      <c r="AJ29" s="322"/>
      <c r="AK29" s="322"/>
      <c r="AL29" s="322"/>
      <c r="AM29" s="322"/>
      <c r="AN29" s="322"/>
      <c r="AO29" s="322"/>
      <c r="AP29" s="322"/>
      <c r="AQ29" s="322"/>
      <c r="AR29" s="322"/>
      <c r="AS29" s="322"/>
      <c r="AT29" s="322"/>
      <c r="AU29" s="322"/>
      <c r="AV29" s="322"/>
      <c r="AW29" s="322"/>
      <c r="AX29" s="322"/>
      <c r="AY29" s="322"/>
      <c r="AZ29" s="322"/>
      <c r="BA29" s="322"/>
      <c r="BB29" s="322"/>
      <c r="BC29" s="322"/>
      <c r="BD29" s="322"/>
      <c r="BE29" s="322"/>
      <c r="BF29" s="322"/>
      <c r="BG29" s="322"/>
      <c r="BH29" s="322"/>
      <c r="BI29" s="322"/>
      <c r="BJ29" s="322"/>
      <c r="BK29" s="322"/>
      <c r="BL29" s="322"/>
      <c r="BM29" s="322"/>
      <c r="BN29" s="322"/>
      <c r="BO29" s="322"/>
      <c r="BP29" s="322"/>
      <c r="BQ29" s="322"/>
      <c r="BR29" s="322"/>
      <c r="BS29" s="322"/>
      <c r="BT29" s="322"/>
      <c r="BU29" s="322"/>
      <c r="BV29" s="322"/>
      <c r="BW29" s="322"/>
      <c r="BX29" s="322"/>
      <c r="BY29" s="322"/>
      <c r="BZ29" s="322"/>
      <c r="CA29" s="322"/>
      <c r="CB29" s="322"/>
      <c r="CC29" s="322"/>
      <c r="CD29" s="322"/>
      <c r="CE29" s="322"/>
      <c r="CF29" s="322"/>
      <c r="CG29" s="322"/>
      <c r="CH29" s="322"/>
      <c r="CI29" s="322"/>
      <c r="CJ29" s="322"/>
      <c r="CK29" s="322"/>
      <c r="CL29" s="322"/>
      <c r="CM29" s="322"/>
      <c r="CN29" s="322"/>
    </row>
    <row r="30" spans="1:92" ht="12.75">
      <c r="A30" s="324" t="s">
        <v>2060</v>
      </c>
      <c r="B30" s="324" t="s">
        <v>2061</v>
      </c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322"/>
      <c r="Y30" s="322"/>
      <c r="Z30" s="322"/>
      <c r="AA30" s="322"/>
      <c r="AB30" s="322"/>
      <c r="AC30" s="322"/>
      <c r="AD30" s="322"/>
      <c r="AE30" s="322"/>
      <c r="AF30" s="322"/>
      <c r="AG30" s="322"/>
      <c r="AH30" s="322"/>
      <c r="AI30" s="322"/>
      <c r="AJ30" s="322"/>
      <c r="AK30" s="322"/>
      <c r="AL30" s="322"/>
      <c r="AM30" s="322"/>
      <c r="AN30" s="322"/>
      <c r="AO30" s="322"/>
      <c r="AP30" s="322"/>
      <c r="AQ30" s="322"/>
      <c r="AR30" s="322"/>
      <c r="AS30" s="322"/>
      <c r="AT30" s="322"/>
      <c r="AU30" s="322"/>
      <c r="AV30" s="322"/>
      <c r="AW30" s="322"/>
      <c r="AX30" s="322"/>
      <c r="AY30" s="322"/>
      <c r="AZ30" s="322"/>
      <c r="BA30" s="322"/>
      <c r="BB30" s="322"/>
      <c r="BC30" s="322"/>
      <c r="BD30" s="322"/>
      <c r="BE30" s="322"/>
      <c r="BF30" s="322"/>
      <c r="BG30" s="322"/>
      <c r="BH30" s="322"/>
      <c r="BI30" s="322"/>
      <c r="BJ30" s="322"/>
      <c r="BK30" s="322"/>
      <c r="BL30" s="322"/>
      <c r="BM30" s="322"/>
      <c r="BN30" s="322"/>
      <c r="BO30" s="322"/>
      <c r="BP30" s="322"/>
      <c r="BQ30" s="322"/>
      <c r="BR30" s="322"/>
      <c r="BS30" s="322"/>
      <c r="BT30" s="322"/>
      <c r="BU30" s="322"/>
      <c r="BV30" s="322"/>
      <c r="BW30" s="322"/>
      <c r="BX30" s="322"/>
      <c r="BY30" s="322"/>
      <c r="BZ30" s="322"/>
      <c r="CA30" s="322"/>
      <c r="CB30" s="322"/>
      <c r="CC30" s="322"/>
      <c r="CD30" s="322"/>
      <c r="CE30" s="322"/>
      <c r="CF30" s="322"/>
      <c r="CG30" s="322"/>
      <c r="CH30" s="322"/>
      <c r="CI30" s="322"/>
      <c r="CJ30" s="322"/>
      <c r="CK30" s="322"/>
      <c r="CL30" s="322"/>
      <c r="CM30" s="322"/>
      <c r="CN30" s="322"/>
    </row>
    <row r="31" spans="1:92" ht="12.75">
      <c r="A31" s="324" t="s">
        <v>2062</v>
      </c>
      <c r="B31" s="324" t="s">
        <v>2063</v>
      </c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322"/>
      <c r="Y31" s="322"/>
      <c r="Z31" s="322"/>
      <c r="AA31" s="322"/>
      <c r="AB31" s="322"/>
      <c r="AC31" s="322"/>
      <c r="AD31" s="322"/>
      <c r="AE31" s="322"/>
      <c r="AF31" s="322"/>
      <c r="AG31" s="322"/>
      <c r="AH31" s="322"/>
      <c r="AI31" s="322"/>
      <c r="AJ31" s="322"/>
      <c r="AK31" s="322"/>
      <c r="AL31" s="322"/>
      <c r="AM31" s="322"/>
      <c r="AN31" s="322"/>
      <c r="AO31" s="322"/>
      <c r="AP31" s="322"/>
      <c r="AQ31" s="322"/>
      <c r="AR31" s="322"/>
      <c r="AS31" s="322"/>
      <c r="AT31" s="322"/>
      <c r="AU31" s="322"/>
      <c r="AV31" s="322"/>
      <c r="AW31" s="322"/>
      <c r="AX31" s="322"/>
      <c r="AY31" s="322"/>
      <c r="AZ31" s="322"/>
      <c r="BA31" s="322"/>
      <c r="BB31" s="322"/>
      <c r="BC31" s="322"/>
      <c r="BD31" s="322"/>
      <c r="BE31" s="322"/>
      <c r="BF31" s="322"/>
      <c r="BG31" s="322"/>
      <c r="BH31" s="322"/>
      <c r="BI31" s="322"/>
      <c r="BJ31" s="322"/>
      <c r="BK31" s="322"/>
      <c r="BL31" s="322"/>
      <c r="BM31" s="322"/>
      <c r="BN31" s="322"/>
      <c r="BO31" s="322"/>
      <c r="BP31" s="322"/>
      <c r="BQ31" s="322"/>
      <c r="BR31" s="322"/>
      <c r="BS31" s="322"/>
      <c r="BT31" s="322"/>
      <c r="BU31" s="322"/>
      <c r="BV31" s="322"/>
      <c r="BW31" s="322"/>
      <c r="BX31" s="322"/>
      <c r="BY31" s="322"/>
      <c r="BZ31" s="322"/>
      <c r="CA31" s="322"/>
      <c r="CB31" s="322"/>
      <c r="CC31" s="322"/>
      <c r="CD31" s="322"/>
      <c r="CE31" s="322"/>
      <c r="CF31" s="322"/>
      <c r="CG31" s="322"/>
      <c r="CH31" s="322"/>
      <c r="CI31" s="322"/>
      <c r="CJ31" s="322"/>
      <c r="CK31" s="322"/>
      <c r="CL31" s="322"/>
      <c r="CM31" s="322"/>
      <c r="CN31" s="322"/>
    </row>
    <row r="32" spans="1:92" ht="12.75">
      <c r="A32" s="324" t="s">
        <v>2064</v>
      </c>
      <c r="B32" s="324" t="s">
        <v>2065</v>
      </c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322"/>
      <c r="Y32" s="322"/>
      <c r="Z32" s="322"/>
      <c r="AA32" s="322"/>
      <c r="AB32" s="322"/>
      <c r="AC32" s="322"/>
      <c r="AD32" s="322"/>
      <c r="AE32" s="322"/>
      <c r="AF32" s="322"/>
      <c r="AG32" s="322"/>
      <c r="AH32" s="322"/>
      <c r="AI32" s="322"/>
      <c r="AJ32" s="322"/>
      <c r="AK32" s="322"/>
      <c r="AL32" s="322"/>
      <c r="AM32" s="322"/>
      <c r="AN32" s="322"/>
      <c r="AO32" s="322"/>
      <c r="AP32" s="322"/>
      <c r="AQ32" s="322"/>
      <c r="AR32" s="322"/>
      <c r="AS32" s="322"/>
      <c r="AT32" s="322"/>
      <c r="AU32" s="322"/>
      <c r="AV32" s="322"/>
      <c r="AW32" s="322"/>
      <c r="AX32" s="322"/>
      <c r="AY32" s="322"/>
      <c r="AZ32" s="322"/>
      <c r="BA32" s="322"/>
      <c r="BB32" s="322"/>
      <c r="BC32" s="322"/>
      <c r="BD32" s="322"/>
      <c r="BE32" s="322"/>
      <c r="BF32" s="322"/>
      <c r="BG32" s="322"/>
      <c r="BH32" s="322"/>
      <c r="BI32" s="322"/>
      <c r="BJ32" s="322"/>
      <c r="BK32" s="322"/>
      <c r="BL32" s="322"/>
      <c r="BM32" s="322"/>
      <c r="BN32" s="322"/>
      <c r="BO32" s="322"/>
      <c r="BP32" s="322"/>
      <c r="BQ32" s="322"/>
      <c r="BR32" s="322"/>
      <c r="BS32" s="322"/>
      <c r="BT32" s="322"/>
      <c r="BU32" s="322"/>
      <c r="BV32" s="322"/>
      <c r="BW32" s="322"/>
      <c r="BX32" s="322"/>
      <c r="BY32" s="322"/>
      <c r="BZ32" s="322"/>
      <c r="CA32" s="322"/>
      <c r="CB32" s="322"/>
      <c r="CC32" s="322"/>
      <c r="CD32" s="322"/>
      <c r="CE32" s="322"/>
      <c r="CF32" s="322"/>
      <c r="CG32" s="322"/>
      <c r="CH32" s="322"/>
      <c r="CI32" s="322"/>
      <c r="CJ32" s="322"/>
      <c r="CK32" s="322"/>
      <c r="CL32" s="322"/>
      <c r="CM32" s="322"/>
      <c r="CN32" s="322"/>
    </row>
    <row r="33" spans="1:92" ht="12.75">
      <c r="A33" s="324" t="s">
        <v>2066</v>
      </c>
      <c r="B33" s="324" t="s">
        <v>2067</v>
      </c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322"/>
      <c r="Y33" s="322"/>
      <c r="Z33" s="322"/>
      <c r="AA33" s="322"/>
      <c r="AB33" s="322"/>
      <c r="AC33" s="322"/>
      <c r="AD33" s="322"/>
      <c r="AE33" s="322"/>
      <c r="AF33" s="322"/>
      <c r="AG33" s="322"/>
      <c r="AH33" s="322"/>
      <c r="AI33" s="322"/>
      <c r="AJ33" s="322"/>
      <c r="AK33" s="322"/>
      <c r="AL33" s="322"/>
      <c r="AM33" s="322"/>
      <c r="AN33" s="322"/>
      <c r="AO33" s="322"/>
      <c r="AP33" s="322"/>
      <c r="AQ33" s="322"/>
      <c r="AR33" s="322"/>
      <c r="AS33" s="322"/>
      <c r="AT33" s="322"/>
      <c r="AU33" s="322"/>
      <c r="AV33" s="322"/>
      <c r="AW33" s="322"/>
      <c r="AX33" s="322"/>
      <c r="AY33" s="322"/>
      <c r="AZ33" s="322"/>
      <c r="BA33" s="322"/>
      <c r="BB33" s="322"/>
      <c r="BC33" s="322"/>
      <c r="BD33" s="322"/>
      <c r="BE33" s="322"/>
      <c r="BF33" s="322"/>
      <c r="BG33" s="322"/>
      <c r="BH33" s="322"/>
      <c r="BI33" s="322"/>
      <c r="BJ33" s="322"/>
      <c r="BK33" s="322"/>
      <c r="BL33" s="322"/>
      <c r="BM33" s="322"/>
      <c r="BN33" s="322"/>
      <c r="BO33" s="322"/>
      <c r="BP33" s="322"/>
      <c r="BQ33" s="322"/>
      <c r="BR33" s="322"/>
      <c r="BS33" s="322"/>
      <c r="BT33" s="322"/>
      <c r="BU33" s="322"/>
      <c r="BV33" s="322"/>
      <c r="BW33" s="322"/>
      <c r="BX33" s="322"/>
      <c r="BY33" s="322"/>
      <c r="BZ33" s="322"/>
      <c r="CA33" s="322"/>
      <c r="CB33" s="322"/>
      <c r="CC33" s="322"/>
      <c r="CD33" s="322"/>
      <c r="CE33" s="322"/>
      <c r="CF33" s="322"/>
      <c r="CG33" s="322"/>
      <c r="CH33" s="322"/>
      <c r="CI33" s="322"/>
      <c r="CJ33" s="322"/>
      <c r="CK33" s="322"/>
      <c r="CL33" s="322"/>
      <c r="CM33" s="322"/>
      <c r="CN33" s="322"/>
    </row>
    <row r="34" spans="1:92" ht="12.75">
      <c r="A34" s="324" t="s">
        <v>2068</v>
      </c>
      <c r="B34" s="324" t="s">
        <v>2069</v>
      </c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  <c r="AH34" s="322"/>
      <c r="AI34" s="322"/>
      <c r="AJ34" s="322"/>
      <c r="AK34" s="322"/>
      <c r="AL34" s="322"/>
      <c r="AM34" s="322"/>
      <c r="AN34" s="322"/>
      <c r="AO34" s="322"/>
      <c r="AP34" s="322"/>
      <c r="AQ34" s="322"/>
      <c r="AR34" s="322"/>
      <c r="AS34" s="322"/>
      <c r="AT34" s="322"/>
      <c r="AU34" s="322"/>
      <c r="AV34" s="322"/>
      <c r="AW34" s="322"/>
      <c r="AX34" s="322"/>
      <c r="AY34" s="322"/>
      <c r="AZ34" s="322"/>
      <c r="BA34" s="322"/>
      <c r="BB34" s="322"/>
      <c r="BC34" s="322"/>
      <c r="BD34" s="322"/>
      <c r="BE34" s="322"/>
      <c r="BF34" s="322"/>
      <c r="BG34" s="322"/>
      <c r="BH34" s="322"/>
      <c r="BI34" s="322"/>
      <c r="BJ34" s="322"/>
      <c r="BK34" s="322"/>
      <c r="BL34" s="322"/>
      <c r="BM34" s="322"/>
      <c r="BN34" s="322"/>
      <c r="BO34" s="322"/>
      <c r="BP34" s="322"/>
      <c r="BQ34" s="322"/>
      <c r="BR34" s="322"/>
      <c r="BS34" s="322"/>
      <c r="BT34" s="322"/>
      <c r="BU34" s="322"/>
      <c r="BV34" s="322"/>
      <c r="BW34" s="322"/>
      <c r="BX34" s="322"/>
      <c r="BY34" s="322"/>
      <c r="BZ34" s="322"/>
      <c r="CA34" s="322"/>
      <c r="CB34" s="322"/>
      <c r="CC34" s="322"/>
      <c r="CD34" s="322"/>
      <c r="CE34" s="322"/>
      <c r="CF34" s="322"/>
      <c r="CG34" s="322"/>
      <c r="CH34" s="322"/>
      <c r="CI34" s="322"/>
      <c r="CJ34" s="322"/>
      <c r="CK34" s="322"/>
      <c r="CL34" s="322"/>
      <c r="CM34" s="322"/>
      <c r="CN34" s="322"/>
    </row>
    <row r="35" spans="1:92" ht="12.75">
      <c r="A35" s="324" t="s">
        <v>2070</v>
      </c>
      <c r="B35" s="324" t="s">
        <v>2071</v>
      </c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322"/>
      <c r="Y35" s="322"/>
      <c r="Z35" s="322"/>
      <c r="AA35" s="322"/>
      <c r="AB35" s="322"/>
      <c r="AC35" s="322"/>
      <c r="AD35" s="322"/>
      <c r="AE35" s="322"/>
      <c r="AF35" s="322"/>
      <c r="AG35" s="322"/>
      <c r="AH35" s="322"/>
      <c r="AI35" s="322"/>
      <c r="AJ35" s="322"/>
      <c r="AK35" s="322"/>
      <c r="AL35" s="322"/>
      <c r="AM35" s="322"/>
      <c r="AN35" s="322"/>
      <c r="AO35" s="322"/>
      <c r="AP35" s="322"/>
      <c r="AQ35" s="322"/>
      <c r="AR35" s="322"/>
      <c r="AS35" s="322"/>
      <c r="AT35" s="322"/>
      <c r="AU35" s="322"/>
      <c r="AV35" s="322"/>
      <c r="AW35" s="322"/>
      <c r="AX35" s="322"/>
      <c r="AY35" s="322"/>
      <c r="AZ35" s="322"/>
      <c r="BA35" s="322"/>
      <c r="BB35" s="322"/>
      <c r="BC35" s="322"/>
      <c r="BD35" s="322"/>
      <c r="BE35" s="322"/>
      <c r="BF35" s="322"/>
      <c r="BG35" s="322"/>
      <c r="BH35" s="322"/>
      <c r="BI35" s="322"/>
      <c r="BJ35" s="322"/>
      <c r="BK35" s="322"/>
      <c r="BL35" s="322"/>
      <c r="BM35" s="322"/>
      <c r="BN35" s="322"/>
      <c r="BO35" s="322"/>
      <c r="BP35" s="322"/>
      <c r="BQ35" s="322"/>
      <c r="BR35" s="322"/>
      <c r="BS35" s="322"/>
      <c r="BT35" s="322"/>
      <c r="BU35" s="322"/>
      <c r="BV35" s="322"/>
      <c r="BW35" s="322"/>
      <c r="BX35" s="322"/>
      <c r="BY35" s="322"/>
      <c r="BZ35" s="322"/>
      <c r="CA35" s="322"/>
      <c r="CB35" s="322"/>
      <c r="CC35" s="322"/>
      <c r="CD35" s="322"/>
      <c r="CE35" s="322"/>
      <c r="CF35" s="322"/>
      <c r="CG35" s="322"/>
      <c r="CH35" s="322"/>
      <c r="CI35" s="322"/>
      <c r="CJ35" s="322"/>
      <c r="CK35" s="322"/>
      <c r="CL35" s="322"/>
      <c r="CM35" s="322"/>
      <c r="CN35" s="322"/>
    </row>
    <row r="36" spans="1:92" ht="12.75">
      <c r="A36" s="324" t="s">
        <v>2072</v>
      </c>
      <c r="B36" s="324" t="s">
        <v>2073</v>
      </c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2"/>
      <c r="BC36" s="322"/>
      <c r="BD36" s="322"/>
      <c r="BE36" s="322"/>
      <c r="BF36" s="322"/>
      <c r="BG36" s="322"/>
      <c r="BH36" s="322"/>
      <c r="BI36" s="322"/>
      <c r="BJ36" s="322"/>
      <c r="BK36" s="322"/>
      <c r="BL36" s="322"/>
      <c r="BM36" s="322"/>
      <c r="BN36" s="322"/>
      <c r="BO36" s="322"/>
      <c r="BP36" s="322"/>
      <c r="BQ36" s="322"/>
      <c r="BR36" s="322"/>
      <c r="BS36" s="322"/>
      <c r="BT36" s="322"/>
      <c r="BU36" s="322"/>
      <c r="BV36" s="322"/>
      <c r="BW36" s="322"/>
      <c r="BX36" s="322"/>
      <c r="BY36" s="322"/>
      <c r="BZ36" s="322"/>
      <c r="CA36" s="322"/>
      <c r="CB36" s="322"/>
      <c r="CC36" s="322"/>
      <c r="CD36" s="322"/>
      <c r="CE36" s="322"/>
      <c r="CF36" s="322"/>
      <c r="CG36" s="322"/>
      <c r="CH36" s="322"/>
      <c r="CI36" s="322"/>
      <c r="CJ36" s="322"/>
      <c r="CK36" s="322"/>
      <c r="CL36" s="322"/>
      <c r="CM36" s="322"/>
      <c r="CN36" s="322"/>
    </row>
    <row r="37" spans="1:92" ht="12.75">
      <c r="A37" s="324" t="s">
        <v>2074</v>
      </c>
      <c r="B37" s="324" t="s">
        <v>2075</v>
      </c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/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22"/>
      <c r="BA37" s="322"/>
      <c r="BB37" s="322"/>
      <c r="BC37" s="322"/>
      <c r="BD37" s="322"/>
      <c r="BE37" s="322"/>
      <c r="BF37" s="322"/>
      <c r="BG37" s="322"/>
      <c r="BH37" s="322"/>
      <c r="BI37" s="322"/>
      <c r="BJ37" s="322"/>
      <c r="BK37" s="322"/>
      <c r="BL37" s="322"/>
      <c r="BM37" s="322"/>
      <c r="BN37" s="322"/>
      <c r="BO37" s="322"/>
      <c r="BP37" s="322"/>
      <c r="BQ37" s="322"/>
      <c r="BR37" s="322"/>
      <c r="BS37" s="322"/>
      <c r="BT37" s="322"/>
      <c r="BU37" s="322"/>
      <c r="BV37" s="322"/>
      <c r="BW37" s="322"/>
      <c r="BX37" s="322"/>
      <c r="BY37" s="322"/>
      <c r="BZ37" s="322"/>
      <c r="CA37" s="322"/>
      <c r="CB37" s="322"/>
      <c r="CC37" s="322"/>
      <c r="CD37" s="322"/>
      <c r="CE37" s="322"/>
      <c r="CF37" s="322"/>
      <c r="CG37" s="322"/>
      <c r="CH37" s="322"/>
      <c r="CI37" s="322"/>
      <c r="CJ37" s="322"/>
      <c r="CK37" s="322"/>
      <c r="CL37" s="322"/>
      <c r="CM37" s="322"/>
      <c r="CN37" s="322"/>
    </row>
    <row r="38" spans="1:92" ht="12.75">
      <c r="A38" s="324" t="s">
        <v>2076</v>
      </c>
      <c r="B38" s="324" t="s">
        <v>2077</v>
      </c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  <c r="AH38" s="322"/>
      <c r="AI38" s="322"/>
      <c r="AJ38" s="322"/>
      <c r="AK38" s="322"/>
      <c r="AL38" s="322"/>
      <c r="AM38" s="322"/>
      <c r="AN38" s="322"/>
      <c r="AO38" s="322"/>
      <c r="AP38" s="322"/>
      <c r="AQ38" s="322"/>
      <c r="AR38" s="322"/>
      <c r="AS38" s="322"/>
      <c r="AT38" s="322"/>
      <c r="AU38" s="322"/>
      <c r="AV38" s="322"/>
      <c r="AW38" s="322"/>
      <c r="AX38" s="322"/>
      <c r="AY38" s="322"/>
      <c r="AZ38" s="322"/>
      <c r="BA38" s="322"/>
      <c r="BB38" s="322"/>
      <c r="BC38" s="322"/>
      <c r="BD38" s="322"/>
      <c r="BE38" s="322"/>
      <c r="BF38" s="322"/>
      <c r="BG38" s="322"/>
      <c r="BH38" s="322"/>
      <c r="BI38" s="322"/>
      <c r="BJ38" s="322"/>
      <c r="BK38" s="322"/>
      <c r="BL38" s="322"/>
      <c r="BM38" s="322"/>
      <c r="BN38" s="322"/>
      <c r="BO38" s="322"/>
      <c r="BP38" s="322"/>
      <c r="BQ38" s="322"/>
      <c r="BR38" s="322"/>
      <c r="BS38" s="322"/>
      <c r="BT38" s="322"/>
      <c r="BU38" s="322"/>
      <c r="BV38" s="322"/>
      <c r="BW38" s="322"/>
      <c r="BX38" s="322"/>
      <c r="BY38" s="322"/>
      <c r="BZ38" s="322"/>
      <c r="CA38" s="322"/>
      <c r="CB38" s="322"/>
      <c r="CC38" s="322"/>
      <c r="CD38" s="322"/>
      <c r="CE38" s="322"/>
      <c r="CF38" s="322"/>
      <c r="CG38" s="322"/>
      <c r="CH38" s="322"/>
      <c r="CI38" s="322"/>
      <c r="CJ38" s="322"/>
      <c r="CK38" s="322"/>
      <c r="CL38" s="322"/>
      <c r="CM38" s="322"/>
      <c r="CN38" s="322"/>
    </row>
    <row r="39" spans="1:92" ht="12.75">
      <c r="A39" s="324" t="s">
        <v>2078</v>
      </c>
      <c r="B39" s="324" t="s">
        <v>2079</v>
      </c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  <c r="AH39" s="322"/>
      <c r="AI39" s="322"/>
      <c r="AJ39" s="322"/>
      <c r="AK39" s="322"/>
      <c r="AL39" s="322"/>
      <c r="AM39" s="322"/>
      <c r="AN39" s="322"/>
      <c r="AO39" s="322"/>
      <c r="AP39" s="322"/>
      <c r="AQ39" s="322"/>
      <c r="AR39" s="322"/>
      <c r="AS39" s="322"/>
      <c r="AT39" s="322"/>
      <c r="AU39" s="322"/>
      <c r="AV39" s="322"/>
      <c r="AW39" s="322"/>
      <c r="AX39" s="322"/>
      <c r="AY39" s="322"/>
      <c r="AZ39" s="322"/>
      <c r="BA39" s="322"/>
      <c r="BB39" s="322"/>
      <c r="BC39" s="322"/>
      <c r="BD39" s="322"/>
      <c r="BE39" s="322"/>
      <c r="BF39" s="322"/>
      <c r="BG39" s="322"/>
      <c r="BH39" s="322"/>
      <c r="BI39" s="322"/>
      <c r="BJ39" s="322"/>
      <c r="BK39" s="322"/>
      <c r="BL39" s="322"/>
      <c r="BM39" s="322"/>
      <c r="BN39" s="322"/>
      <c r="BO39" s="322"/>
      <c r="BP39" s="322"/>
      <c r="BQ39" s="322"/>
      <c r="BR39" s="322"/>
      <c r="BS39" s="322"/>
      <c r="BT39" s="322"/>
      <c r="BU39" s="322"/>
      <c r="BV39" s="322"/>
      <c r="BW39" s="322"/>
      <c r="BX39" s="322"/>
      <c r="BY39" s="322"/>
      <c r="BZ39" s="322"/>
      <c r="CA39" s="322"/>
      <c r="CB39" s="322"/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</row>
    <row r="40" spans="1:92" ht="12.75">
      <c r="A40" s="324" t="s">
        <v>2080</v>
      </c>
      <c r="B40" s="324" t="s">
        <v>2081</v>
      </c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/>
      <c r="AO40" s="322"/>
      <c r="AP40" s="322"/>
      <c r="AQ40" s="322"/>
      <c r="AR40" s="322"/>
      <c r="AS40" s="322"/>
      <c r="AT40" s="322"/>
      <c r="AU40" s="322"/>
      <c r="AV40" s="322"/>
      <c r="AW40" s="322"/>
      <c r="AX40" s="322"/>
      <c r="AY40" s="322"/>
      <c r="AZ40" s="322"/>
      <c r="BA40" s="322"/>
      <c r="BB40" s="322"/>
      <c r="BC40" s="322"/>
      <c r="BD40" s="322"/>
      <c r="BE40" s="322"/>
      <c r="BF40" s="322"/>
      <c r="BG40" s="322"/>
      <c r="BH40" s="322"/>
      <c r="BI40" s="322"/>
      <c r="BJ40" s="322"/>
      <c r="BK40" s="322"/>
      <c r="BL40" s="322"/>
      <c r="BM40" s="322"/>
      <c r="BN40" s="322"/>
      <c r="BO40" s="322"/>
      <c r="BP40" s="322"/>
      <c r="BQ40" s="322"/>
      <c r="BR40" s="322"/>
      <c r="BS40" s="322"/>
      <c r="BT40" s="322"/>
      <c r="BU40" s="322"/>
      <c r="BV40" s="322"/>
      <c r="BW40" s="322"/>
      <c r="BX40" s="322"/>
      <c r="BY40" s="322"/>
      <c r="BZ40" s="322"/>
      <c r="CA40" s="322"/>
      <c r="CB40" s="322"/>
      <c r="CC40" s="322"/>
      <c r="CD40" s="322"/>
      <c r="CE40" s="322"/>
      <c r="CF40" s="322"/>
      <c r="CG40" s="322"/>
      <c r="CH40" s="322"/>
      <c r="CI40" s="322"/>
      <c r="CJ40" s="322"/>
      <c r="CK40" s="322"/>
      <c r="CL40" s="322"/>
      <c r="CM40" s="322"/>
      <c r="CN40" s="322"/>
    </row>
    <row r="41" spans="1:92" ht="12.75">
      <c r="A41" s="324" t="s">
        <v>2082</v>
      </c>
      <c r="B41" s="324" t="s">
        <v>2083</v>
      </c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  <c r="AH41" s="322"/>
      <c r="AI41" s="322"/>
      <c r="AJ41" s="322"/>
      <c r="AK41" s="322"/>
      <c r="AL41" s="322"/>
      <c r="AM41" s="322"/>
      <c r="AN41" s="322"/>
      <c r="AO41" s="322"/>
      <c r="AP41" s="322"/>
      <c r="AQ41" s="322"/>
      <c r="AR41" s="322"/>
      <c r="AS41" s="322"/>
      <c r="AT41" s="322"/>
      <c r="AU41" s="322"/>
      <c r="AV41" s="322"/>
      <c r="AW41" s="322"/>
      <c r="AX41" s="322"/>
      <c r="AY41" s="322"/>
      <c r="AZ41" s="322"/>
      <c r="BA41" s="322"/>
      <c r="BB41" s="322"/>
      <c r="BC41" s="322"/>
      <c r="BD41" s="322"/>
      <c r="BE41" s="322"/>
      <c r="BF41" s="322"/>
      <c r="BG41" s="322"/>
      <c r="BH41" s="322"/>
      <c r="BI41" s="322"/>
      <c r="BJ41" s="322"/>
      <c r="BK41" s="322"/>
      <c r="BL41" s="322"/>
      <c r="BM41" s="322"/>
      <c r="BN41" s="322"/>
      <c r="BO41" s="322"/>
      <c r="BP41" s="322"/>
      <c r="BQ41" s="322"/>
      <c r="BR41" s="322"/>
      <c r="BS41" s="322"/>
      <c r="BT41" s="322"/>
      <c r="BU41" s="322"/>
      <c r="BV41" s="322"/>
      <c r="BW41" s="322"/>
      <c r="BX41" s="322"/>
      <c r="BY41" s="322"/>
      <c r="BZ41" s="322"/>
      <c r="CA41" s="322"/>
      <c r="CB41" s="322"/>
      <c r="CC41" s="322"/>
      <c r="CD41" s="322"/>
      <c r="CE41" s="322"/>
      <c r="CF41" s="322"/>
      <c r="CG41" s="322"/>
      <c r="CH41" s="322"/>
      <c r="CI41" s="322"/>
      <c r="CJ41" s="322"/>
      <c r="CK41" s="322"/>
      <c r="CL41" s="322"/>
      <c r="CM41" s="322"/>
      <c r="CN41" s="322"/>
    </row>
    <row r="42" spans="1:92" ht="12.75">
      <c r="A42" s="324" t="s">
        <v>2084</v>
      </c>
      <c r="B42" s="324" t="s">
        <v>2085</v>
      </c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  <c r="AH42" s="322"/>
      <c r="AI42" s="322"/>
      <c r="AJ42" s="322"/>
      <c r="AK42" s="322"/>
      <c r="AL42" s="322"/>
      <c r="AM42" s="322"/>
      <c r="AN42" s="322"/>
      <c r="AO42" s="322"/>
      <c r="AP42" s="322"/>
      <c r="AQ42" s="322"/>
      <c r="AR42" s="322"/>
      <c r="AS42" s="322"/>
      <c r="AT42" s="322"/>
      <c r="AU42" s="322"/>
      <c r="AV42" s="322"/>
      <c r="AW42" s="322"/>
      <c r="AX42" s="322"/>
      <c r="AY42" s="322"/>
      <c r="AZ42" s="322"/>
      <c r="BA42" s="322"/>
      <c r="BB42" s="322"/>
      <c r="BC42" s="322"/>
      <c r="BD42" s="322"/>
      <c r="BE42" s="322"/>
      <c r="BF42" s="322"/>
      <c r="BG42" s="322"/>
      <c r="BH42" s="322"/>
      <c r="BI42" s="322"/>
      <c r="BJ42" s="322"/>
      <c r="BK42" s="322"/>
      <c r="BL42" s="322"/>
      <c r="BM42" s="322"/>
      <c r="BN42" s="322"/>
      <c r="BO42" s="322"/>
      <c r="BP42" s="322"/>
      <c r="BQ42" s="322"/>
      <c r="BR42" s="322"/>
      <c r="BS42" s="322"/>
      <c r="BT42" s="322"/>
      <c r="BU42" s="322"/>
      <c r="BV42" s="322"/>
      <c r="BW42" s="322"/>
      <c r="BX42" s="322"/>
      <c r="BY42" s="322"/>
      <c r="BZ42" s="322"/>
      <c r="CA42" s="322"/>
      <c r="CB42" s="322"/>
      <c r="CC42" s="322"/>
      <c r="CD42" s="322"/>
      <c r="CE42" s="322"/>
      <c r="CF42" s="322"/>
      <c r="CG42" s="322"/>
      <c r="CH42" s="322"/>
      <c r="CI42" s="322"/>
      <c r="CJ42" s="322"/>
      <c r="CK42" s="322"/>
      <c r="CL42" s="322"/>
      <c r="CM42" s="322"/>
      <c r="CN42" s="322"/>
    </row>
    <row r="43" spans="1:92" ht="12.75">
      <c r="A43" s="324" t="s">
        <v>2086</v>
      </c>
      <c r="B43" s="324" t="s">
        <v>2087</v>
      </c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  <c r="AL43" s="322"/>
      <c r="AM43" s="322"/>
      <c r="AN43" s="322"/>
      <c r="AO43" s="322"/>
      <c r="AP43" s="322"/>
      <c r="AQ43" s="322"/>
      <c r="AR43" s="322"/>
      <c r="AS43" s="322"/>
      <c r="AT43" s="322"/>
      <c r="AU43" s="322"/>
      <c r="AV43" s="322"/>
      <c r="AW43" s="322"/>
      <c r="AX43" s="322"/>
      <c r="AY43" s="322"/>
      <c r="AZ43" s="322"/>
      <c r="BA43" s="322"/>
      <c r="BB43" s="322"/>
      <c r="BC43" s="322"/>
      <c r="BD43" s="322"/>
      <c r="BE43" s="322"/>
      <c r="BF43" s="322"/>
      <c r="BG43" s="322"/>
      <c r="BH43" s="322"/>
      <c r="BI43" s="322"/>
      <c r="BJ43" s="322"/>
      <c r="BK43" s="322"/>
      <c r="BL43" s="322"/>
      <c r="BM43" s="322"/>
      <c r="BN43" s="322"/>
      <c r="BO43" s="322"/>
      <c r="BP43" s="322"/>
      <c r="BQ43" s="322"/>
      <c r="BR43" s="322"/>
      <c r="BS43" s="322"/>
      <c r="BT43" s="322"/>
      <c r="BU43" s="322"/>
      <c r="BV43" s="322"/>
      <c r="BW43" s="322"/>
      <c r="BX43" s="322"/>
      <c r="BY43" s="322"/>
      <c r="BZ43" s="322"/>
      <c r="CA43" s="322"/>
      <c r="CB43" s="322"/>
      <c r="CC43" s="322"/>
      <c r="CD43" s="322"/>
      <c r="CE43" s="322"/>
      <c r="CF43" s="322"/>
      <c r="CG43" s="322"/>
      <c r="CH43" s="322"/>
      <c r="CI43" s="322"/>
      <c r="CJ43" s="322"/>
      <c r="CK43" s="322"/>
      <c r="CL43" s="322"/>
      <c r="CM43" s="322"/>
      <c r="CN43" s="322"/>
    </row>
    <row r="44" spans="1:92" ht="12.75">
      <c r="A44" s="324" t="s">
        <v>2088</v>
      </c>
      <c r="B44" s="324" t="s">
        <v>2089</v>
      </c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322"/>
      <c r="Y44" s="322"/>
      <c r="Z44" s="322"/>
      <c r="AA44" s="322"/>
      <c r="AB44" s="322"/>
      <c r="AC44" s="322"/>
      <c r="AD44" s="322"/>
      <c r="AE44" s="322"/>
      <c r="AF44" s="322"/>
      <c r="AG44" s="322"/>
      <c r="AH44" s="322"/>
      <c r="AI44" s="322"/>
      <c r="AJ44" s="322"/>
      <c r="AK44" s="322"/>
      <c r="AL44" s="322"/>
      <c r="AM44" s="322"/>
      <c r="AN44" s="322"/>
      <c r="AO44" s="322"/>
      <c r="AP44" s="322"/>
      <c r="AQ44" s="322"/>
      <c r="AR44" s="322"/>
      <c r="AS44" s="322"/>
      <c r="AT44" s="322"/>
      <c r="AU44" s="322"/>
      <c r="AV44" s="322"/>
      <c r="AW44" s="322"/>
      <c r="AX44" s="322"/>
      <c r="AY44" s="322"/>
      <c r="AZ44" s="322"/>
      <c r="BA44" s="322"/>
      <c r="BB44" s="322"/>
      <c r="BC44" s="322"/>
      <c r="BD44" s="322"/>
      <c r="BE44" s="322"/>
      <c r="BF44" s="322"/>
      <c r="BG44" s="322"/>
      <c r="BH44" s="322"/>
      <c r="BI44" s="322"/>
      <c r="BJ44" s="322"/>
      <c r="BK44" s="322"/>
      <c r="BL44" s="322"/>
      <c r="BM44" s="322"/>
      <c r="BN44" s="322"/>
      <c r="BO44" s="322"/>
      <c r="BP44" s="322"/>
      <c r="BQ44" s="322"/>
      <c r="BR44" s="322"/>
      <c r="BS44" s="322"/>
      <c r="BT44" s="322"/>
      <c r="BU44" s="322"/>
      <c r="BV44" s="322"/>
      <c r="BW44" s="322"/>
      <c r="BX44" s="322"/>
      <c r="BY44" s="322"/>
      <c r="BZ44" s="322"/>
      <c r="CA44" s="322"/>
      <c r="CB44" s="322"/>
      <c r="CC44" s="322"/>
      <c r="CD44" s="322"/>
      <c r="CE44" s="322"/>
      <c r="CF44" s="322"/>
      <c r="CG44" s="322"/>
      <c r="CH44" s="322"/>
      <c r="CI44" s="322"/>
      <c r="CJ44" s="322"/>
      <c r="CK44" s="322"/>
      <c r="CL44" s="322"/>
      <c r="CM44" s="322"/>
      <c r="CN44" s="322"/>
    </row>
    <row r="45" spans="1:92" ht="12.75">
      <c r="A45" s="324" t="s">
        <v>2090</v>
      </c>
      <c r="B45" s="324" t="s">
        <v>2091</v>
      </c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  <c r="AH45" s="322"/>
      <c r="AI45" s="322"/>
      <c r="AJ45" s="322"/>
      <c r="AK45" s="322"/>
      <c r="AL45" s="322"/>
      <c r="AM45" s="322"/>
      <c r="AN45" s="322"/>
      <c r="AO45" s="322"/>
      <c r="AP45" s="322"/>
      <c r="AQ45" s="322"/>
      <c r="AR45" s="322"/>
      <c r="AS45" s="322"/>
      <c r="AT45" s="322"/>
      <c r="AU45" s="322"/>
      <c r="AV45" s="322"/>
      <c r="AW45" s="322"/>
      <c r="AX45" s="322"/>
      <c r="AY45" s="322"/>
      <c r="AZ45" s="322"/>
      <c r="BA45" s="322"/>
      <c r="BB45" s="322"/>
      <c r="BC45" s="322"/>
      <c r="BD45" s="322"/>
      <c r="BE45" s="322"/>
      <c r="BF45" s="322"/>
      <c r="BG45" s="322"/>
      <c r="BH45" s="322"/>
      <c r="BI45" s="322"/>
      <c r="BJ45" s="322"/>
      <c r="BK45" s="322"/>
      <c r="BL45" s="322"/>
      <c r="BM45" s="322"/>
      <c r="BN45" s="322"/>
      <c r="BO45" s="322"/>
      <c r="BP45" s="322"/>
      <c r="BQ45" s="322"/>
      <c r="BR45" s="322"/>
      <c r="BS45" s="322"/>
      <c r="BT45" s="322"/>
      <c r="BU45" s="322"/>
      <c r="BV45" s="322"/>
      <c r="BW45" s="322"/>
      <c r="BX45" s="322"/>
      <c r="BY45" s="322"/>
      <c r="BZ45" s="322"/>
      <c r="CA45" s="322"/>
      <c r="CB45" s="322"/>
      <c r="CC45" s="322"/>
      <c r="CD45" s="322"/>
      <c r="CE45" s="322"/>
      <c r="CF45" s="322"/>
      <c r="CG45" s="322"/>
      <c r="CH45" s="322"/>
      <c r="CI45" s="322"/>
      <c r="CJ45" s="322"/>
      <c r="CK45" s="322"/>
      <c r="CL45" s="322"/>
      <c r="CM45" s="322"/>
      <c r="CN45" s="322"/>
    </row>
    <row r="46" spans="1:92" ht="12.75">
      <c r="A46" s="324" t="s">
        <v>2092</v>
      </c>
      <c r="B46" s="324" t="s">
        <v>2093</v>
      </c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2"/>
      <c r="AR46" s="322"/>
      <c r="AS46" s="322"/>
      <c r="AT46" s="322"/>
      <c r="AU46" s="322"/>
      <c r="AV46" s="322"/>
      <c r="AW46" s="322"/>
      <c r="AX46" s="322"/>
      <c r="AY46" s="322"/>
      <c r="AZ46" s="322"/>
      <c r="BA46" s="322"/>
      <c r="BB46" s="322"/>
      <c r="BC46" s="322"/>
      <c r="BD46" s="322"/>
      <c r="BE46" s="322"/>
      <c r="BF46" s="322"/>
      <c r="BG46" s="322"/>
      <c r="BH46" s="322"/>
      <c r="BI46" s="322"/>
      <c r="BJ46" s="322"/>
      <c r="BK46" s="322"/>
      <c r="BL46" s="322"/>
      <c r="BM46" s="322"/>
      <c r="BN46" s="322"/>
      <c r="BO46" s="322"/>
      <c r="BP46" s="322"/>
      <c r="BQ46" s="322"/>
      <c r="BR46" s="322"/>
      <c r="BS46" s="322"/>
      <c r="BT46" s="322"/>
      <c r="BU46" s="322"/>
      <c r="BV46" s="322"/>
      <c r="BW46" s="322"/>
      <c r="BX46" s="322"/>
      <c r="BY46" s="322"/>
      <c r="BZ46" s="322"/>
      <c r="CA46" s="322"/>
      <c r="CB46" s="322"/>
      <c r="CC46" s="322"/>
      <c r="CD46" s="322"/>
      <c r="CE46" s="322"/>
      <c r="CF46" s="322"/>
      <c r="CG46" s="322"/>
      <c r="CH46" s="322"/>
      <c r="CI46" s="322"/>
      <c r="CJ46" s="322"/>
      <c r="CK46" s="322"/>
      <c r="CL46" s="322"/>
      <c r="CM46" s="322"/>
      <c r="CN46" s="322"/>
    </row>
    <row r="47" spans="1:92" ht="12.75">
      <c r="A47" s="324" t="s">
        <v>2094</v>
      </c>
      <c r="B47" s="324" t="s">
        <v>2095</v>
      </c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32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/>
      <c r="AT47" s="322"/>
      <c r="AU47" s="322"/>
      <c r="AV47" s="322"/>
      <c r="AW47" s="322"/>
      <c r="AX47" s="322"/>
      <c r="AY47" s="322"/>
      <c r="AZ47" s="322"/>
      <c r="BA47" s="322"/>
      <c r="BB47" s="322"/>
      <c r="BC47" s="322"/>
      <c r="BD47" s="322"/>
      <c r="BE47" s="322"/>
      <c r="BF47" s="322"/>
      <c r="BG47" s="322"/>
      <c r="BH47" s="322"/>
      <c r="BI47" s="322"/>
      <c r="BJ47" s="322"/>
      <c r="BK47" s="322"/>
      <c r="BL47" s="322"/>
      <c r="BM47" s="322"/>
      <c r="BN47" s="322"/>
      <c r="BO47" s="322"/>
      <c r="BP47" s="322"/>
      <c r="BQ47" s="322"/>
      <c r="BR47" s="322"/>
      <c r="BS47" s="322"/>
      <c r="BT47" s="322"/>
      <c r="BU47" s="322"/>
      <c r="BV47" s="322"/>
      <c r="BW47" s="322"/>
      <c r="BX47" s="322"/>
      <c r="BY47" s="322"/>
      <c r="BZ47" s="322"/>
      <c r="CA47" s="322"/>
      <c r="CB47" s="322"/>
      <c r="CC47" s="322"/>
      <c r="CD47" s="322"/>
      <c r="CE47" s="322"/>
      <c r="CF47" s="322"/>
      <c r="CG47" s="322"/>
      <c r="CH47" s="322"/>
      <c r="CI47" s="322"/>
      <c r="CJ47" s="322"/>
      <c r="CK47" s="322"/>
      <c r="CL47" s="322"/>
      <c r="CM47" s="322"/>
      <c r="CN47" s="322"/>
    </row>
    <row r="48" spans="1:92" ht="12.75">
      <c r="A48" s="324" t="s">
        <v>2096</v>
      </c>
      <c r="B48" s="324" t="s">
        <v>2097</v>
      </c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/>
      <c r="U48" s="322"/>
      <c r="V48" s="322"/>
      <c r="W48" s="322"/>
      <c r="X48" s="322"/>
      <c r="Y48" s="322"/>
      <c r="Z48" s="322"/>
      <c r="AA48" s="322"/>
      <c r="AB48" s="322"/>
      <c r="AC48" s="322"/>
      <c r="AD48" s="322"/>
      <c r="AE48" s="322"/>
      <c r="AF48" s="322"/>
      <c r="AG48" s="322"/>
      <c r="AH48" s="322"/>
      <c r="AI48" s="322"/>
      <c r="AJ48" s="322"/>
      <c r="AK48" s="322"/>
      <c r="AL48" s="322"/>
      <c r="AM48" s="322"/>
      <c r="AN48" s="322"/>
      <c r="AO48" s="322"/>
      <c r="AP48" s="322"/>
      <c r="AQ48" s="322"/>
      <c r="AR48" s="322"/>
      <c r="AS48" s="322"/>
      <c r="AT48" s="322"/>
      <c r="AU48" s="322"/>
      <c r="AV48" s="322"/>
      <c r="AW48" s="322"/>
      <c r="AX48" s="322"/>
      <c r="AY48" s="322"/>
      <c r="AZ48" s="322"/>
      <c r="BA48" s="322"/>
      <c r="BB48" s="322"/>
      <c r="BC48" s="322"/>
      <c r="BD48" s="322"/>
      <c r="BE48" s="322"/>
      <c r="BF48" s="322"/>
      <c r="BG48" s="322"/>
      <c r="BH48" s="322"/>
      <c r="BI48" s="322"/>
      <c r="BJ48" s="322"/>
      <c r="BK48" s="322"/>
      <c r="BL48" s="322"/>
      <c r="BM48" s="322"/>
      <c r="BN48" s="322"/>
      <c r="BO48" s="322"/>
      <c r="BP48" s="322"/>
      <c r="BQ48" s="322"/>
      <c r="BR48" s="322"/>
      <c r="BS48" s="322"/>
      <c r="BT48" s="322"/>
      <c r="BU48" s="322"/>
      <c r="BV48" s="322"/>
      <c r="BW48" s="322"/>
      <c r="BX48" s="322"/>
      <c r="BY48" s="322"/>
      <c r="BZ48" s="322"/>
      <c r="CA48" s="322"/>
      <c r="CB48" s="322"/>
      <c r="CC48" s="322"/>
      <c r="CD48" s="322"/>
      <c r="CE48" s="322"/>
      <c r="CF48" s="322"/>
      <c r="CG48" s="322"/>
      <c r="CH48" s="322"/>
      <c r="CI48" s="322"/>
      <c r="CJ48" s="322"/>
      <c r="CK48" s="322"/>
      <c r="CL48" s="322"/>
      <c r="CM48" s="322"/>
      <c r="CN48" s="322"/>
    </row>
    <row r="49" spans="1:92" ht="12.75">
      <c r="A49" s="324" t="s">
        <v>2098</v>
      </c>
      <c r="B49" s="324" t="s">
        <v>2099</v>
      </c>
      <c r="C49" s="322"/>
      <c r="D49" s="322"/>
      <c r="E49" s="322"/>
      <c r="F49" s="322"/>
      <c r="G49" s="322"/>
      <c r="H49" s="322"/>
      <c r="I49" s="322"/>
      <c r="J49" s="322"/>
      <c r="K49" s="322"/>
      <c r="L49" s="322"/>
      <c r="M49" s="322"/>
      <c r="N49" s="322"/>
      <c r="O49" s="322"/>
      <c r="P49" s="322"/>
      <c r="Q49" s="322"/>
      <c r="R49" s="322"/>
      <c r="S49" s="322"/>
      <c r="T49" s="322"/>
      <c r="U49" s="322"/>
      <c r="V49" s="322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322"/>
      <c r="AH49" s="322"/>
      <c r="AI49" s="322"/>
      <c r="AJ49" s="322"/>
      <c r="AK49" s="322"/>
      <c r="AL49" s="322"/>
      <c r="AM49" s="322"/>
      <c r="AN49" s="322"/>
      <c r="AO49" s="322"/>
      <c r="AP49" s="322"/>
      <c r="AQ49" s="322"/>
      <c r="AR49" s="322"/>
      <c r="AS49" s="322"/>
      <c r="AT49" s="322"/>
      <c r="AU49" s="322"/>
      <c r="AV49" s="322"/>
      <c r="AW49" s="322"/>
      <c r="AX49" s="322"/>
      <c r="AY49" s="322"/>
      <c r="AZ49" s="322"/>
      <c r="BA49" s="322"/>
      <c r="BB49" s="322"/>
      <c r="BC49" s="322"/>
      <c r="BD49" s="322"/>
      <c r="BE49" s="322"/>
      <c r="BF49" s="322"/>
      <c r="BG49" s="322"/>
      <c r="BH49" s="322"/>
      <c r="BI49" s="322"/>
      <c r="BJ49" s="322"/>
      <c r="BK49" s="322"/>
      <c r="BL49" s="322"/>
      <c r="BM49" s="322"/>
      <c r="BN49" s="322"/>
      <c r="BO49" s="322"/>
      <c r="BP49" s="322"/>
      <c r="BQ49" s="322"/>
      <c r="BR49" s="322"/>
      <c r="BS49" s="322"/>
      <c r="BT49" s="322"/>
      <c r="BU49" s="322"/>
      <c r="BV49" s="322"/>
      <c r="BW49" s="322"/>
      <c r="BX49" s="322"/>
      <c r="BY49" s="322"/>
      <c r="BZ49" s="322"/>
      <c r="CA49" s="322"/>
      <c r="CB49" s="322"/>
      <c r="CC49" s="322"/>
      <c r="CD49" s="322"/>
      <c r="CE49" s="322"/>
      <c r="CF49" s="322"/>
      <c r="CG49" s="322"/>
      <c r="CH49" s="322"/>
      <c r="CI49" s="322"/>
      <c r="CJ49" s="322"/>
      <c r="CK49" s="322"/>
      <c r="CL49" s="322"/>
      <c r="CM49" s="322"/>
      <c r="CN49" s="322"/>
    </row>
    <row r="50" spans="1:92" ht="12.75">
      <c r="A50" s="324" t="s">
        <v>2100</v>
      </c>
      <c r="B50" s="324" t="s">
        <v>2101</v>
      </c>
      <c r="C50" s="322"/>
      <c r="D50" s="322"/>
      <c r="E50" s="322"/>
      <c r="F50" s="322"/>
      <c r="G50" s="322"/>
      <c r="H50" s="322"/>
      <c r="I50" s="322"/>
      <c r="J50" s="322"/>
      <c r="K50" s="322"/>
      <c r="L50" s="322"/>
      <c r="M50" s="322"/>
      <c r="N50" s="322"/>
      <c r="O50" s="322"/>
      <c r="P50" s="322"/>
      <c r="Q50" s="322"/>
      <c r="R50" s="322"/>
      <c r="S50" s="322"/>
      <c r="T50" s="322"/>
      <c r="U50" s="322"/>
      <c r="V50" s="322"/>
      <c r="W50" s="322"/>
      <c r="X50" s="322"/>
      <c r="Y50" s="322"/>
      <c r="Z50" s="322"/>
      <c r="AA50" s="322"/>
      <c r="AB50" s="322"/>
      <c r="AC50" s="322"/>
      <c r="AD50" s="322"/>
      <c r="AE50" s="322"/>
      <c r="AF50" s="322"/>
      <c r="AG50" s="322"/>
      <c r="AH50" s="322"/>
      <c r="AI50" s="322"/>
      <c r="AJ50" s="322"/>
      <c r="AK50" s="322"/>
      <c r="AL50" s="322"/>
      <c r="AM50" s="322"/>
      <c r="AN50" s="322"/>
      <c r="AO50" s="322"/>
      <c r="AP50" s="322"/>
      <c r="AQ50" s="322"/>
      <c r="AR50" s="322"/>
      <c r="AS50" s="322"/>
      <c r="AT50" s="322"/>
      <c r="AU50" s="322"/>
      <c r="AV50" s="322"/>
      <c r="AW50" s="322"/>
      <c r="AX50" s="322"/>
      <c r="AY50" s="322"/>
      <c r="AZ50" s="322"/>
      <c r="BA50" s="322"/>
      <c r="BB50" s="322"/>
      <c r="BC50" s="322"/>
      <c r="BD50" s="322"/>
      <c r="BE50" s="322"/>
      <c r="BF50" s="322"/>
      <c r="BG50" s="322"/>
      <c r="BH50" s="322"/>
      <c r="BI50" s="322"/>
      <c r="BJ50" s="322"/>
      <c r="BK50" s="322"/>
      <c r="BL50" s="322"/>
      <c r="BM50" s="322"/>
      <c r="BN50" s="322"/>
      <c r="BO50" s="322"/>
      <c r="BP50" s="322"/>
      <c r="BQ50" s="322"/>
      <c r="BR50" s="322"/>
      <c r="BS50" s="322"/>
      <c r="BT50" s="322"/>
      <c r="BU50" s="322"/>
      <c r="BV50" s="322"/>
      <c r="BW50" s="322"/>
      <c r="BX50" s="322"/>
      <c r="BY50" s="322"/>
      <c r="BZ50" s="322"/>
      <c r="CA50" s="322"/>
      <c r="CB50" s="322"/>
      <c r="CC50" s="322"/>
      <c r="CD50" s="322"/>
      <c r="CE50" s="322"/>
      <c r="CF50" s="322"/>
      <c r="CG50" s="322"/>
      <c r="CH50" s="322"/>
      <c r="CI50" s="322"/>
      <c r="CJ50" s="322"/>
      <c r="CK50" s="322"/>
      <c r="CL50" s="322"/>
      <c r="CM50" s="322"/>
      <c r="CN50" s="322"/>
    </row>
    <row r="51" spans="1:92" ht="12.75">
      <c r="A51" s="324" t="s">
        <v>2102</v>
      </c>
      <c r="B51" s="324" t="s">
        <v>2103</v>
      </c>
      <c r="C51" s="322"/>
      <c r="D51" s="322"/>
      <c r="E51" s="322"/>
      <c r="F51" s="322"/>
      <c r="G51" s="322"/>
      <c r="H51" s="322"/>
      <c r="I51" s="322"/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22"/>
      <c r="U51" s="322"/>
      <c r="V51" s="322"/>
      <c r="W51" s="322"/>
      <c r="X51" s="322"/>
      <c r="Y51" s="322"/>
      <c r="Z51" s="322"/>
      <c r="AA51" s="322"/>
      <c r="AB51" s="322"/>
      <c r="AC51" s="322"/>
      <c r="AD51" s="322"/>
      <c r="AE51" s="322"/>
      <c r="AF51" s="322"/>
      <c r="AG51" s="322"/>
      <c r="AH51" s="322"/>
      <c r="AI51" s="322"/>
      <c r="AJ51" s="322"/>
      <c r="AK51" s="322"/>
      <c r="AL51" s="322"/>
      <c r="AM51" s="322"/>
      <c r="AN51" s="322"/>
      <c r="AO51" s="322"/>
      <c r="AP51" s="322"/>
      <c r="AQ51" s="322"/>
      <c r="AR51" s="322"/>
      <c r="AS51" s="322"/>
      <c r="AT51" s="322"/>
      <c r="AU51" s="322"/>
      <c r="AV51" s="322"/>
      <c r="AW51" s="322"/>
      <c r="AX51" s="322"/>
      <c r="AY51" s="322"/>
      <c r="AZ51" s="322"/>
      <c r="BA51" s="322"/>
      <c r="BB51" s="322"/>
      <c r="BC51" s="322"/>
      <c r="BD51" s="322"/>
      <c r="BE51" s="322"/>
      <c r="BF51" s="322"/>
      <c r="BG51" s="322"/>
      <c r="BH51" s="322"/>
      <c r="BI51" s="322"/>
      <c r="BJ51" s="322"/>
      <c r="BK51" s="322"/>
      <c r="BL51" s="322"/>
      <c r="BM51" s="322"/>
      <c r="BN51" s="322"/>
      <c r="BO51" s="322"/>
      <c r="BP51" s="322"/>
      <c r="BQ51" s="322"/>
      <c r="BR51" s="322"/>
      <c r="BS51" s="322"/>
      <c r="BT51" s="322"/>
      <c r="BU51" s="322"/>
      <c r="BV51" s="322"/>
      <c r="BW51" s="322"/>
      <c r="BX51" s="322"/>
      <c r="BY51" s="322"/>
      <c r="BZ51" s="322"/>
      <c r="CA51" s="322"/>
      <c r="CB51" s="322"/>
      <c r="CC51" s="322"/>
      <c r="CD51" s="322"/>
      <c r="CE51" s="322"/>
      <c r="CF51" s="322"/>
      <c r="CG51" s="322"/>
      <c r="CH51" s="322"/>
      <c r="CI51" s="322"/>
      <c r="CJ51" s="322"/>
      <c r="CK51" s="322"/>
      <c r="CL51" s="322"/>
      <c r="CM51" s="322"/>
      <c r="CN51" s="322"/>
    </row>
    <row r="52" spans="1:92" ht="12.75">
      <c r="A52" s="324" t="s">
        <v>2104</v>
      </c>
      <c r="B52" s="324" t="s">
        <v>2105</v>
      </c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  <c r="AH52" s="322"/>
      <c r="AI52" s="322"/>
      <c r="AJ52" s="322"/>
      <c r="AK52" s="322"/>
      <c r="AL52" s="322"/>
      <c r="AM52" s="322"/>
      <c r="AN52" s="322"/>
      <c r="AO52" s="322"/>
      <c r="AP52" s="322"/>
      <c r="AQ52" s="322"/>
      <c r="AR52" s="322"/>
      <c r="AS52" s="322"/>
      <c r="AT52" s="322"/>
      <c r="AU52" s="322"/>
      <c r="AV52" s="322"/>
      <c r="AW52" s="322"/>
      <c r="AX52" s="322"/>
      <c r="AY52" s="322"/>
      <c r="AZ52" s="322"/>
      <c r="BA52" s="322"/>
      <c r="BB52" s="322"/>
      <c r="BC52" s="322"/>
      <c r="BD52" s="322"/>
      <c r="BE52" s="322"/>
      <c r="BF52" s="322"/>
      <c r="BG52" s="322"/>
      <c r="BH52" s="322"/>
      <c r="BI52" s="322"/>
      <c r="BJ52" s="322"/>
      <c r="BK52" s="322"/>
      <c r="BL52" s="322"/>
      <c r="BM52" s="322"/>
      <c r="BN52" s="322"/>
      <c r="BO52" s="322"/>
      <c r="BP52" s="322"/>
      <c r="BQ52" s="322"/>
      <c r="BR52" s="322"/>
      <c r="BS52" s="322"/>
      <c r="BT52" s="322"/>
      <c r="BU52" s="322"/>
      <c r="BV52" s="322"/>
      <c r="BW52" s="322"/>
      <c r="BX52" s="322"/>
      <c r="BY52" s="322"/>
      <c r="BZ52" s="322"/>
      <c r="CA52" s="322"/>
      <c r="CB52" s="322"/>
      <c r="CC52" s="322"/>
      <c r="CD52" s="322"/>
      <c r="CE52" s="322"/>
      <c r="CF52" s="322"/>
      <c r="CG52" s="322"/>
      <c r="CH52" s="322"/>
      <c r="CI52" s="322"/>
      <c r="CJ52" s="322"/>
      <c r="CK52" s="322"/>
      <c r="CL52" s="322"/>
      <c r="CM52" s="322"/>
      <c r="CN52" s="322"/>
    </row>
    <row r="53" spans="1:92" ht="12.75">
      <c r="A53" s="324" t="s">
        <v>2106</v>
      </c>
      <c r="B53" s="324" t="s">
        <v>2107</v>
      </c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322"/>
      <c r="AH53" s="322"/>
      <c r="AI53" s="322"/>
      <c r="AJ53" s="322"/>
      <c r="AK53" s="322"/>
      <c r="AL53" s="322"/>
      <c r="AM53" s="322"/>
      <c r="AN53" s="322"/>
      <c r="AO53" s="322"/>
      <c r="AP53" s="322"/>
      <c r="AQ53" s="322"/>
      <c r="AR53" s="322"/>
      <c r="AS53" s="322"/>
      <c r="AT53" s="322"/>
      <c r="AU53" s="322"/>
      <c r="AV53" s="322"/>
      <c r="AW53" s="322"/>
      <c r="AX53" s="322"/>
      <c r="AY53" s="322"/>
      <c r="AZ53" s="322"/>
      <c r="BA53" s="322"/>
      <c r="BB53" s="322"/>
      <c r="BC53" s="322"/>
      <c r="BD53" s="322"/>
      <c r="BE53" s="322"/>
      <c r="BF53" s="322"/>
      <c r="BG53" s="322"/>
      <c r="BH53" s="322"/>
      <c r="BI53" s="322"/>
      <c r="BJ53" s="322"/>
      <c r="BK53" s="322"/>
      <c r="BL53" s="322"/>
      <c r="BM53" s="322"/>
      <c r="BN53" s="322"/>
      <c r="BO53" s="322"/>
      <c r="BP53" s="322"/>
      <c r="BQ53" s="322"/>
      <c r="BR53" s="322"/>
      <c r="BS53" s="322"/>
      <c r="BT53" s="322"/>
      <c r="BU53" s="322"/>
      <c r="BV53" s="322"/>
      <c r="BW53" s="322"/>
      <c r="BX53" s="322"/>
      <c r="BY53" s="322"/>
      <c r="BZ53" s="322"/>
      <c r="CA53" s="322"/>
      <c r="CB53" s="322"/>
      <c r="CC53" s="322"/>
      <c r="CD53" s="322"/>
      <c r="CE53" s="322"/>
      <c r="CF53" s="322"/>
      <c r="CG53" s="322"/>
      <c r="CH53" s="322"/>
      <c r="CI53" s="322"/>
      <c r="CJ53" s="322"/>
      <c r="CK53" s="322"/>
      <c r="CL53" s="322"/>
      <c r="CM53" s="322"/>
      <c r="CN53" s="322"/>
    </row>
    <row r="54" spans="1:92" ht="12.75">
      <c r="A54" s="324" t="s">
        <v>2108</v>
      </c>
      <c r="B54" s="324" t="s">
        <v>2109</v>
      </c>
      <c r="C54" s="322"/>
      <c r="D54" s="322"/>
      <c r="E54" s="322"/>
      <c r="F54" s="322"/>
      <c r="G54" s="322"/>
      <c r="H54" s="322"/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22"/>
      <c r="V54" s="322"/>
      <c r="W54" s="322"/>
      <c r="X54" s="322"/>
      <c r="Y54" s="322"/>
      <c r="Z54" s="322"/>
      <c r="AA54" s="322"/>
      <c r="AB54" s="322"/>
      <c r="AC54" s="322"/>
      <c r="AD54" s="322"/>
      <c r="AE54" s="322"/>
      <c r="AF54" s="322"/>
      <c r="AG54" s="322"/>
      <c r="AH54" s="322"/>
      <c r="AI54" s="322"/>
      <c r="AJ54" s="322"/>
      <c r="AK54" s="322"/>
      <c r="AL54" s="322"/>
      <c r="AM54" s="322"/>
      <c r="AN54" s="322"/>
      <c r="AO54" s="322"/>
      <c r="AP54" s="322"/>
      <c r="AQ54" s="322"/>
      <c r="AR54" s="322"/>
      <c r="AS54" s="322"/>
      <c r="AT54" s="322"/>
      <c r="AU54" s="322"/>
      <c r="AV54" s="322"/>
      <c r="AW54" s="322"/>
      <c r="AX54" s="322"/>
      <c r="AY54" s="322"/>
      <c r="AZ54" s="322"/>
      <c r="BA54" s="322"/>
      <c r="BB54" s="322"/>
      <c r="BC54" s="322"/>
      <c r="BD54" s="322"/>
      <c r="BE54" s="322"/>
      <c r="BF54" s="322"/>
      <c r="BG54" s="322"/>
      <c r="BH54" s="322"/>
      <c r="BI54" s="322"/>
      <c r="BJ54" s="322"/>
      <c r="BK54" s="322"/>
      <c r="BL54" s="322"/>
      <c r="BM54" s="322"/>
      <c r="BN54" s="322"/>
      <c r="BO54" s="322"/>
      <c r="BP54" s="322"/>
      <c r="BQ54" s="322"/>
      <c r="BR54" s="322"/>
      <c r="BS54" s="322"/>
      <c r="BT54" s="322"/>
      <c r="BU54" s="322"/>
      <c r="BV54" s="322"/>
      <c r="BW54" s="322"/>
      <c r="BX54" s="322"/>
      <c r="BY54" s="322"/>
      <c r="BZ54" s="322"/>
      <c r="CA54" s="322"/>
      <c r="CB54" s="322"/>
      <c r="CC54" s="322"/>
      <c r="CD54" s="322"/>
      <c r="CE54" s="322"/>
      <c r="CF54" s="322"/>
      <c r="CG54" s="322"/>
      <c r="CH54" s="322"/>
      <c r="CI54" s="322"/>
      <c r="CJ54" s="322"/>
      <c r="CK54" s="322"/>
      <c r="CL54" s="322"/>
      <c r="CM54" s="322"/>
      <c r="CN54" s="322"/>
    </row>
    <row r="55" spans="1:92" ht="12.75">
      <c r="A55" s="324" t="s">
        <v>2110</v>
      </c>
      <c r="B55" s="324" t="s">
        <v>2111</v>
      </c>
      <c r="C55" s="322"/>
      <c r="D55" s="322"/>
      <c r="E55" s="322"/>
      <c r="F55" s="322"/>
      <c r="G55" s="322"/>
      <c r="H55" s="322"/>
      <c r="I55" s="322"/>
      <c r="J55" s="322"/>
      <c r="K55" s="322"/>
      <c r="L55" s="322"/>
      <c r="M55" s="322"/>
      <c r="N55" s="322"/>
      <c r="O55" s="322"/>
      <c r="P55" s="322"/>
      <c r="Q55" s="322"/>
      <c r="R55" s="322"/>
      <c r="S55" s="322"/>
      <c r="T55" s="322"/>
      <c r="U55" s="322"/>
      <c r="V55" s="322"/>
      <c r="W55" s="322"/>
      <c r="X55" s="322"/>
      <c r="Y55" s="322"/>
      <c r="Z55" s="322"/>
      <c r="AA55" s="322"/>
      <c r="AB55" s="322"/>
      <c r="AC55" s="322"/>
      <c r="AD55" s="322"/>
      <c r="AE55" s="322"/>
      <c r="AF55" s="322"/>
      <c r="AG55" s="322"/>
      <c r="AH55" s="322"/>
      <c r="AI55" s="322"/>
      <c r="AJ55" s="322"/>
      <c r="AK55" s="322"/>
      <c r="AL55" s="322"/>
      <c r="AM55" s="322"/>
      <c r="AN55" s="322"/>
      <c r="AO55" s="322"/>
      <c r="AP55" s="322"/>
      <c r="AQ55" s="322"/>
      <c r="AR55" s="322"/>
      <c r="AS55" s="322"/>
      <c r="AT55" s="322"/>
      <c r="AU55" s="322"/>
      <c r="AV55" s="322"/>
      <c r="AW55" s="322"/>
      <c r="AX55" s="322"/>
      <c r="AY55" s="322"/>
      <c r="AZ55" s="322"/>
      <c r="BA55" s="322"/>
      <c r="BB55" s="322"/>
      <c r="BC55" s="322"/>
      <c r="BD55" s="322"/>
      <c r="BE55" s="322"/>
      <c r="BF55" s="322"/>
      <c r="BG55" s="322"/>
      <c r="BH55" s="322"/>
      <c r="BI55" s="322"/>
      <c r="BJ55" s="322"/>
      <c r="BK55" s="322"/>
      <c r="BL55" s="322"/>
      <c r="BM55" s="322"/>
      <c r="BN55" s="322"/>
      <c r="BO55" s="322"/>
      <c r="BP55" s="322"/>
      <c r="BQ55" s="322"/>
      <c r="BR55" s="322"/>
      <c r="BS55" s="322"/>
      <c r="BT55" s="322"/>
      <c r="BU55" s="322"/>
      <c r="BV55" s="322"/>
      <c r="BW55" s="322"/>
      <c r="BX55" s="322"/>
      <c r="BY55" s="322"/>
      <c r="BZ55" s="322"/>
      <c r="CA55" s="322"/>
      <c r="CB55" s="322"/>
      <c r="CC55" s="322"/>
      <c r="CD55" s="322"/>
      <c r="CE55" s="322"/>
      <c r="CF55" s="322"/>
      <c r="CG55" s="322"/>
      <c r="CH55" s="322"/>
      <c r="CI55" s="322"/>
      <c r="CJ55" s="322"/>
      <c r="CK55" s="322"/>
      <c r="CL55" s="322"/>
      <c r="CM55" s="322"/>
      <c r="CN55" s="322"/>
    </row>
    <row r="56" spans="1:92" ht="12.75">
      <c r="A56" s="324" t="s">
        <v>2112</v>
      </c>
      <c r="B56" s="324" t="s">
        <v>2113</v>
      </c>
      <c r="C56" s="322"/>
      <c r="D56" s="322"/>
      <c r="E56" s="322"/>
      <c r="F56" s="322"/>
      <c r="G56" s="322"/>
      <c r="H56" s="322"/>
      <c r="I56" s="322"/>
      <c r="J56" s="322"/>
      <c r="K56" s="322"/>
      <c r="L56" s="322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2"/>
      <c r="Z56" s="322"/>
      <c r="AA56" s="322"/>
      <c r="AB56" s="322"/>
      <c r="AC56" s="322"/>
      <c r="AD56" s="322"/>
      <c r="AE56" s="322"/>
      <c r="AF56" s="322"/>
      <c r="AG56" s="322"/>
      <c r="AH56" s="322"/>
      <c r="AI56" s="322"/>
      <c r="AJ56" s="322"/>
      <c r="AK56" s="322"/>
      <c r="AL56" s="322"/>
      <c r="AM56" s="322"/>
      <c r="AN56" s="322"/>
      <c r="AO56" s="322"/>
      <c r="AP56" s="322"/>
      <c r="AQ56" s="322"/>
      <c r="AR56" s="322"/>
      <c r="AS56" s="322"/>
      <c r="AT56" s="322"/>
      <c r="AU56" s="322"/>
      <c r="AV56" s="322"/>
      <c r="AW56" s="322"/>
      <c r="AX56" s="322"/>
      <c r="AY56" s="322"/>
      <c r="AZ56" s="322"/>
      <c r="BA56" s="322"/>
      <c r="BB56" s="322"/>
      <c r="BC56" s="322"/>
      <c r="BD56" s="322"/>
      <c r="BE56" s="322"/>
      <c r="BF56" s="322"/>
      <c r="BG56" s="322"/>
      <c r="BH56" s="322"/>
      <c r="BI56" s="322"/>
      <c r="BJ56" s="322"/>
      <c r="BK56" s="322"/>
      <c r="BL56" s="322"/>
      <c r="BM56" s="322"/>
      <c r="BN56" s="322"/>
      <c r="BO56" s="322"/>
      <c r="BP56" s="322"/>
      <c r="BQ56" s="322"/>
      <c r="BR56" s="322"/>
      <c r="BS56" s="322"/>
      <c r="BT56" s="322"/>
      <c r="BU56" s="322"/>
      <c r="BV56" s="322"/>
      <c r="BW56" s="322"/>
      <c r="BX56" s="322"/>
      <c r="BY56" s="322"/>
      <c r="BZ56" s="322"/>
      <c r="CA56" s="322"/>
      <c r="CB56" s="322"/>
      <c r="CC56" s="322"/>
      <c r="CD56" s="322"/>
      <c r="CE56" s="322"/>
      <c r="CF56" s="322"/>
      <c r="CG56" s="322"/>
      <c r="CH56" s="322"/>
      <c r="CI56" s="322"/>
      <c r="CJ56" s="322"/>
      <c r="CK56" s="322"/>
      <c r="CL56" s="322"/>
      <c r="CM56" s="322"/>
      <c r="CN56" s="322"/>
    </row>
    <row r="57" spans="1:92" ht="12.75">
      <c r="A57" s="324" t="s">
        <v>2114</v>
      </c>
      <c r="B57" s="324" t="s">
        <v>2115</v>
      </c>
      <c r="C57" s="322"/>
      <c r="D57" s="322"/>
      <c r="E57" s="322"/>
      <c r="F57" s="322"/>
      <c r="G57" s="322"/>
      <c r="H57" s="322"/>
      <c r="I57" s="322"/>
      <c r="J57" s="322"/>
      <c r="K57" s="322"/>
      <c r="L57" s="322"/>
      <c r="M57" s="322"/>
      <c r="N57" s="322"/>
      <c r="O57" s="322"/>
      <c r="P57" s="322"/>
      <c r="Q57" s="322"/>
      <c r="R57" s="322"/>
      <c r="S57" s="322"/>
      <c r="T57" s="322"/>
      <c r="U57" s="322"/>
      <c r="V57" s="322"/>
      <c r="W57" s="322"/>
      <c r="X57" s="322"/>
      <c r="Y57" s="322"/>
      <c r="Z57" s="322"/>
      <c r="AA57" s="322"/>
      <c r="AB57" s="322"/>
      <c r="AC57" s="322"/>
      <c r="AD57" s="322"/>
      <c r="AE57" s="322"/>
      <c r="AF57" s="322"/>
      <c r="AG57" s="322"/>
      <c r="AH57" s="322"/>
      <c r="AI57" s="322"/>
      <c r="AJ57" s="322"/>
      <c r="AK57" s="322"/>
      <c r="AL57" s="322"/>
      <c r="AM57" s="322"/>
      <c r="AN57" s="322"/>
      <c r="AO57" s="322"/>
      <c r="AP57" s="322"/>
      <c r="AQ57" s="322"/>
      <c r="AR57" s="322"/>
      <c r="AS57" s="322"/>
      <c r="AT57" s="322"/>
      <c r="AU57" s="322"/>
      <c r="AV57" s="322"/>
      <c r="AW57" s="322"/>
      <c r="AX57" s="322"/>
      <c r="AY57" s="322"/>
      <c r="AZ57" s="322"/>
      <c r="BA57" s="322"/>
      <c r="BB57" s="322"/>
      <c r="BC57" s="322"/>
      <c r="BD57" s="322"/>
      <c r="BE57" s="322"/>
      <c r="BF57" s="322"/>
      <c r="BG57" s="322"/>
      <c r="BH57" s="322"/>
      <c r="BI57" s="322"/>
      <c r="BJ57" s="322"/>
      <c r="BK57" s="322"/>
      <c r="BL57" s="322"/>
      <c r="BM57" s="322"/>
      <c r="BN57" s="322"/>
      <c r="BO57" s="322"/>
      <c r="BP57" s="322"/>
      <c r="BQ57" s="322"/>
      <c r="BR57" s="322"/>
      <c r="BS57" s="322"/>
      <c r="BT57" s="322"/>
      <c r="BU57" s="322"/>
      <c r="BV57" s="322"/>
      <c r="BW57" s="322"/>
      <c r="BX57" s="322"/>
      <c r="BY57" s="322"/>
      <c r="BZ57" s="322"/>
      <c r="CA57" s="322"/>
      <c r="CB57" s="322"/>
      <c r="CC57" s="322"/>
      <c r="CD57" s="322"/>
      <c r="CE57" s="322"/>
      <c r="CF57" s="322"/>
      <c r="CG57" s="322"/>
      <c r="CH57" s="322"/>
      <c r="CI57" s="322"/>
      <c r="CJ57" s="322"/>
      <c r="CK57" s="322"/>
      <c r="CL57" s="322"/>
      <c r="CM57" s="322"/>
      <c r="CN57" s="322"/>
    </row>
    <row r="58" spans="1:92" ht="12.75">
      <c r="A58" s="324" t="s">
        <v>2116</v>
      </c>
      <c r="B58" s="324" t="s">
        <v>2117</v>
      </c>
      <c r="C58" s="322"/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322"/>
      <c r="W58" s="322"/>
      <c r="X58" s="322"/>
      <c r="Y58" s="322"/>
      <c r="Z58" s="322"/>
      <c r="AA58" s="322"/>
      <c r="AB58" s="322"/>
      <c r="AC58" s="322"/>
      <c r="AD58" s="322"/>
      <c r="AE58" s="322"/>
      <c r="AF58" s="322"/>
      <c r="AG58" s="322"/>
      <c r="AH58" s="322"/>
      <c r="AI58" s="322"/>
      <c r="AJ58" s="322"/>
      <c r="AK58" s="322"/>
      <c r="AL58" s="322"/>
      <c r="AM58" s="322"/>
      <c r="AN58" s="322"/>
      <c r="AO58" s="322"/>
      <c r="AP58" s="322"/>
      <c r="AQ58" s="322"/>
      <c r="AR58" s="322"/>
      <c r="AS58" s="322"/>
      <c r="AT58" s="322"/>
      <c r="AU58" s="322"/>
      <c r="AV58" s="322"/>
      <c r="AW58" s="322"/>
      <c r="AX58" s="322"/>
      <c r="AY58" s="322"/>
      <c r="AZ58" s="322"/>
      <c r="BA58" s="322"/>
      <c r="BB58" s="322"/>
      <c r="BC58" s="322"/>
      <c r="BD58" s="322"/>
      <c r="BE58" s="322"/>
      <c r="BF58" s="322"/>
      <c r="BG58" s="322"/>
      <c r="BH58" s="322"/>
      <c r="BI58" s="322"/>
      <c r="BJ58" s="322"/>
      <c r="BK58" s="322"/>
      <c r="BL58" s="322"/>
      <c r="BM58" s="322"/>
      <c r="BN58" s="322"/>
      <c r="BO58" s="322"/>
      <c r="BP58" s="322"/>
      <c r="BQ58" s="322"/>
      <c r="BR58" s="322"/>
      <c r="BS58" s="322"/>
      <c r="BT58" s="322"/>
      <c r="BU58" s="322"/>
      <c r="BV58" s="322"/>
      <c r="BW58" s="322"/>
      <c r="BX58" s="322"/>
      <c r="BY58" s="322"/>
      <c r="BZ58" s="322"/>
      <c r="CA58" s="322"/>
      <c r="CB58" s="322"/>
      <c r="CC58" s="322"/>
      <c r="CD58" s="322"/>
      <c r="CE58" s="322"/>
      <c r="CF58" s="322"/>
      <c r="CG58" s="322"/>
      <c r="CH58" s="322"/>
      <c r="CI58" s="322"/>
      <c r="CJ58" s="322"/>
      <c r="CK58" s="322"/>
      <c r="CL58" s="322"/>
      <c r="CM58" s="322"/>
      <c r="CN58" s="322"/>
    </row>
    <row r="59" spans="1:92" ht="12.75">
      <c r="A59" s="324" t="s">
        <v>2118</v>
      </c>
      <c r="B59" s="322"/>
      <c r="C59" s="322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2"/>
      <c r="W59" s="322"/>
      <c r="X59" s="322"/>
      <c r="Y59" s="322"/>
      <c r="Z59" s="322"/>
      <c r="AA59" s="322"/>
      <c r="AB59" s="322"/>
      <c r="AC59" s="322"/>
      <c r="AD59" s="322"/>
      <c r="AE59" s="322"/>
      <c r="AF59" s="322"/>
      <c r="AG59" s="322"/>
      <c r="AH59" s="322"/>
      <c r="AI59" s="322"/>
      <c r="AJ59" s="322"/>
      <c r="AK59" s="322"/>
      <c r="AL59" s="322"/>
      <c r="AM59" s="322"/>
      <c r="AN59" s="322"/>
      <c r="AO59" s="322"/>
      <c r="AP59" s="322"/>
      <c r="AQ59" s="322"/>
      <c r="AR59" s="322"/>
      <c r="AS59" s="322"/>
      <c r="AT59" s="322"/>
      <c r="AU59" s="322"/>
      <c r="AV59" s="322"/>
      <c r="AW59" s="322"/>
      <c r="AX59" s="322"/>
      <c r="AY59" s="322"/>
      <c r="AZ59" s="322"/>
      <c r="BA59" s="322"/>
      <c r="BB59" s="322"/>
      <c r="BC59" s="322"/>
      <c r="BD59" s="322"/>
      <c r="BE59" s="322"/>
      <c r="BF59" s="322"/>
      <c r="BG59" s="322"/>
      <c r="BH59" s="322"/>
      <c r="BI59" s="322"/>
      <c r="BJ59" s="322"/>
      <c r="BK59" s="322"/>
      <c r="BL59" s="322"/>
      <c r="BM59" s="322"/>
      <c r="BN59" s="322"/>
      <c r="BO59" s="322"/>
      <c r="BP59" s="322"/>
      <c r="BQ59" s="322"/>
      <c r="BR59" s="322"/>
      <c r="BS59" s="322"/>
      <c r="BT59" s="322"/>
      <c r="BU59" s="322"/>
      <c r="BV59" s="322"/>
      <c r="BW59" s="322"/>
      <c r="BX59" s="322"/>
      <c r="BY59" s="322"/>
      <c r="BZ59" s="322"/>
      <c r="CA59" s="322"/>
      <c r="CB59" s="322"/>
      <c r="CC59" s="322"/>
      <c r="CD59" s="322"/>
      <c r="CE59" s="322"/>
      <c r="CF59" s="322"/>
      <c r="CG59" s="322"/>
      <c r="CH59" s="322"/>
      <c r="CI59" s="322"/>
      <c r="CJ59" s="322"/>
      <c r="CK59" s="322"/>
      <c r="CL59" s="322"/>
      <c r="CM59" s="322"/>
      <c r="CN59" s="322"/>
    </row>
    <row r="60" spans="1:92" ht="12.75">
      <c r="A60" s="324" t="s">
        <v>2119</v>
      </c>
      <c r="B60" s="322"/>
      <c r="C60" s="322"/>
      <c r="D60" s="322"/>
      <c r="E60" s="322"/>
      <c r="F60" s="322"/>
      <c r="G60" s="322"/>
      <c r="H60" s="322"/>
      <c r="I60" s="322"/>
      <c r="J60" s="322"/>
      <c r="K60" s="322"/>
      <c r="L60" s="322"/>
      <c r="M60" s="322"/>
      <c r="N60" s="322"/>
      <c r="O60" s="322"/>
      <c r="P60" s="322"/>
      <c r="Q60" s="322"/>
      <c r="R60" s="322"/>
      <c r="S60" s="322"/>
      <c r="T60" s="322"/>
      <c r="U60" s="322"/>
      <c r="V60" s="322"/>
      <c r="W60" s="322"/>
      <c r="X60" s="322"/>
      <c r="Y60" s="322"/>
      <c r="Z60" s="322"/>
      <c r="AA60" s="322"/>
      <c r="AB60" s="322"/>
      <c r="AC60" s="322"/>
      <c r="AD60" s="322"/>
      <c r="AE60" s="322"/>
      <c r="AF60" s="322"/>
      <c r="AG60" s="322"/>
      <c r="AH60" s="322"/>
      <c r="AI60" s="322"/>
      <c r="AJ60" s="322"/>
      <c r="AK60" s="322"/>
      <c r="AL60" s="322"/>
      <c r="AM60" s="322"/>
      <c r="AN60" s="322"/>
      <c r="AO60" s="322"/>
      <c r="AP60" s="322"/>
      <c r="AQ60" s="322"/>
      <c r="AR60" s="322"/>
      <c r="AS60" s="322"/>
      <c r="AT60" s="322"/>
      <c r="AU60" s="322"/>
      <c r="AV60" s="322"/>
      <c r="AW60" s="322"/>
      <c r="AX60" s="322"/>
      <c r="AY60" s="322"/>
      <c r="AZ60" s="322"/>
      <c r="BA60" s="322"/>
      <c r="BB60" s="322"/>
      <c r="BC60" s="322"/>
      <c r="BD60" s="322"/>
      <c r="BE60" s="322"/>
      <c r="BF60" s="322"/>
      <c r="BG60" s="322"/>
      <c r="BH60" s="322"/>
      <c r="BI60" s="322"/>
      <c r="BJ60" s="322"/>
      <c r="BK60" s="322"/>
      <c r="BL60" s="322"/>
      <c r="BM60" s="322"/>
      <c r="BN60" s="322"/>
      <c r="BO60" s="322"/>
      <c r="BP60" s="322"/>
      <c r="BQ60" s="322"/>
      <c r="BR60" s="322"/>
      <c r="BS60" s="322"/>
      <c r="BT60" s="322"/>
      <c r="BU60" s="322"/>
      <c r="BV60" s="322"/>
      <c r="BW60" s="322"/>
      <c r="BX60" s="322"/>
      <c r="BY60" s="322"/>
      <c r="BZ60" s="322"/>
      <c r="CA60" s="322"/>
      <c r="CB60" s="322"/>
      <c r="CC60" s="322"/>
      <c r="CD60" s="322"/>
      <c r="CE60" s="322"/>
      <c r="CF60" s="322"/>
      <c r="CG60" s="322"/>
      <c r="CH60" s="322"/>
      <c r="CI60" s="322"/>
      <c r="CJ60" s="322"/>
      <c r="CK60" s="322"/>
      <c r="CL60" s="322"/>
      <c r="CM60" s="322"/>
      <c r="CN60" s="322"/>
    </row>
    <row r="61" spans="1:92" ht="12.75">
      <c r="A61" s="324" t="s">
        <v>2120</v>
      </c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2"/>
      <c r="R61" s="322"/>
      <c r="S61" s="322"/>
      <c r="T61" s="322"/>
      <c r="U61" s="322"/>
      <c r="V61" s="322"/>
      <c r="W61" s="322"/>
      <c r="X61" s="322"/>
      <c r="Y61" s="322"/>
      <c r="Z61" s="322"/>
      <c r="AA61" s="322"/>
      <c r="AB61" s="322"/>
      <c r="AC61" s="322"/>
      <c r="AD61" s="322"/>
      <c r="AE61" s="322"/>
      <c r="AF61" s="322"/>
      <c r="AG61" s="322"/>
      <c r="AH61" s="322"/>
      <c r="AI61" s="322"/>
      <c r="AJ61" s="322"/>
      <c r="AK61" s="322"/>
      <c r="AL61" s="322"/>
      <c r="AM61" s="322"/>
      <c r="AN61" s="322"/>
      <c r="AO61" s="322"/>
      <c r="AP61" s="322"/>
      <c r="AQ61" s="322"/>
      <c r="AR61" s="322"/>
      <c r="AS61" s="322"/>
      <c r="AT61" s="322"/>
      <c r="AU61" s="322"/>
      <c r="AV61" s="322"/>
      <c r="AW61" s="322"/>
      <c r="AX61" s="322"/>
      <c r="AY61" s="322"/>
      <c r="AZ61" s="322"/>
      <c r="BA61" s="322"/>
      <c r="BB61" s="322"/>
      <c r="BC61" s="322"/>
      <c r="BD61" s="322"/>
      <c r="BE61" s="322"/>
      <c r="BF61" s="322"/>
      <c r="BG61" s="322"/>
      <c r="BH61" s="322"/>
      <c r="BI61" s="322"/>
      <c r="BJ61" s="322"/>
      <c r="BK61" s="322"/>
      <c r="BL61" s="322"/>
      <c r="BM61" s="322"/>
      <c r="BN61" s="322"/>
      <c r="BO61" s="322"/>
      <c r="BP61" s="322"/>
      <c r="BQ61" s="322"/>
      <c r="BR61" s="322"/>
      <c r="BS61" s="322"/>
      <c r="BT61" s="322"/>
      <c r="BU61" s="322"/>
      <c r="BV61" s="322"/>
      <c r="BW61" s="322"/>
      <c r="BX61" s="322"/>
      <c r="BY61" s="322"/>
      <c r="BZ61" s="322"/>
      <c r="CA61" s="322"/>
      <c r="CB61" s="322"/>
      <c r="CC61" s="322"/>
      <c r="CD61" s="322"/>
      <c r="CE61" s="322"/>
      <c r="CF61" s="322"/>
      <c r="CG61" s="322"/>
      <c r="CH61" s="322"/>
      <c r="CI61" s="322"/>
      <c r="CJ61" s="322"/>
      <c r="CK61" s="322"/>
      <c r="CL61" s="322"/>
      <c r="CM61" s="322"/>
      <c r="CN61" s="322"/>
    </row>
    <row r="62" spans="1:92" ht="12.75">
      <c r="A62" s="324" t="s">
        <v>2121</v>
      </c>
      <c r="B62" s="322"/>
      <c r="C62" s="322"/>
      <c r="D62" s="322"/>
      <c r="E62" s="322"/>
      <c r="F62" s="322"/>
      <c r="G62" s="322"/>
      <c r="H62" s="322"/>
      <c r="I62" s="322"/>
      <c r="J62" s="322"/>
      <c r="K62" s="322"/>
      <c r="L62" s="322"/>
      <c r="M62" s="322"/>
      <c r="N62" s="322"/>
      <c r="O62" s="322"/>
      <c r="P62" s="322"/>
      <c r="Q62" s="322"/>
      <c r="R62" s="322"/>
      <c r="S62" s="322"/>
      <c r="T62" s="322"/>
      <c r="U62" s="322"/>
      <c r="V62" s="322"/>
      <c r="W62" s="322"/>
      <c r="X62" s="322"/>
      <c r="Y62" s="322"/>
      <c r="Z62" s="322"/>
      <c r="AA62" s="322"/>
      <c r="AB62" s="322"/>
      <c r="AC62" s="322"/>
      <c r="AD62" s="322"/>
      <c r="AE62" s="322"/>
      <c r="AF62" s="322"/>
      <c r="AG62" s="322"/>
      <c r="AH62" s="322"/>
      <c r="AI62" s="322"/>
      <c r="AJ62" s="322"/>
      <c r="AK62" s="322"/>
      <c r="AL62" s="322"/>
      <c r="AM62" s="322"/>
      <c r="AN62" s="322"/>
      <c r="AO62" s="322"/>
      <c r="AP62" s="322"/>
      <c r="AQ62" s="322"/>
      <c r="AR62" s="322"/>
      <c r="AS62" s="322"/>
      <c r="AT62" s="322"/>
      <c r="AU62" s="322"/>
      <c r="AV62" s="322"/>
      <c r="AW62" s="322"/>
      <c r="AX62" s="322"/>
      <c r="AY62" s="322"/>
      <c r="AZ62" s="322"/>
      <c r="BA62" s="322"/>
      <c r="BB62" s="322"/>
      <c r="BC62" s="322"/>
      <c r="BD62" s="322"/>
      <c r="BE62" s="322"/>
      <c r="BF62" s="322"/>
      <c r="BG62" s="322"/>
      <c r="BH62" s="322"/>
      <c r="BI62" s="322"/>
      <c r="BJ62" s="322"/>
      <c r="BK62" s="322"/>
      <c r="BL62" s="322"/>
      <c r="BM62" s="322"/>
      <c r="BN62" s="322"/>
      <c r="BO62" s="322"/>
      <c r="BP62" s="322"/>
      <c r="BQ62" s="322"/>
      <c r="BR62" s="322"/>
      <c r="BS62" s="322"/>
      <c r="BT62" s="322"/>
      <c r="BU62" s="322"/>
      <c r="BV62" s="322"/>
      <c r="BW62" s="322"/>
      <c r="BX62" s="322"/>
      <c r="BY62" s="322"/>
      <c r="BZ62" s="322"/>
      <c r="CA62" s="322"/>
      <c r="CB62" s="322"/>
      <c r="CC62" s="322"/>
      <c r="CD62" s="322"/>
      <c r="CE62" s="322"/>
      <c r="CF62" s="322"/>
      <c r="CG62" s="322"/>
      <c r="CH62" s="322"/>
      <c r="CI62" s="322"/>
      <c r="CJ62" s="322"/>
      <c r="CK62" s="322"/>
      <c r="CL62" s="322"/>
      <c r="CM62" s="322"/>
      <c r="CN62" s="322"/>
    </row>
    <row r="63" spans="1:92" ht="12.75">
      <c r="A63" s="324" t="s">
        <v>2122</v>
      </c>
      <c r="B63" s="322"/>
      <c r="C63" s="322"/>
      <c r="D63" s="322"/>
      <c r="E63" s="322"/>
      <c r="F63" s="322"/>
      <c r="G63" s="322"/>
      <c r="H63" s="322"/>
      <c r="I63" s="322"/>
      <c r="J63" s="322"/>
      <c r="K63" s="322"/>
      <c r="L63" s="322"/>
      <c r="M63" s="322"/>
      <c r="N63" s="322"/>
      <c r="O63" s="322"/>
      <c r="P63" s="322"/>
      <c r="Q63" s="322"/>
      <c r="R63" s="322"/>
      <c r="S63" s="322"/>
      <c r="T63" s="322"/>
      <c r="U63" s="322"/>
      <c r="V63" s="322"/>
      <c r="W63" s="322"/>
      <c r="X63" s="322"/>
      <c r="Y63" s="322"/>
      <c r="Z63" s="322"/>
      <c r="AA63" s="322"/>
      <c r="AB63" s="322"/>
      <c r="AC63" s="322"/>
      <c r="AD63" s="322"/>
      <c r="AE63" s="322"/>
      <c r="AF63" s="322"/>
      <c r="AG63" s="322"/>
      <c r="AH63" s="322"/>
      <c r="AI63" s="322"/>
      <c r="AJ63" s="322"/>
      <c r="AK63" s="322"/>
      <c r="AL63" s="322"/>
      <c r="AM63" s="322"/>
      <c r="AN63" s="322"/>
      <c r="AO63" s="322"/>
      <c r="AP63" s="322"/>
      <c r="AQ63" s="322"/>
      <c r="AR63" s="322"/>
      <c r="AS63" s="322"/>
      <c r="AT63" s="322"/>
      <c r="AU63" s="322"/>
      <c r="AV63" s="322"/>
      <c r="AW63" s="322"/>
      <c r="AX63" s="322"/>
      <c r="AY63" s="322"/>
      <c r="AZ63" s="322"/>
      <c r="BA63" s="322"/>
      <c r="BB63" s="322"/>
      <c r="BC63" s="322"/>
      <c r="BD63" s="322"/>
      <c r="BE63" s="322"/>
      <c r="BF63" s="322"/>
      <c r="BG63" s="322"/>
      <c r="BH63" s="322"/>
      <c r="BI63" s="322"/>
      <c r="BJ63" s="322"/>
      <c r="BK63" s="322"/>
      <c r="BL63" s="322"/>
      <c r="BM63" s="322"/>
      <c r="BN63" s="322"/>
      <c r="BO63" s="322"/>
      <c r="BP63" s="322"/>
      <c r="BQ63" s="322"/>
      <c r="BR63" s="322"/>
      <c r="BS63" s="322"/>
      <c r="BT63" s="322"/>
      <c r="BU63" s="322"/>
      <c r="BV63" s="322"/>
      <c r="BW63" s="322"/>
      <c r="BX63" s="322"/>
      <c r="BY63" s="322"/>
      <c r="BZ63" s="322"/>
      <c r="CA63" s="322"/>
      <c r="CB63" s="322"/>
      <c r="CC63" s="322"/>
      <c r="CD63" s="322"/>
      <c r="CE63" s="322"/>
      <c r="CF63" s="322"/>
      <c r="CG63" s="322"/>
      <c r="CH63" s="322"/>
      <c r="CI63" s="322"/>
      <c r="CJ63" s="322"/>
      <c r="CK63" s="322"/>
      <c r="CL63" s="322"/>
      <c r="CM63" s="322"/>
      <c r="CN63" s="322"/>
    </row>
    <row r="64" spans="1:92" ht="12.75">
      <c r="A64" s="324" t="s">
        <v>2123</v>
      </c>
      <c r="B64" s="322"/>
      <c r="C64" s="322"/>
      <c r="D64" s="322"/>
      <c r="E64" s="322"/>
      <c r="F64" s="322"/>
      <c r="G64" s="322"/>
      <c r="H64" s="322"/>
      <c r="I64" s="322"/>
      <c r="J64" s="322"/>
      <c r="K64" s="322"/>
      <c r="L64" s="322"/>
      <c r="M64" s="322"/>
      <c r="N64" s="322"/>
      <c r="O64" s="322"/>
      <c r="P64" s="322"/>
      <c r="Q64" s="322"/>
      <c r="R64" s="322"/>
      <c r="S64" s="322"/>
      <c r="T64" s="322"/>
      <c r="U64" s="322"/>
      <c r="V64" s="322"/>
      <c r="W64" s="322"/>
      <c r="X64" s="322"/>
      <c r="Y64" s="322"/>
      <c r="Z64" s="322"/>
      <c r="AA64" s="322"/>
      <c r="AB64" s="322"/>
      <c r="AC64" s="322"/>
      <c r="AD64" s="322"/>
      <c r="AE64" s="322"/>
      <c r="AF64" s="322"/>
      <c r="AG64" s="322"/>
      <c r="AH64" s="322"/>
      <c r="AI64" s="322"/>
      <c r="AJ64" s="322"/>
      <c r="AK64" s="322"/>
      <c r="AL64" s="322"/>
      <c r="AM64" s="322"/>
      <c r="AN64" s="322"/>
      <c r="AO64" s="322"/>
      <c r="AP64" s="322"/>
      <c r="AQ64" s="322"/>
      <c r="AR64" s="322"/>
      <c r="AS64" s="322"/>
      <c r="AT64" s="322"/>
      <c r="AU64" s="322"/>
      <c r="AV64" s="322"/>
      <c r="AW64" s="322"/>
      <c r="AX64" s="322"/>
      <c r="AY64" s="322"/>
      <c r="AZ64" s="322"/>
      <c r="BA64" s="322"/>
      <c r="BB64" s="322"/>
      <c r="BC64" s="322"/>
      <c r="BD64" s="322"/>
      <c r="BE64" s="322"/>
      <c r="BF64" s="322"/>
      <c r="BG64" s="322"/>
      <c r="BH64" s="322"/>
      <c r="BI64" s="322"/>
      <c r="BJ64" s="322"/>
      <c r="BK64" s="322"/>
      <c r="BL64" s="322"/>
      <c r="BM64" s="322"/>
      <c r="BN64" s="322"/>
      <c r="BO64" s="322"/>
      <c r="BP64" s="322"/>
      <c r="BQ64" s="322"/>
      <c r="BR64" s="322"/>
      <c r="BS64" s="322"/>
      <c r="BT64" s="322"/>
      <c r="BU64" s="322"/>
      <c r="BV64" s="322"/>
      <c r="BW64" s="322"/>
      <c r="BX64" s="322"/>
      <c r="BY64" s="322"/>
      <c r="BZ64" s="322"/>
      <c r="CA64" s="322"/>
      <c r="CB64" s="322"/>
      <c r="CC64" s="322"/>
      <c r="CD64" s="322"/>
      <c r="CE64" s="322"/>
      <c r="CF64" s="322"/>
      <c r="CG64" s="322"/>
      <c r="CH64" s="322"/>
      <c r="CI64" s="322"/>
      <c r="CJ64" s="322"/>
      <c r="CK64" s="322"/>
      <c r="CL64" s="322"/>
      <c r="CM64" s="322"/>
      <c r="CN64" s="322"/>
    </row>
    <row r="65" spans="1:92" ht="12.75">
      <c r="A65" s="324" t="s">
        <v>2124</v>
      </c>
      <c r="B65" s="322"/>
      <c r="C65" s="322"/>
      <c r="D65" s="322"/>
      <c r="E65" s="322"/>
      <c r="F65" s="322"/>
      <c r="G65" s="322"/>
      <c r="H65" s="322"/>
      <c r="I65" s="322"/>
      <c r="J65" s="322"/>
      <c r="K65" s="322"/>
      <c r="L65" s="322"/>
      <c r="M65" s="322"/>
      <c r="N65" s="322"/>
      <c r="O65" s="322"/>
      <c r="P65" s="322"/>
      <c r="Q65" s="322"/>
      <c r="R65" s="322"/>
      <c r="S65" s="322"/>
      <c r="T65" s="322"/>
      <c r="U65" s="322"/>
      <c r="V65" s="322"/>
      <c r="W65" s="322"/>
      <c r="X65" s="322"/>
      <c r="Y65" s="322"/>
      <c r="Z65" s="322"/>
      <c r="AA65" s="322"/>
      <c r="AB65" s="322"/>
      <c r="AC65" s="322"/>
      <c r="AD65" s="322"/>
      <c r="AE65" s="322"/>
      <c r="AF65" s="322"/>
      <c r="AG65" s="322"/>
      <c r="AH65" s="322"/>
      <c r="AI65" s="322"/>
      <c r="AJ65" s="322"/>
      <c r="AK65" s="322"/>
      <c r="AL65" s="322"/>
      <c r="AM65" s="322"/>
      <c r="AN65" s="322"/>
      <c r="AO65" s="322"/>
      <c r="AP65" s="322"/>
      <c r="AQ65" s="322"/>
      <c r="AR65" s="322"/>
      <c r="AS65" s="322"/>
      <c r="AT65" s="322"/>
      <c r="AU65" s="322"/>
      <c r="AV65" s="322"/>
      <c r="AW65" s="322"/>
      <c r="AX65" s="322"/>
      <c r="AY65" s="322"/>
      <c r="AZ65" s="322"/>
      <c r="BA65" s="322"/>
      <c r="BB65" s="322"/>
      <c r="BC65" s="322"/>
      <c r="BD65" s="322"/>
      <c r="BE65" s="322"/>
      <c r="BF65" s="322"/>
      <c r="BG65" s="322"/>
      <c r="BH65" s="322"/>
      <c r="BI65" s="322"/>
      <c r="BJ65" s="322"/>
      <c r="BK65" s="322"/>
      <c r="BL65" s="322"/>
      <c r="BM65" s="322"/>
      <c r="BN65" s="322"/>
      <c r="BO65" s="322"/>
      <c r="BP65" s="322"/>
      <c r="BQ65" s="322"/>
      <c r="BR65" s="322"/>
      <c r="BS65" s="322"/>
      <c r="BT65" s="322"/>
      <c r="BU65" s="322"/>
      <c r="BV65" s="322"/>
      <c r="BW65" s="322"/>
      <c r="BX65" s="322"/>
      <c r="BY65" s="322"/>
      <c r="BZ65" s="322"/>
      <c r="CA65" s="322"/>
      <c r="CB65" s="322"/>
      <c r="CC65" s="322"/>
      <c r="CD65" s="322"/>
      <c r="CE65" s="322"/>
      <c r="CF65" s="322"/>
      <c r="CG65" s="322"/>
      <c r="CH65" s="322"/>
      <c r="CI65" s="322"/>
      <c r="CJ65" s="322"/>
      <c r="CK65" s="322"/>
      <c r="CL65" s="322"/>
      <c r="CM65" s="322"/>
      <c r="CN65" s="322"/>
    </row>
    <row r="66" spans="1:92" ht="12.75">
      <c r="A66" s="324" t="s">
        <v>2125</v>
      </c>
      <c r="B66" s="322"/>
      <c r="C66" s="322"/>
      <c r="D66" s="322"/>
      <c r="E66" s="322"/>
      <c r="F66" s="322"/>
      <c r="G66" s="322"/>
      <c r="H66" s="322"/>
      <c r="I66" s="322"/>
      <c r="J66" s="322"/>
      <c r="K66" s="322"/>
      <c r="L66" s="322"/>
      <c r="M66" s="322"/>
      <c r="N66" s="322"/>
      <c r="O66" s="322"/>
      <c r="P66" s="322"/>
      <c r="Q66" s="322"/>
      <c r="R66" s="322"/>
      <c r="S66" s="322"/>
      <c r="T66" s="322"/>
      <c r="U66" s="322"/>
      <c r="V66" s="322"/>
      <c r="W66" s="322"/>
      <c r="X66" s="322"/>
      <c r="Y66" s="322"/>
      <c r="Z66" s="322"/>
      <c r="AA66" s="322"/>
      <c r="AB66" s="322"/>
      <c r="AC66" s="322"/>
      <c r="AD66" s="322"/>
      <c r="AE66" s="322"/>
      <c r="AF66" s="322"/>
      <c r="AG66" s="322"/>
      <c r="AH66" s="322"/>
      <c r="AI66" s="322"/>
      <c r="AJ66" s="322"/>
      <c r="AK66" s="322"/>
      <c r="AL66" s="322"/>
      <c r="AM66" s="322"/>
      <c r="AN66" s="322"/>
      <c r="AO66" s="322"/>
      <c r="AP66" s="322"/>
      <c r="AQ66" s="322"/>
      <c r="AR66" s="322"/>
      <c r="AS66" s="322"/>
      <c r="AT66" s="322"/>
      <c r="AU66" s="322"/>
      <c r="AV66" s="322"/>
      <c r="AW66" s="322"/>
      <c r="AX66" s="322"/>
      <c r="AY66" s="322"/>
      <c r="AZ66" s="322"/>
      <c r="BA66" s="322"/>
      <c r="BB66" s="322"/>
      <c r="BC66" s="322"/>
      <c r="BD66" s="322"/>
      <c r="BE66" s="322"/>
      <c r="BF66" s="322"/>
      <c r="BG66" s="322"/>
      <c r="BH66" s="322"/>
      <c r="BI66" s="322"/>
      <c r="BJ66" s="322"/>
      <c r="BK66" s="322"/>
      <c r="BL66" s="322"/>
      <c r="BM66" s="322"/>
      <c r="BN66" s="322"/>
      <c r="BO66" s="322"/>
      <c r="BP66" s="322"/>
      <c r="BQ66" s="322"/>
      <c r="BR66" s="322"/>
      <c r="BS66" s="322"/>
      <c r="BT66" s="322"/>
      <c r="BU66" s="322"/>
      <c r="BV66" s="322"/>
      <c r="BW66" s="322"/>
      <c r="BX66" s="322"/>
      <c r="BY66" s="322"/>
      <c r="BZ66" s="322"/>
      <c r="CA66" s="322"/>
      <c r="CB66" s="322"/>
      <c r="CC66" s="322"/>
      <c r="CD66" s="322"/>
      <c r="CE66" s="322"/>
      <c r="CF66" s="322"/>
      <c r="CG66" s="322"/>
      <c r="CH66" s="322"/>
      <c r="CI66" s="322"/>
      <c r="CJ66" s="322"/>
      <c r="CK66" s="322"/>
      <c r="CL66" s="322"/>
      <c r="CM66" s="322"/>
      <c r="CN66" s="322"/>
    </row>
  </sheetData>
  <sheetProtection password="CA50" sheet="1" objects="1" scenarios="1"/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R10"/>
  <sheetViews>
    <sheetView workbookViewId="0">
      <selection activeCell="I31" sqref="I31"/>
    </sheetView>
  </sheetViews>
  <sheetFormatPr defaultRowHeight="11.25"/>
  <sheetData>
    <row r="1" spans="1:18" ht="18">
      <c r="A1" s="320" t="s">
        <v>2126</v>
      </c>
      <c r="B1" s="321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</row>
    <row r="2" spans="1:18" ht="12.75">
      <c r="A2" s="323"/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</row>
    <row r="3" spans="1:18" ht="15">
      <c r="A3" s="326" t="s">
        <v>2127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2"/>
      <c r="Q3" s="322"/>
      <c r="R3" s="322"/>
    </row>
    <row r="4" spans="1:18" ht="15">
      <c r="A4" s="326"/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2"/>
      <c r="Q4" s="322"/>
      <c r="R4" s="322"/>
    </row>
    <row r="5" spans="1:18" ht="15">
      <c r="A5" s="326" t="s">
        <v>2128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2"/>
      <c r="Q5" s="322"/>
      <c r="R5" s="322"/>
    </row>
    <row r="6" spans="1:18" ht="15">
      <c r="A6" s="326" t="s">
        <v>2129</v>
      </c>
      <c r="B6" s="326"/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326"/>
      <c r="P6" s="322"/>
      <c r="Q6" s="322"/>
      <c r="R6" s="322"/>
    </row>
    <row r="7" spans="1:18" ht="15">
      <c r="A7" s="326" t="s">
        <v>2130</v>
      </c>
      <c r="B7" s="326"/>
      <c r="C7" s="326"/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2"/>
      <c r="Q7" s="322"/>
      <c r="R7" s="322"/>
    </row>
    <row r="8" spans="1:18" ht="15">
      <c r="A8" s="326" t="s">
        <v>2131</v>
      </c>
      <c r="B8" s="326"/>
      <c r="C8" s="326"/>
      <c r="D8" s="326"/>
      <c r="E8" s="326"/>
      <c r="F8" s="326"/>
      <c r="G8" s="326"/>
      <c r="H8" s="326"/>
      <c r="I8" s="326"/>
      <c r="J8" s="326"/>
      <c r="K8" s="326"/>
      <c r="L8" s="326"/>
      <c r="M8" s="326"/>
      <c r="N8" s="326"/>
      <c r="O8" s="326"/>
      <c r="P8" s="322"/>
      <c r="Q8" s="322"/>
      <c r="R8" s="322"/>
    </row>
    <row r="9" spans="1:18" ht="15">
      <c r="A9" s="326"/>
      <c r="B9" s="326"/>
      <c r="C9" s="326"/>
      <c r="D9" s="326"/>
      <c r="E9" s="326"/>
      <c r="F9" s="326"/>
      <c r="G9" s="326"/>
      <c r="H9" s="326"/>
      <c r="I9" s="326"/>
      <c r="J9" s="326"/>
      <c r="K9" s="326"/>
      <c r="L9" s="326"/>
      <c r="M9" s="326"/>
      <c r="N9" s="326"/>
      <c r="O9" s="326"/>
      <c r="P9" s="322"/>
      <c r="Q9" s="322"/>
      <c r="R9" s="322"/>
    </row>
    <row r="10" spans="1:18" ht="15">
      <c r="A10" s="326" t="s">
        <v>2132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2"/>
      <c r="Q10" s="322"/>
      <c r="R10" s="322"/>
    </row>
  </sheetData>
  <sheetProtection password="CA50"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DB39"/>
  <sheetViews>
    <sheetView workbookViewId="0">
      <selection activeCell="J54" sqref="J54"/>
    </sheetView>
  </sheetViews>
  <sheetFormatPr defaultRowHeight="11.25"/>
  <sheetData>
    <row r="1" spans="1:106" ht="18">
      <c r="A1" s="320" t="s">
        <v>2133</v>
      </c>
      <c r="B1" s="321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2"/>
      <c r="AY1" s="322"/>
      <c r="AZ1" s="322"/>
      <c r="BA1" s="322"/>
      <c r="BB1" s="322"/>
      <c r="BC1" s="322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</row>
    <row r="2" spans="1:106" ht="12.75">
      <c r="A2" s="323"/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2"/>
      <c r="AC2" s="322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2"/>
      <c r="AY2" s="322"/>
      <c r="AZ2" s="322"/>
      <c r="BA2" s="322"/>
      <c r="BB2" s="322"/>
      <c r="BC2" s="322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</row>
    <row r="3" spans="1:106" ht="15">
      <c r="A3" s="326" t="s">
        <v>2134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6"/>
      <c r="AO3" s="326"/>
      <c r="AP3" s="326"/>
      <c r="AQ3" s="326"/>
      <c r="AR3" s="326"/>
      <c r="AS3" s="326"/>
      <c r="AT3" s="326"/>
      <c r="AU3" s="326"/>
      <c r="AV3" s="326"/>
      <c r="AW3" s="326"/>
      <c r="AX3" s="326"/>
      <c r="AY3" s="326"/>
      <c r="AZ3" s="326"/>
      <c r="BA3" s="326"/>
      <c r="BB3" s="326"/>
      <c r="BC3" s="326"/>
      <c r="BD3" s="326"/>
      <c r="BE3" s="326"/>
      <c r="BF3" s="326"/>
      <c r="BG3" s="326"/>
      <c r="BH3" s="326"/>
      <c r="BI3" s="326"/>
      <c r="BJ3" s="326"/>
      <c r="BK3" s="326"/>
      <c r="BL3" s="326"/>
      <c r="BM3" s="326"/>
      <c r="BN3" s="326"/>
      <c r="BO3" s="326"/>
      <c r="BP3" s="326"/>
      <c r="BQ3" s="326"/>
      <c r="BR3" s="326"/>
      <c r="BS3" s="326"/>
      <c r="BT3" s="326"/>
      <c r="BU3" s="326"/>
      <c r="BV3" s="326"/>
      <c r="BW3" s="326"/>
      <c r="BX3" s="326"/>
      <c r="BY3" s="326"/>
      <c r="BZ3" s="326"/>
      <c r="CA3" s="326"/>
      <c r="CB3" s="326"/>
      <c r="CC3" s="326"/>
      <c r="CD3" s="326"/>
      <c r="CE3" s="326"/>
      <c r="CF3" s="326"/>
      <c r="CG3" s="326"/>
      <c r="CH3" s="326"/>
      <c r="CI3" s="326"/>
      <c r="CJ3" s="326"/>
      <c r="CK3" s="326"/>
      <c r="CL3" s="326"/>
      <c r="CM3" s="326"/>
      <c r="CN3" s="326"/>
      <c r="CO3" s="326"/>
      <c r="CP3" s="326"/>
      <c r="CQ3" s="326"/>
      <c r="CR3" s="326"/>
      <c r="CS3" s="322"/>
      <c r="CT3" s="322"/>
      <c r="CU3" s="322"/>
      <c r="CV3" s="322"/>
      <c r="CW3" s="322"/>
      <c r="CX3" s="322"/>
      <c r="CY3" s="322"/>
      <c r="CZ3" s="322"/>
      <c r="DA3" s="322"/>
      <c r="DB3" s="322"/>
    </row>
    <row r="4" spans="1:106" ht="15">
      <c r="A4" s="326"/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/>
      <c r="AD4" s="326"/>
      <c r="AE4" s="326"/>
      <c r="AF4" s="326"/>
      <c r="AG4" s="326"/>
      <c r="AH4" s="326"/>
      <c r="AI4" s="326"/>
      <c r="AJ4" s="326"/>
      <c r="AK4" s="326"/>
      <c r="AL4" s="326"/>
      <c r="AM4" s="326"/>
      <c r="AN4" s="326"/>
      <c r="AO4" s="326"/>
      <c r="AP4" s="326"/>
      <c r="AQ4" s="326"/>
      <c r="AR4" s="326"/>
      <c r="AS4" s="326"/>
      <c r="AT4" s="326"/>
      <c r="AU4" s="326"/>
      <c r="AV4" s="326"/>
      <c r="AW4" s="326"/>
      <c r="AX4" s="326"/>
      <c r="AY4" s="326"/>
      <c r="AZ4" s="326"/>
      <c r="BA4" s="326"/>
      <c r="BB4" s="326"/>
      <c r="BC4" s="326"/>
      <c r="BD4" s="326"/>
      <c r="BE4" s="326"/>
      <c r="BF4" s="326"/>
      <c r="BG4" s="326"/>
      <c r="BH4" s="326"/>
      <c r="BI4" s="326"/>
      <c r="BJ4" s="326"/>
      <c r="BK4" s="326"/>
      <c r="BL4" s="326"/>
      <c r="BM4" s="326"/>
      <c r="BN4" s="326"/>
      <c r="BO4" s="326"/>
      <c r="BP4" s="326"/>
      <c r="BQ4" s="326"/>
      <c r="BR4" s="326"/>
      <c r="BS4" s="326"/>
      <c r="BT4" s="326"/>
      <c r="BU4" s="326"/>
      <c r="BV4" s="326"/>
      <c r="BW4" s="326"/>
      <c r="BX4" s="326"/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326"/>
      <c r="CL4" s="326"/>
      <c r="CM4" s="326"/>
      <c r="CN4" s="326"/>
      <c r="CO4" s="326"/>
      <c r="CP4" s="326"/>
      <c r="CQ4" s="326"/>
      <c r="CR4" s="326"/>
      <c r="CS4" s="322"/>
      <c r="CT4" s="322"/>
      <c r="CU4" s="322"/>
      <c r="CV4" s="322"/>
      <c r="CW4" s="322"/>
      <c r="CX4" s="322"/>
      <c r="CY4" s="322"/>
      <c r="CZ4" s="322"/>
      <c r="DA4" s="322"/>
      <c r="DB4" s="322"/>
    </row>
    <row r="5" spans="1:106" ht="15.75">
      <c r="A5" s="326" t="s">
        <v>2135</v>
      </c>
      <c r="B5" s="327"/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6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326"/>
      <c r="BB5" s="326"/>
      <c r="BC5" s="326"/>
      <c r="BD5" s="326"/>
      <c r="BE5" s="326"/>
      <c r="BF5" s="326"/>
      <c r="BG5" s="326"/>
      <c r="BH5" s="326"/>
      <c r="BI5" s="326"/>
      <c r="BJ5" s="326"/>
      <c r="BK5" s="326"/>
      <c r="BL5" s="326"/>
      <c r="BM5" s="326"/>
      <c r="BN5" s="326"/>
      <c r="BO5" s="326"/>
      <c r="BP5" s="326"/>
      <c r="BQ5" s="326"/>
      <c r="BR5" s="326"/>
      <c r="BS5" s="326"/>
      <c r="BT5" s="326"/>
      <c r="BU5" s="326"/>
      <c r="BV5" s="326"/>
      <c r="BW5" s="326"/>
      <c r="BX5" s="326"/>
      <c r="BY5" s="326"/>
      <c r="BZ5" s="326"/>
      <c r="CA5" s="326"/>
      <c r="CB5" s="326"/>
      <c r="CC5" s="326"/>
      <c r="CD5" s="326"/>
      <c r="CE5" s="326"/>
      <c r="CF5" s="326"/>
      <c r="CG5" s="326"/>
      <c r="CH5" s="326"/>
      <c r="CI5" s="326"/>
      <c r="CJ5" s="326"/>
      <c r="CK5" s="326"/>
      <c r="CL5" s="326"/>
      <c r="CM5" s="326"/>
      <c r="CN5" s="326"/>
      <c r="CO5" s="326"/>
      <c r="CP5" s="326"/>
      <c r="CQ5" s="326"/>
      <c r="CR5" s="326"/>
      <c r="CS5" s="322"/>
      <c r="CT5" s="322"/>
      <c r="CU5" s="322"/>
      <c r="CV5" s="322"/>
      <c r="CW5" s="322"/>
      <c r="CX5" s="322"/>
      <c r="CY5" s="322"/>
      <c r="CZ5" s="322"/>
      <c r="DA5" s="322"/>
      <c r="DB5" s="322"/>
    </row>
    <row r="6" spans="1:106" ht="15">
      <c r="A6" s="326"/>
      <c r="B6" s="326"/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326"/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  <c r="AP6" s="326"/>
      <c r="AQ6" s="326"/>
      <c r="AR6" s="326"/>
      <c r="AS6" s="326"/>
      <c r="AT6" s="326"/>
      <c r="AU6" s="326"/>
      <c r="AV6" s="326"/>
      <c r="AW6" s="326"/>
      <c r="AX6" s="326"/>
      <c r="AY6" s="326"/>
      <c r="AZ6" s="326"/>
      <c r="BA6" s="326"/>
      <c r="BB6" s="326"/>
      <c r="BC6" s="326"/>
      <c r="BD6" s="326"/>
      <c r="BE6" s="326"/>
      <c r="BF6" s="326"/>
      <c r="BG6" s="326"/>
      <c r="BH6" s="326"/>
      <c r="BI6" s="326"/>
      <c r="BJ6" s="326"/>
      <c r="BK6" s="326"/>
      <c r="BL6" s="326"/>
      <c r="BM6" s="326"/>
      <c r="BN6" s="326"/>
      <c r="BO6" s="326"/>
      <c r="BP6" s="326"/>
      <c r="BQ6" s="326"/>
      <c r="BR6" s="326"/>
      <c r="BS6" s="326"/>
      <c r="BT6" s="326"/>
      <c r="BU6" s="326"/>
      <c r="BV6" s="326"/>
      <c r="BW6" s="326"/>
      <c r="BX6" s="326"/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326"/>
      <c r="CK6" s="326"/>
      <c r="CL6" s="326"/>
      <c r="CM6" s="326"/>
      <c r="CN6" s="326"/>
      <c r="CO6" s="326"/>
      <c r="CP6" s="326"/>
      <c r="CQ6" s="326"/>
      <c r="CR6" s="326"/>
      <c r="CS6" s="322"/>
      <c r="CT6" s="322"/>
      <c r="CU6" s="322"/>
      <c r="CV6" s="322"/>
      <c r="CW6" s="322"/>
      <c r="CX6" s="322"/>
      <c r="CY6" s="322"/>
      <c r="CZ6" s="322"/>
      <c r="DA6" s="322"/>
      <c r="DB6" s="322"/>
    </row>
    <row r="7" spans="1:106" ht="15">
      <c r="A7" s="326" t="s">
        <v>2136</v>
      </c>
      <c r="B7" s="326"/>
      <c r="C7" s="326"/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326"/>
      <c r="AE7" s="326"/>
      <c r="AF7" s="326"/>
      <c r="AG7" s="326"/>
      <c r="AH7" s="326"/>
      <c r="AI7" s="326"/>
      <c r="AJ7" s="326"/>
      <c r="AK7" s="326"/>
      <c r="AL7" s="326"/>
      <c r="AM7" s="326"/>
      <c r="AN7" s="326"/>
      <c r="AO7" s="326"/>
      <c r="AP7" s="326"/>
      <c r="AQ7" s="326"/>
      <c r="AR7" s="326"/>
      <c r="AS7" s="326"/>
      <c r="AT7" s="326"/>
      <c r="AU7" s="326"/>
      <c r="AV7" s="326"/>
      <c r="AW7" s="326"/>
      <c r="AX7" s="326"/>
      <c r="AY7" s="326"/>
      <c r="AZ7" s="326"/>
      <c r="BA7" s="326"/>
      <c r="BB7" s="326"/>
      <c r="BC7" s="326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2"/>
      <c r="CT7" s="322"/>
      <c r="CU7" s="322"/>
      <c r="CV7" s="322"/>
      <c r="CW7" s="322"/>
      <c r="CX7" s="322"/>
      <c r="CY7" s="322"/>
      <c r="CZ7" s="322"/>
      <c r="DA7" s="322"/>
      <c r="DB7" s="322"/>
    </row>
    <row r="8" spans="1:106" ht="15">
      <c r="A8" s="326"/>
      <c r="B8" s="326"/>
      <c r="C8" s="326"/>
      <c r="D8" s="326"/>
      <c r="E8" s="326"/>
      <c r="F8" s="326"/>
      <c r="G8" s="326"/>
      <c r="H8" s="326"/>
      <c r="I8" s="326"/>
      <c r="J8" s="326"/>
      <c r="K8" s="326"/>
      <c r="L8" s="326"/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P8" s="326"/>
      <c r="AQ8" s="326"/>
      <c r="AR8" s="326"/>
      <c r="AS8" s="326"/>
      <c r="AT8" s="326"/>
      <c r="AU8" s="326"/>
      <c r="AV8" s="326"/>
      <c r="AW8" s="326"/>
      <c r="AX8" s="326"/>
      <c r="AY8" s="326"/>
      <c r="AZ8" s="326"/>
      <c r="BA8" s="326"/>
      <c r="BB8" s="326"/>
      <c r="BC8" s="326"/>
      <c r="BD8" s="326"/>
      <c r="BE8" s="326"/>
      <c r="BF8" s="326"/>
      <c r="BG8" s="326"/>
      <c r="BH8" s="326"/>
      <c r="BI8" s="326"/>
      <c r="BJ8" s="326"/>
      <c r="BK8" s="326"/>
      <c r="BL8" s="326"/>
      <c r="BM8" s="326"/>
      <c r="BN8" s="326"/>
      <c r="BO8" s="326"/>
      <c r="BP8" s="326"/>
      <c r="BQ8" s="326"/>
      <c r="BR8" s="326"/>
      <c r="BS8" s="326"/>
      <c r="BT8" s="326"/>
      <c r="BU8" s="326"/>
      <c r="BV8" s="326"/>
      <c r="BW8" s="326"/>
      <c r="BX8" s="326"/>
      <c r="BY8" s="326"/>
      <c r="BZ8" s="326"/>
      <c r="CA8" s="326"/>
      <c r="CB8" s="326"/>
      <c r="CC8" s="326"/>
      <c r="CD8" s="326"/>
      <c r="CE8" s="326"/>
      <c r="CF8" s="326"/>
      <c r="CG8" s="326"/>
      <c r="CH8" s="326"/>
      <c r="CI8" s="326"/>
      <c r="CJ8" s="326"/>
      <c r="CK8" s="326"/>
      <c r="CL8" s="326"/>
      <c r="CM8" s="326"/>
      <c r="CN8" s="326"/>
      <c r="CO8" s="326"/>
      <c r="CP8" s="326"/>
      <c r="CQ8" s="326"/>
      <c r="CR8" s="326"/>
      <c r="CS8" s="322"/>
      <c r="CT8" s="322"/>
      <c r="CU8" s="322"/>
      <c r="CV8" s="322"/>
      <c r="CW8" s="322"/>
      <c r="CX8" s="322"/>
      <c r="CY8" s="322"/>
      <c r="CZ8" s="322"/>
      <c r="DA8" s="322"/>
      <c r="DB8" s="322"/>
    </row>
    <row r="9" spans="1:106" ht="15">
      <c r="A9" s="326" t="s">
        <v>2137</v>
      </c>
      <c r="B9" s="326"/>
      <c r="C9" s="326"/>
      <c r="D9" s="326"/>
      <c r="E9" s="326"/>
      <c r="F9" s="326"/>
      <c r="G9" s="326"/>
      <c r="H9" s="326"/>
      <c r="I9" s="326"/>
      <c r="J9" s="326"/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6"/>
      <c r="AN9" s="326"/>
      <c r="AO9" s="326"/>
      <c r="AP9" s="326"/>
      <c r="AQ9" s="326"/>
      <c r="AR9" s="326"/>
      <c r="AS9" s="326"/>
      <c r="AT9" s="326"/>
      <c r="AU9" s="326"/>
      <c r="AV9" s="326"/>
      <c r="AW9" s="326"/>
      <c r="AX9" s="326"/>
      <c r="AY9" s="326"/>
      <c r="AZ9" s="326"/>
      <c r="BA9" s="326"/>
      <c r="BB9" s="326"/>
      <c r="BC9" s="326"/>
      <c r="BD9" s="326"/>
      <c r="BE9" s="326"/>
      <c r="BF9" s="326"/>
      <c r="BG9" s="326"/>
      <c r="BH9" s="326"/>
      <c r="BI9" s="326"/>
      <c r="BJ9" s="326"/>
      <c r="BK9" s="326"/>
      <c r="BL9" s="326"/>
      <c r="BM9" s="326"/>
      <c r="BN9" s="326"/>
      <c r="BO9" s="326"/>
      <c r="BP9" s="326"/>
      <c r="BQ9" s="326"/>
      <c r="BR9" s="326"/>
      <c r="BS9" s="326"/>
      <c r="BT9" s="326"/>
      <c r="BU9" s="326"/>
      <c r="BV9" s="326"/>
      <c r="BW9" s="326"/>
      <c r="BX9" s="326"/>
      <c r="BY9" s="326"/>
      <c r="BZ9" s="326"/>
      <c r="CA9" s="326"/>
      <c r="CB9" s="326"/>
      <c r="CC9" s="326"/>
      <c r="CD9" s="326"/>
      <c r="CE9" s="326"/>
      <c r="CF9" s="326"/>
      <c r="CG9" s="326"/>
      <c r="CH9" s="326"/>
      <c r="CI9" s="326"/>
      <c r="CJ9" s="326"/>
      <c r="CK9" s="326"/>
      <c r="CL9" s="326"/>
      <c r="CM9" s="326"/>
      <c r="CN9" s="326"/>
      <c r="CO9" s="326"/>
      <c r="CP9" s="326"/>
      <c r="CQ9" s="326"/>
      <c r="CR9" s="326"/>
      <c r="CS9" s="322"/>
      <c r="CT9" s="322"/>
      <c r="CU9" s="322"/>
      <c r="CV9" s="322"/>
      <c r="CW9" s="322"/>
      <c r="CX9" s="322"/>
      <c r="CY9" s="322"/>
      <c r="CZ9" s="322"/>
      <c r="DA9" s="322"/>
      <c r="DB9" s="322"/>
    </row>
    <row r="10" spans="1:106" ht="15.75">
      <c r="A10" s="326"/>
      <c r="B10" s="328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  <c r="Z10" s="326"/>
      <c r="AA10" s="326"/>
      <c r="AB10" s="326"/>
      <c r="AC10" s="326"/>
      <c r="AD10" s="326"/>
      <c r="AE10" s="326"/>
      <c r="AF10" s="326"/>
      <c r="AG10" s="326"/>
      <c r="AH10" s="326"/>
      <c r="AI10" s="326"/>
      <c r="AJ10" s="326"/>
      <c r="AK10" s="326"/>
      <c r="AL10" s="326"/>
      <c r="AM10" s="326"/>
      <c r="AN10" s="326"/>
      <c r="AO10" s="326"/>
      <c r="AP10" s="326"/>
      <c r="AQ10" s="326"/>
      <c r="AR10" s="326"/>
      <c r="AS10" s="326"/>
      <c r="AT10" s="326"/>
      <c r="AU10" s="326"/>
      <c r="AV10" s="326"/>
      <c r="AW10" s="326"/>
      <c r="AX10" s="326"/>
      <c r="AY10" s="326"/>
      <c r="AZ10" s="326"/>
      <c r="BA10" s="326"/>
      <c r="BB10" s="326"/>
      <c r="BC10" s="326"/>
      <c r="BD10" s="326"/>
      <c r="BE10" s="326"/>
      <c r="BF10" s="326"/>
      <c r="BG10" s="326"/>
      <c r="BH10" s="326"/>
      <c r="BI10" s="326"/>
      <c r="BJ10" s="326"/>
      <c r="BK10" s="326"/>
      <c r="BL10" s="326"/>
      <c r="BM10" s="326"/>
      <c r="BN10" s="326"/>
      <c r="BO10" s="326"/>
      <c r="BP10" s="326"/>
      <c r="BQ10" s="326"/>
      <c r="BR10" s="326"/>
      <c r="BS10" s="326"/>
      <c r="BT10" s="326"/>
      <c r="BU10" s="326"/>
      <c r="BV10" s="326"/>
      <c r="BW10" s="326"/>
      <c r="BX10" s="326"/>
      <c r="BY10" s="326"/>
      <c r="BZ10" s="326"/>
      <c r="CA10" s="326"/>
      <c r="CB10" s="326"/>
      <c r="CC10" s="326"/>
      <c r="CD10" s="326"/>
      <c r="CE10" s="326"/>
      <c r="CF10" s="326"/>
      <c r="CG10" s="326"/>
      <c r="CH10" s="326"/>
      <c r="CI10" s="326"/>
      <c r="CJ10" s="326"/>
      <c r="CK10" s="326"/>
      <c r="CL10" s="326"/>
      <c r="CM10" s="326"/>
      <c r="CN10" s="326"/>
      <c r="CO10" s="326"/>
      <c r="CP10" s="326"/>
      <c r="CQ10" s="326"/>
      <c r="CR10" s="326"/>
      <c r="CS10" s="322"/>
      <c r="CT10" s="322"/>
      <c r="CU10" s="322"/>
      <c r="CV10" s="322"/>
      <c r="CW10" s="322"/>
      <c r="CX10" s="322"/>
      <c r="CY10" s="322"/>
      <c r="CZ10" s="322"/>
      <c r="DA10" s="322"/>
      <c r="DB10" s="322"/>
    </row>
    <row r="11" spans="1:106" ht="15.75">
      <c r="A11" s="326" t="s">
        <v>2138</v>
      </c>
      <c r="B11" s="328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6"/>
      <c r="AN11" s="326"/>
      <c r="AO11" s="326"/>
      <c r="AP11" s="326"/>
      <c r="AQ11" s="326"/>
      <c r="AR11" s="326"/>
      <c r="AS11" s="326"/>
      <c r="AT11" s="326"/>
      <c r="AU11" s="326"/>
      <c r="AV11" s="326"/>
      <c r="AW11" s="326"/>
      <c r="AX11" s="326"/>
      <c r="AY11" s="326"/>
      <c r="AZ11" s="326"/>
      <c r="BA11" s="326"/>
      <c r="BB11" s="326"/>
      <c r="BC11" s="326"/>
      <c r="BD11" s="326"/>
      <c r="BE11" s="326"/>
      <c r="BF11" s="326"/>
      <c r="BG11" s="326"/>
      <c r="BH11" s="326"/>
      <c r="BI11" s="326"/>
      <c r="BJ11" s="326"/>
      <c r="BK11" s="326"/>
      <c r="BL11" s="326"/>
      <c r="BM11" s="326"/>
      <c r="BN11" s="326"/>
      <c r="BO11" s="326"/>
      <c r="BP11" s="326"/>
      <c r="BQ11" s="326"/>
      <c r="BR11" s="326"/>
      <c r="BS11" s="326"/>
      <c r="BT11" s="326"/>
      <c r="BU11" s="326"/>
      <c r="BV11" s="326"/>
      <c r="BW11" s="326"/>
      <c r="BX11" s="326"/>
      <c r="BY11" s="326"/>
      <c r="BZ11" s="326"/>
      <c r="CA11" s="326"/>
      <c r="CB11" s="326"/>
      <c r="CC11" s="326"/>
      <c r="CD11" s="326"/>
      <c r="CE11" s="326"/>
      <c r="CF11" s="326"/>
      <c r="CG11" s="326"/>
      <c r="CH11" s="326"/>
      <c r="CI11" s="326"/>
      <c r="CJ11" s="326"/>
      <c r="CK11" s="326"/>
      <c r="CL11" s="326"/>
      <c r="CM11" s="326"/>
      <c r="CN11" s="326"/>
      <c r="CO11" s="326"/>
      <c r="CP11" s="326"/>
      <c r="CQ11" s="326"/>
      <c r="CR11" s="326"/>
      <c r="CS11" s="322"/>
      <c r="CT11" s="322"/>
      <c r="CU11" s="322"/>
      <c r="CV11" s="322"/>
      <c r="CW11" s="322"/>
      <c r="CX11" s="322"/>
      <c r="CY11" s="322"/>
      <c r="CZ11" s="322"/>
      <c r="DA11" s="322"/>
      <c r="DB11" s="322"/>
    </row>
    <row r="12" spans="1:106" ht="15.75">
      <c r="A12" s="326"/>
      <c r="B12" s="328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6"/>
      <c r="AN12" s="326"/>
      <c r="AO12" s="326"/>
      <c r="AP12" s="326"/>
      <c r="AQ12" s="326"/>
      <c r="AR12" s="326"/>
      <c r="AS12" s="326"/>
      <c r="AT12" s="326"/>
      <c r="AU12" s="326"/>
      <c r="AV12" s="326"/>
      <c r="AW12" s="326"/>
      <c r="AX12" s="326"/>
      <c r="AY12" s="326"/>
      <c r="AZ12" s="326"/>
      <c r="BA12" s="326"/>
      <c r="BB12" s="326"/>
      <c r="BC12" s="326"/>
      <c r="BD12" s="326"/>
      <c r="BE12" s="326"/>
      <c r="BF12" s="326"/>
      <c r="BG12" s="326"/>
      <c r="BH12" s="326"/>
      <c r="BI12" s="326"/>
      <c r="BJ12" s="326"/>
      <c r="BK12" s="326"/>
      <c r="BL12" s="326"/>
      <c r="BM12" s="326"/>
      <c r="BN12" s="326"/>
      <c r="BO12" s="326"/>
      <c r="BP12" s="326"/>
      <c r="BQ12" s="326"/>
      <c r="BR12" s="326"/>
      <c r="BS12" s="326"/>
      <c r="BT12" s="326"/>
      <c r="BU12" s="326"/>
      <c r="BV12" s="326"/>
      <c r="BW12" s="326"/>
      <c r="BX12" s="326"/>
      <c r="BY12" s="326"/>
      <c r="BZ12" s="326"/>
      <c r="CA12" s="326"/>
      <c r="CB12" s="326"/>
      <c r="CC12" s="326"/>
      <c r="CD12" s="326"/>
      <c r="CE12" s="326"/>
      <c r="CF12" s="326"/>
      <c r="CG12" s="326"/>
      <c r="CH12" s="326"/>
      <c r="CI12" s="326"/>
      <c r="CJ12" s="326"/>
      <c r="CK12" s="326"/>
      <c r="CL12" s="326"/>
      <c r="CM12" s="326"/>
      <c r="CN12" s="326"/>
      <c r="CO12" s="326"/>
      <c r="CP12" s="326"/>
      <c r="CQ12" s="326"/>
      <c r="CR12" s="326"/>
      <c r="CS12" s="322"/>
      <c r="CT12" s="322"/>
      <c r="CU12" s="322"/>
      <c r="CV12" s="322"/>
      <c r="CW12" s="322"/>
      <c r="CX12" s="322"/>
      <c r="CY12" s="322"/>
      <c r="CZ12" s="322"/>
      <c r="DA12" s="322"/>
      <c r="DB12" s="322"/>
    </row>
    <row r="13" spans="1:106" ht="15.75">
      <c r="A13" s="326"/>
      <c r="B13" s="328"/>
      <c r="C13" s="326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6"/>
      <c r="Q13" s="326"/>
      <c r="R13" s="326"/>
      <c r="S13" s="326"/>
      <c r="T13" s="326"/>
      <c r="U13" s="326"/>
      <c r="V13" s="326"/>
      <c r="W13" s="326"/>
      <c r="X13" s="326"/>
      <c r="Y13" s="326"/>
      <c r="Z13" s="326"/>
      <c r="AA13" s="326"/>
      <c r="AB13" s="326"/>
      <c r="AC13" s="326"/>
      <c r="AD13" s="326"/>
      <c r="AE13" s="326"/>
      <c r="AF13" s="326"/>
      <c r="AG13" s="326"/>
      <c r="AH13" s="326"/>
      <c r="AI13" s="326"/>
      <c r="AJ13" s="326"/>
      <c r="AK13" s="326"/>
      <c r="AL13" s="326"/>
      <c r="AM13" s="326"/>
      <c r="AN13" s="326"/>
      <c r="AO13" s="326"/>
      <c r="AP13" s="326"/>
      <c r="AQ13" s="326"/>
      <c r="AR13" s="326"/>
      <c r="AS13" s="326"/>
      <c r="AT13" s="326"/>
      <c r="AU13" s="326"/>
      <c r="AV13" s="326"/>
      <c r="AW13" s="326"/>
      <c r="AX13" s="326"/>
      <c r="AY13" s="326"/>
      <c r="AZ13" s="326"/>
      <c r="BA13" s="326"/>
      <c r="BB13" s="326"/>
      <c r="BC13" s="326"/>
      <c r="BD13" s="326"/>
      <c r="BE13" s="326"/>
      <c r="BF13" s="326"/>
      <c r="BG13" s="326"/>
      <c r="BH13" s="326"/>
      <c r="BI13" s="326"/>
      <c r="BJ13" s="326"/>
      <c r="BK13" s="326"/>
      <c r="BL13" s="326"/>
      <c r="BM13" s="326"/>
      <c r="BN13" s="326"/>
      <c r="BO13" s="326"/>
      <c r="BP13" s="326"/>
      <c r="BQ13" s="326"/>
      <c r="BR13" s="326"/>
      <c r="BS13" s="326"/>
      <c r="BT13" s="326"/>
      <c r="BU13" s="326"/>
      <c r="BV13" s="326"/>
      <c r="BW13" s="326"/>
      <c r="BX13" s="326"/>
      <c r="BY13" s="326"/>
      <c r="BZ13" s="326"/>
      <c r="CA13" s="326"/>
      <c r="CB13" s="326"/>
      <c r="CC13" s="326"/>
      <c r="CD13" s="326"/>
      <c r="CE13" s="326"/>
      <c r="CF13" s="326"/>
      <c r="CG13" s="326"/>
      <c r="CH13" s="326"/>
      <c r="CI13" s="326"/>
      <c r="CJ13" s="326"/>
      <c r="CK13" s="326"/>
      <c r="CL13" s="326"/>
      <c r="CM13" s="326"/>
      <c r="CN13" s="326"/>
      <c r="CO13" s="326"/>
      <c r="CP13" s="326"/>
      <c r="CQ13" s="326"/>
      <c r="CR13" s="326"/>
      <c r="CS13" s="322"/>
      <c r="CT13" s="322"/>
      <c r="CU13" s="322"/>
      <c r="CV13" s="322"/>
      <c r="CW13" s="322"/>
      <c r="CX13" s="322"/>
      <c r="CY13" s="322"/>
      <c r="CZ13" s="322"/>
      <c r="DA13" s="322"/>
      <c r="DB13" s="322"/>
    </row>
    <row r="14" spans="1:106" ht="15.75">
      <c r="A14" s="326"/>
      <c r="B14" s="328"/>
      <c r="C14" s="326"/>
      <c r="D14" s="326"/>
      <c r="E14" s="326"/>
      <c r="F14" s="326"/>
      <c r="G14" s="326"/>
      <c r="H14" s="326"/>
      <c r="I14" s="326"/>
      <c r="J14" s="326"/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26"/>
      <c r="AL14" s="326"/>
      <c r="AM14" s="326"/>
      <c r="AN14" s="326"/>
      <c r="AO14" s="326"/>
      <c r="AP14" s="326"/>
      <c r="AQ14" s="326"/>
      <c r="AR14" s="326"/>
      <c r="AS14" s="326"/>
      <c r="AT14" s="326"/>
      <c r="AU14" s="326"/>
      <c r="AV14" s="326"/>
      <c r="AW14" s="326"/>
      <c r="AX14" s="326"/>
      <c r="AY14" s="326"/>
      <c r="AZ14" s="326"/>
      <c r="BA14" s="326"/>
      <c r="BB14" s="326"/>
      <c r="BC14" s="326"/>
      <c r="BD14" s="326"/>
      <c r="BE14" s="326"/>
      <c r="BF14" s="326"/>
      <c r="BG14" s="326"/>
      <c r="BH14" s="326"/>
      <c r="BI14" s="326"/>
      <c r="BJ14" s="326"/>
      <c r="BK14" s="326"/>
      <c r="BL14" s="326"/>
      <c r="BM14" s="326"/>
      <c r="BN14" s="326"/>
      <c r="BO14" s="326"/>
      <c r="BP14" s="326"/>
      <c r="BQ14" s="326"/>
      <c r="BR14" s="326"/>
      <c r="BS14" s="326"/>
      <c r="BT14" s="326"/>
      <c r="BU14" s="326"/>
      <c r="BV14" s="326"/>
      <c r="BW14" s="326"/>
      <c r="BX14" s="326"/>
      <c r="BY14" s="326"/>
      <c r="BZ14" s="326"/>
      <c r="CA14" s="326"/>
      <c r="CB14" s="326"/>
      <c r="CC14" s="326"/>
      <c r="CD14" s="326"/>
      <c r="CE14" s="326"/>
      <c r="CF14" s="326"/>
      <c r="CG14" s="326"/>
      <c r="CH14" s="326"/>
      <c r="CI14" s="326"/>
      <c r="CJ14" s="326"/>
      <c r="CK14" s="326"/>
      <c r="CL14" s="326"/>
      <c r="CM14" s="326"/>
      <c r="CN14" s="326"/>
      <c r="CO14" s="326"/>
      <c r="CP14" s="326"/>
      <c r="CQ14" s="326"/>
      <c r="CR14" s="326"/>
      <c r="CS14" s="322"/>
      <c r="CT14" s="322"/>
      <c r="CU14" s="322"/>
      <c r="CV14" s="322"/>
      <c r="CW14" s="322"/>
      <c r="CX14" s="322"/>
      <c r="CY14" s="322"/>
      <c r="CZ14" s="322"/>
      <c r="DA14" s="322"/>
      <c r="DB14" s="322"/>
    </row>
    <row r="15" spans="1:106" ht="15.75">
      <c r="A15" s="326" t="s">
        <v>2139</v>
      </c>
      <c r="B15" s="328"/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326"/>
      <c r="Q15" s="326"/>
      <c r="R15" s="326"/>
      <c r="S15" s="326"/>
      <c r="T15" s="326"/>
      <c r="U15" s="326"/>
      <c r="V15" s="326"/>
      <c r="W15" s="326"/>
      <c r="X15" s="326"/>
      <c r="Y15" s="326"/>
      <c r="Z15" s="326"/>
      <c r="AA15" s="326"/>
      <c r="AB15" s="326"/>
      <c r="AC15" s="326"/>
      <c r="AD15" s="326"/>
      <c r="AE15" s="326"/>
      <c r="AF15" s="326"/>
      <c r="AG15" s="326"/>
      <c r="AH15" s="326"/>
      <c r="AI15" s="326"/>
      <c r="AJ15" s="326"/>
      <c r="AK15" s="326"/>
      <c r="AL15" s="326"/>
      <c r="AM15" s="326"/>
      <c r="AN15" s="326"/>
      <c r="AO15" s="326"/>
      <c r="AP15" s="326"/>
      <c r="AQ15" s="326"/>
      <c r="AR15" s="326"/>
      <c r="AS15" s="326"/>
      <c r="AT15" s="326"/>
      <c r="AU15" s="326"/>
      <c r="AV15" s="326"/>
      <c r="AW15" s="326"/>
      <c r="AX15" s="326"/>
      <c r="AY15" s="326"/>
      <c r="AZ15" s="326"/>
      <c r="BA15" s="326"/>
      <c r="BB15" s="326"/>
      <c r="BC15" s="326"/>
      <c r="BD15" s="326"/>
      <c r="BE15" s="326"/>
      <c r="BF15" s="326"/>
      <c r="BG15" s="326"/>
      <c r="BH15" s="326"/>
      <c r="BI15" s="326"/>
      <c r="BJ15" s="326"/>
      <c r="BK15" s="326"/>
      <c r="BL15" s="326"/>
      <c r="BM15" s="326"/>
      <c r="BN15" s="326"/>
      <c r="BO15" s="326"/>
      <c r="BP15" s="326"/>
      <c r="BQ15" s="326"/>
      <c r="BR15" s="326"/>
      <c r="BS15" s="326"/>
      <c r="BT15" s="326"/>
      <c r="BU15" s="326"/>
      <c r="BV15" s="326"/>
      <c r="BW15" s="326"/>
      <c r="BX15" s="326"/>
      <c r="BY15" s="326"/>
      <c r="BZ15" s="326"/>
      <c r="CA15" s="326"/>
      <c r="CB15" s="326"/>
      <c r="CC15" s="326"/>
      <c r="CD15" s="326"/>
      <c r="CE15" s="326"/>
      <c r="CF15" s="326"/>
      <c r="CG15" s="326"/>
      <c r="CH15" s="326"/>
      <c r="CI15" s="326"/>
      <c r="CJ15" s="326"/>
      <c r="CK15" s="326"/>
      <c r="CL15" s="326"/>
      <c r="CM15" s="326"/>
      <c r="CN15" s="326"/>
      <c r="CO15" s="326"/>
      <c r="CP15" s="326"/>
      <c r="CQ15" s="326"/>
      <c r="CR15" s="326"/>
      <c r="CS15" s="322"/>
      <c r="CT15" s="322"/>
      <c r="CU15" s="322"/>
      <c r="CV15" s="322"/>
      <c r="CW15" s="322"/>
      <c r="CX15" s="322"/>
      <c r="CY15" s="322"/>
      <c r="CZ15" s="322"/>
      <c r="DA15" s="322"/>
      <c r="DB15" s="322"/>
    </row>
    <row r="16" spans="1:106" ht="15.75">
      <c r="A16" s="326"/>
      <c r="B16" s="328"/>
      <c r="C16" s="326"/>
      <c r="D16" s="326"/>
      <c r="E16" s="326"/>
      <c r="F16" s="326"/>
      <c r="G16" s="326"/>
      <c r="H16" s="326"/>
      <c r="I16" s="326"/>
      <c r="J16" s="326"/>
      <c r="K16" s="326"/>
      <c r="L16" s="326"/>
      <c r="M16" s="326"/>
      <c r="N16" s="326"/>
      <c r="O16" s="326"/>
      <c r="P16" s="326"/>
      <c r="Q16" s="326"/>
      <c r="R16" s="326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  <c r="AP16" s="326"/>
      <c r="AQ16" s="326"/>
      <c r="AR16" s="326"/>
      <c r="AS16" s="326"/>
      <c r="AT16" s="326"/>
      <c r="AU16" s="326"/>
      <c r="AV16" s="326"/>
      <c r="AW16" s="326"/>
      <c r="AX16" s="326"/>
      <c r="AY16" s="326"/>
      <c r="AZ16" s="326"/>
      <c r="BA16" s="326"/>
      <c r="BB16" s="326"/>
      <c r="BC16" s="326"/>
      <c r="BD16" s="326"/>
      <c r="BE16" s="326"/>
      <c r="BF16" s="326"/>
      <c r="BG16" s="326"/>
      <c r="BH16" s="326"/>
      <c r="BI16" s="326"/>
      <c r="BJ16" s="326"/>
      <c r="BK16" s="326"/>
      <c r="BL16" s="326"/>
      <c r="BM16" s="326"/>
      <c r="BN16" s="326"/>
      <c r="BO16" s="326"/>
      <c r="BP16" s="326"/>
      <c r="BQ16" s="326"/>
      <c r="BR16" s="326"/>
      <c r="BS16" s="326"/>
      <c r="BT16" s="326"/>
      <c r="BU16" s="326"/>
      <c r="BV16" s="326"/>
      <c r="BW16" s="326"/>
      <c r="BX16" s="326"/>
      <c r="BY16" s="326"/>
      <c r="BZ16" s="326"/>
      <c r="CA16" s="326"/>
      <c r="CB16" s="326"/>
      <c r="CC16" s="326"/>
      <c r="CD16" s="326"/>
      <c r="CE16" s="326"/>
      <c r="CF16" s="326"/>
      <c r="CG16" s="326"/>
      <c r="CH16" s="326"/>
      <c r="CI16" s="326"/>
      <c r="CJ16" s="326"/>
      <c r="CK16" s="326"/>
      <c r="CL16" s="326"/>
      <c r="CM16" s="326"/>
      <c r="CN16" s="326"/>
      <c r="CO16" s="326"/>
      <c r="CP16" s="326"/>
      <c r="CQ16" s="326"/>
      <c r="CR16" s="326"/>
      <c r="CS16" s="322"/>
      <c r="CT16" s="322"/>
      <c r="CU16" s="322"/>
      <c r="CV16" s="322"/>
      <c r="CW16" s="322"/>
      <c r="CX16" s="322"/>
      <c r="CY16" s="322"/>
      <c r="CZ16" s="322"/>
      <c r="DA16" s="322"/>
      <c r="DB16" s="322"/>
    </row>
    <row r="17" spans="1:106" ht="15.75">
      <c r="A17" s="326" t="s">
        <v>2128</v>
      </c>
      <c r="B17" s="328"/>
      <c r="C17" s="326"/>
      <c r="D17" s="326"/>
      <c r="E17" s="326"/>
      <c r="F17" s="326"/>
      <c r="G17" s="326"/>
      <c r="H17" s="326"/>
      <c r="I17" s="326"/>
      <c r="J17" s="326"/>
      <c r="K17" s="326"/>
      <c r="L17" s="326"/>
      <c r="M17" s="326"/>
      <c r="N17" s="326"/>
      <c r="O17" s="326"/>
      <c r="P17" s="326"/>
      <c r="Q17" s="326"/>
      <c r="R17" s="326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  <c r="AP17" s="326"/>
      <c r="AQ17" s="326"/>
      <c r="AR17" s="326"/>
      <c r="AS17" s="326"/>
      <c r="AT17" s="326"/>
      <c r="AU17" s="326"/>
      <c r="AV17" s="326"/>
      <c r="AW17" s="326"/>
      <c r="AX17" s="326"/>
      <c r="AY17" s="326"/>
      <c r="AZ17" s="326"/>
      <c r="BA17" s="326"/>
      <c r="BB17" s="326"/>
      <c r="BC17" s="326"/>
      <c r="BD17" s="326"/>
      <c r="BE17" s="326"/>
      <c r="BF17" s="326"/>
      <c r="BG17" s="326"/>
      <c r="BH17" s="326"/>
      <c r="BI17" s="326"/>
      <c r="BJ17" s="326"/>
      <c r="BK17" s="326"/>
      <c r="BL17" s="326"/>
      <c r="BM17" s="326"/>
      <c r="BN17" s="326"/>
      <c r="BO17" s="326"/>
      <c r="BP17" s="326"/>
      <c r="BQ17" s="326"/>
      <c r="BR17" s="326"/>
      <c r="BS17" s="326"/>
      <c r="BT17" s="326"/>
      <c r="BU17" s="326"/>
      <c r="BV17" s="326"/>
      <c r="BW17" s="326"/>
      <c r="BX17" s="326"/>
      <c r="BY17" s="326"/>
      <c r="BZ17" s="326"/>
      <c r="CA17" s="326"/>
      <c r="CB17" s="326"/>
      <c r="CC17" s="326"/>
      <c r="CD17" s="326"/>
      <c r="CE17" s="326"/>
      <c r="CF17" s="326"/>
      <c r="CG17" s="326"/>
      <c r="CH17" s="326"/>
      <c r="CI17" s="326"/>
      <c r="CJ17" s="326"/>
      <c r="CK17" s="326"/>
      <c r="CL17" s="326"/>
      <c r="CM17" s="326"/>
      <c r="CN17" s="326"/>
      <c r="CO17" s="326"/>
      <c r="CP17" s="326"/>
      <c r="CQ17" s="326"/>
      <c r="CR17" s="326"/>
      <c r="CS17" s="322"/>
      <c r="CT17" s="322"/>
      <c r="CU17" s="322"/>
      <c r="CV17" s="322"/>
      <c r="CW17" s="322"/>
      <c r="CX17" s="322"/>
      <c r="CY17" s="322"/>
      <c r="CZ17" s="322"/>
      <c r="DA17" s="322"/>
      <c r="DB17" s="322"/>
    </row>
    <row r="18" spans="1:106" ht="15.75">
      <c r="A18" s="326"/>
      <c r="B18" s="328"/>
      <c r="C18" s="326"/>
      <c r="D18" s="326"/>
      <c r="E18" s="326"/>
      <c r="F18" s="326"/>
      <c r="G18" s="326"/>
      <c r="H18" s="326"/>
      <c r="I18" s="326"/>
      <c r="J18" s="326"/>
      <c r="K18" s="326"/>
      <c r="L18" s="326"/>
      <c r="M18" s="326"/>
      <c r="N18" s="326"/>
      <c r="O18" s="326"/>
      <c r="P18" s="326"/>
      <c r="Q18" s="326"/>
      <c r="R18" s="326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  <c r="AP18" s="326"/>
      <c r="AQ18" s="326"/>
      <c r="AR18" s="326"/>
      <c r="AS18" s="326"/>
      <c r="AT18" s="326"/>
      <c r="AU18" s="326"/>
      <c r="AV18" s="326"/>
      <c r="AW18" s="326"/>
      <c r="AX18" s="326"/>
      <c r="AY18" s="326"/>
      <c r="AZ18" s="326"/>
      <c r="BA18" s="326"/>
      <c r="BB18" s="326"/>
      <c r="BC18" s="326"/>
      <c r="BD18" s="326"/>
      <c r="BE18" s="326"/>
      <c r="BF18" s="326"/>
      <c r="BG18" s="326"/>
      <c r="BH18" s="326"/>
      <c r="BI18" s="326"/>
      <c r="BJ18" s="326"/>
      <c r="BK18" s="326"/>
      <c r="BL18" s="326"/>
      <c r="BM18" s="326"/>
      <c r="BN18" s="326"/>
      <c r="BO18" s="326"/>
      <c r="BP18" s="326"/>
      <c r="BQ18" s="326"/>
      <c r="BR18" s="326"/>
      <c r="BS18" s="326"/>
      <c r="BT18" s="326"/>
      <c r="BU18" s="326"/>
      <c r="BV18" s="326"/>
      <c r="BW18" s="326"/>
      <c r="BX18" s="326"/>
      <c r="BY18" s="326"/>
      <c r="BZ18" s="326"/>
      <c r="CA18" s="326"/>
      <c r="CB18" s="326"/>
      <c r="CC18" s="326"/>
      <c r="CD18" s="326"/>
      <c r="CE18" s="326"/>
      <c r="CF18" s="326"/>
      <c r="CG18" s="326"/>
      <c r="CH18" s="326"/>
      <c r="CI18" s="326"/>
      <c r="CJ18" s="326"/>
      <c r="CK18" s="326"/>
      <c r="CL18" s="326"/>
      <c r="CM18" s="326"/>
      <c r="CN18" s="326"/>
      <c r="CO18" s="326"/>
      <c r="CP18" s="326"/>
      <c r="CQ18" s="326"/>
      <c r="CR18" s="326"/>
      <c r="CS18" s="322"/>
      <c r="CT18" s="322"/>
      <c r="CU18" s="322"/>
      <c r="CV18" s="322"/>
      <c r="CW18" s="322"/>
      <c r="CX18" s="322"/>
      <c r="CY18" s="322"/>
      <c r="CZ18" s="322"/>
      <c r="DA18" s="322"/>
      <c r="DB18" s="322"/>
    </row>
    <row r="19" spans="1:106" ht="15.75">
      <c r="A19" s="326" t="s">
        <v>2129</v>
      </c>
      <c r="B19" s="328"/>
      <c r="C19" s="326"/>
      <c r="D19" s="326"/>
      <c r="E19" s="326"/>
      <c r="F19" s="326"/>
      <c r="G19" s="326"/>
      <c r="H19" s="326"/>
      <c r="I19" s="326"/>
      <c r="J19" s="326"/>
      <c r="K19" s="326"/>
      <c r="L19" s="326"/>
      <c r="M19" s="326"/>
      <c r="N19" s="326"/>
      <c r="O19" s="326"/>
      <c r="P19" s="326"/>
      <c r="Q19" s="326"/>
      <c r="R19" s="326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  <c r="AP19" s="326"/>
      <c r="AQ19" s="326"/>
      <c r="AR19" s="326"/>
      <c r="AS19" s="326"/>
      <c r="AT19" s="326"/>
      <c r="AU19" s="326"/>
      <c r="AV19" s="326"/>
      <c r="AW19" s="326"/>
      <c r="AX19" s="326"/>
      <c r="AY19" s="326"/>
      <c r="AZ19" s="326"/>
      <c r="BA19" s="326"/>
      <c r="BB19" s="326"/>
      <c r="BC19" s="326"/>
      <c r="BD19" s="326"/>
      <c r="BE19" s="326"/>
      <c r="BF19" s="326"/>
      <c r="BG19" s="326"/>
      <c r="BH19" s="326"/>
      <c r="BI19" s="326"/>
      <c r="BJ19" s="326"/>
      <c r="BK19" s="326"/>
      <c r="BL19" s="326"/>
      <c r="BM19" s="326"/>
      <c r="BN19" s="326"/>
      <c r="BO19" s="326"/>
      <c r="BP19" s="326"/>
      <c r="BQ19" s="326"/>
      <c r="BR19" s="326"/>
      <c r="BS19" s="326"/>
      <c r="BT19" s="326"/>
      <c r="BU19" s="326"/>
      <c r="BV19" s="326"/>
      <c r="BW19" s="326"/>
      <c r="BX19" s="326"/>
      <c r="BY19" s="326"/>
      <c r="BZ19" s="326"/>
      <c r="CA19" s="326"/>
      <c r="CB19" s="326"/>
      <c r="CC19" s="326"/>
      <c r="CD19" s="326"/>
      <c r="CE19" s="326"/>
      <c r="CF19" s="326"/>
      <c r="CG19" s="326"/>
      <c r="CH19" s="326"/>
      <c r="CI19" s="326"/>
      <c r="CJ19" s="326"/>
      <c r="CK19" s="326"/>
      <c r="CL19" s="326"/>
      <c r="CM19" s="326"/>
      <c r="CN19" s="326"/>
      <c r="CO19" s="326"/>
      <c r="CP19" s="326"/>
      <c r="CQ19" s="326"/>
      <c r="CR19" s="326"/>
      <c r="CS19" s="322"/>
      <c r="CT19" s="322"/>
      <c r="CU19" s="322"/>
      <c r="CV19" s="322"/>
      <c r="CW19" s="322"/>
      <c r="CX19" s="322"/>
      <c r="CY19" s="322"/>
      <c r="CZ19" s="322"/>
      <c r="DA19" s="322"/>
      <c r="DB19" s="322"/>
    </row>
    <row r="20" spans="1:106" ht="15.75">
      <c r="A20" s="326"/>
      <c r="B20" s="328"/>
      <c r="C20" s="326"/>
      <c r="D20" s="326"/>
      <c r="E20" s="326"/>
      <c r="F20" s="326"/>
      <c r="G20" s="326"/>
      <c r="H20" s="326"/>
      <c r="I20" s="326"/>
      <c r="J20" s="326"/>
      <c r="K20" s="326"/>
      <c r="L20" s="326"/>
      <c r="M20" s="326"/>
      <c r="N20" s="326"/>
      <c r="O20" s="326"/>
      <c r="P20" s="326"/>
      <c r="Q20" s="326"/>
      <c r="R20" s="326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  <c r="AR20" s="326"/>
      <c r="AS20" s="326"/>
      <c r="AT20" s="326"/>
      <c r="AU20" s="326"/>
      <c r="AV20" s="326"/>
      <c r="AW20" s="326"/>
      <c r="AX20" s="326"/>
      <c r="AY20" s="326"/>
      <c r="AZ20" s="326"/>
      <c r="BA20" s="326"/>
      <c r="BB20" s="326"/>
      <c r="BC20" s="326"/>
      <c r="BD20" s="326"/>
      <c r="BE20" s="326"/>
      <c r="BF20" s="326"/>
      <c r="BG20" s="326"/>
      <c r="BH20" s="326"/>
      <c r="BI20" s="326"/>
      <c r="BJ20" s="326"/>
      <c r="BK20" s="326"/>
      <c r="BL20" s="326"/>
      <c r="BM20" s="326"/>
      <c r="BN20" s="326"/>
      <c r="BO20" s="326"/>
      <c r="BP20" s="326"/>
      <c r="BQ20" s="326"/>
      <c r="BR20" s="326"/>
      <c r="BS20" s="326"/>
      <c r="BT20" s="326"/>
      <c r="BU20" s="326"/>
      <c r="BV20" s="326"/>
      <c r="BW20" s="326"/>
      <c r="BX20" s="326"/>
      <c r="BY20" s="326"/>
      <c r="BZ20" s="326"/>
      <c r="CA20" s="326"/>
      <c r="CB20" s="326"/>
      <c r="CC20" s="326"/>
      <c r="CD20" s="326"/>
      <c r="CE20" s="326"/>
      <c r="CF20" s="326"/>
      <c r="CG20" s="326"/>
      <c r="CH20" s="326"/>
      <c r="CI20" s="326"/>
      <c r="CJ20" s="326"/>
      <c r="CK20" s="326"/>
      <c r="CL20" s="326"/>
      <c r="CM20" s="326"/>
      <c r="CN20" s="326"/>
      <c r="CO20" s="326"/>
      <c r="CP20" s="326"/>
      <c r="CQ20" s="326"/>
      <c r="CR20" s="326"/>
      <c r="CS20" s="322"/>
      <c r="CT20" s="322"/>
      <c r="CU20" s="322"/>
      <c r="CV20" s="322"/>
      <c r="CW20" s="322"/>
      <c r="CX20" s="322"/>
      <c r="CY20" s="322"/>
      <c r="CZ20" s="322"/>
      <c r="DA20" s="322"/>
      <c r="DB20" s="322"/>
    </row>
    <row r="21" spans="1:106" ht="15.75">
      <c r="A21" s="326" t="s">
        <v>2130</v>
      </c>
      <c r="B21" s="328"/>
      <c r="C21" s="326"/>
      <c r="D21" s="326"/>
      <c r="E21" s="326"/>
      <c r="F21" s="326"/>
      <c r="G21" s="326"/>
      <c r="H21" s="326"/>
      <c r="I21" s="326"/>
      <c r="J21" s="326"/>
      <c r="K21" s="326"/>
      <c r="L21" s="326"/>
      <c r="M21" s="326"/>
      <c r="N21" s="326"/>
      <c r="O21" s="326"/>
      <c r="P21" s="326"/>
      <c r="Q21" s="326"/>
      <c r="R21" s="326"/>
      <c r="S21" s="326"/>
      <c r="T21" s="326"/>
      <c r="U21" s="326"/>
      <c r="V21" s="326"/>
      <c r="W21" s="326"/>
      <c r="X21" s="326"/>
      <c r="Y21" s="326"/>
      <c r="Z21" s="326"/>
      <c r="AA21" s="326"/>
      <c r="AB21" s="326"/>
      <c r="AC21" s="326"/>
      <c r="AD21" s="326"/>
      <c r="AE21" s="326"/>
      <c r="AF21" s="326"/>
      <c r="AG21" s="326"/>
      <c r="AH21" s="326"/>
      <c r="AI21" s="326"/>
      <c r="AJ21" s="326"/>
      <c r="AK21" s="326"/>
      <c r="AL21" s="326"/>
      <c r="AM21" s="326"/>
      <c r="AN21" s="326"/>
      <c r="AO21" s="326"/>
      <c r="AP21" s="326"/>
      <c r="AQ21" s="326"/>
      <c r="AR21" s="326"/>
      <c r="AS21" s="326"/>
      <c r="AT21" s="326"/>
      <c r="AU21" s="326"/>
      <c r="AV21" s="326"/>
      <c r="AW21" s="326"/>
      <c r="AX21" s="326"/>
      <c r="AY21" s="326"/>
      <c r="AZ21" s="326"/>
      <c r="BA21" s="326"/>
      <c r="BB21" s="326"/>
      <c r="BC21" s="326"/>
      <c r="BD21" s="326"/>
      <c r="BE21" s="326"/>
      <c r="BF21" s="326"/>
      <c r="BG21" s="326"/>
      <c r="BH21" s="326"/>
      <c r="BI21" s="326"/>
      <c r="BJ21" s="326"/>
      <c r="BK21" s="326"/>
      <c r="BL21" s="326"/>
      <c r="BM21" s="326"/>
      <c r="BN21" s="326"/>
      <c r="BO21" s="326"/>
      <c r="BP21" s="326"/>
      <c r="BQ21" s="326"/>
      <c r="BR21" s="326"/>
      <c r="BS21" s="326"/>
      <c r="BT21" s="326"/>
      <c r="BU21" s="326"/>
      <c r="BV21" s="326"/>
      <c r="BW21" s="326"/>
      <c r="BX21" s="326"/>
      <c r="BY21" s="326"/>
      <c r="BZ21" s="326"/>
      <c r="CA21" s="326"/>
      <c r="CB21" s="326"/>
      <c r="CC21" s="326"/>
      <c r="CD21" s="326"/>
      <c r="CE21" s="326"/>
      <c r="CF21" s="326"/>
      <c r="CG21" s="326"/>
      <c r="CH21" s="326"/>
      <c r="CI21" s="326"/>
      <c r="CJ21" s="326"/>
      <c r="CK21" s="326"/>
      <c r="CL21" s="326"/>
      <c r="CM21" s="326"/>
      <c r="CN21" s="326"/>
      <c r="CO21" s="326"/>
      <c r="CP21" s="326"/>
      <c r="CQ21" s="326"/>
      <c r="CR21" s="326"/>
      <c r="CS21" s="322"/>
      <c r="CT21" s="322"/>
      <c r="CU21" s="322"/>
      <c r="CV21" s="322"/>
      <c r="CW21" s="322"/>
      <c r="CX21" s="322"/>
      <c r="CY21" s="322"/>
      <c r="CZ21" s="322"/>
      <c r="DA21" s="322"/>
      <c r="DB21" s="322"/>
    </row>
    <row r="22" spans="1:106" ht="15.75">
      <c r="A22" s="326"/>
      <c r="B22" s="328"/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  <c r="V22" s="326"/>
      <c r="W22" s="326"/>
      <c r="X22" s="326"/>
      <c r="Y22" s="326"/>
      <c r="Z22" s="326"/>
      <c r="AA22" s="326"/>
      <c r="AB22" s="326"/>
      <c r="AC22" s="326"/>
      <c r="AD22" s="326"/>
      <c r="AE22" s="326"/>
      <c r="AF22" s="326"/>
      <c r="AG22" s="326"/>
      <c r="AH22" s="326"/>
      <c r="AI22" s="326"/>
      <c r="AJ22" s="326"/>
      <c r="AK22" s="326"/>
      <c r="AL22" s="326"/>
      <c r="AM22" s="326"/>
      <c r="AN22" s="326"/>
      <c r="AO22" s="326"/>
      <c r="AP22" s="326"/>
      <c r="AQ22" s="326"/>
      <c r="AR22" s="326"/>
      <c r="AS22" s="326"/>
      <c r="AT22" s="326"/>
      <c r="AU22" s="326"/>
      <c r="AV22" s="326"/>
      <c r="AW22" s="326"/>
      <c r="AX22" s="326"/>
      <c r="AY22" s="326"/>
      <c r="AZ22" s="326"/>
      <c r="BA22" s="326"/>
      <c r="BB22" s="326"/>
      <c r="BC22" s="326"/>
      <c r="BD22" s="326"/>
      <c r="BE22" s="326"/>
      <c r="BF22" s="326"/>
      <c r="BG22" s="326"/>
      <c r="BH22" s="326"/>
      <c r="BI22" s="326"/>
      <c r="BJ22" s="326"/>
      <c r="BK22" s="326"/>
      <c r="BL22" s="326"/>
      <c r="BM22" s="326"/>
      <c r="BN22" s="326"/>
      <c r="BO22" s="326"/>
      <c r="BP22" s="326"/>
      <c r="BQ22" s="326"/>
      <c r="BR22" s="326"/>
      <c r="BS22" s="326"/>
      <c r="BT22" s="326"/>
      <c r="BU22" s="326"/>
      <c r="BV22" s="326"/>
      <c r="BW22" s="326"/>
      <c r="BX22" s="326"/>
      <c r="BY22" s="326"/>
      <c r="BZ22" s="326"/>
      <c r="CA22" s="326"/>
      <c r="CB22" s="326"/>
      <c r="CC22" s="326"/>
      <c r="CD22" s="326"/>
      <c r="CE22" s="326"/>
      <c r="CF22" s="326"/>
      <c r="CG22" s="326"/>
      <c r="CH22" s="326"/>
      <c r="CI22" s="326"/>
      <c r="CJ22" s="326"/>
      <c r="CK22" s="326"/>
      <c r="CL22" s="326"/>
      <c r="CM22" s="326"/>
      <c r="CN22" s="326"/>
      <c r="CO22" s="326"/>
      <c r="CP22" s="326"/>
      <c r="CQ22" s="326"/>
      <c r="CR22" s="326"/>
      <c r="CS22" s="322"/>
      <c r="CT22" s="322"/>
      <c r="CU22" s="322"/>
      <c r="CV22" s="322"/>
      <c r="CW22" s="322"/>
      <c r="CX22" s="322"/>
      <c r="CY22" s="322"/>
      <c r="CZ22" s="322"/>
      <c r="DA22" s="322"/>
      <c r="DB22" s="322"/>
    </row>
    <row r="23" spans="1:106" ht="15.75">
      <c r="A23" s="326" t="s">
        <v>2131</v>
      </c>
      <c r="B23" s="328"/>
      <c r="C23" s="326"/>
      <c r="D23" s="326"/>
      <c r="E23" s="326"/>
      <c r="F23" s="326"/>
      <c r="G23" s="326"/>
      <c r="H23" s="326"/>
      <c r="I23" s="326"/>
      <c r="J23" s="326"/>
      <c r="K23" s="326"/>
      <c r="L23" s="326"/>
      <c r="M23" s="326"/>
      <c r="N23" s="326"/>
      <c r="O23" s="326"/>
      <c r="P23" s="326"/>
      <c r="Q23" s="326"/>
      <c r="R23" s="326"/>
      <c r="S23" s="326"/>
      <c r="T23" s="326"/>
      <c r="U23" s="326"/>
      <c r="V23" s="326"/>
      <c r="W23" s="326"/>
      <c r="X23" s="326"/>
      <c r="Y23" s="326"/>
      <c r="Z23" s="326"/>
      <c r="AA23" s="326"/>
      <c r="AB23" s="326"/>
      <c r="AC23" s="326"/>
      <c r="AD23" s="326"/>
      <c r="AE23" s="326"/>
      <c r="AF23" s="326"/>
      <c r="AG23" s="326"/>
      <c r="AH23" s="326"/>
      <c r="AI23" s="326"/>
      <c r="AJ23" s="326"/>
      <c r="AK23" s="326"/>
      <c r="AL23" s="326"/>
      <c r="AM23" s="326"/>
      <c r="AN23" s="326"/>
      <c r="AO23" s="326"/>
      <c r="AP23" s="326"/>
      <c r="AQ23" s="326"/>
      <c r="AR23" s="326"/>
      <c r="AS23" s="326"/>
      <c r="AT23" s="326"/>
      <c r="AU23" s="326"/>
      <c r="AV23" s="326"/>
      <c r="AW23" s="326"/>
      <c r="AX23" s="326"/>
      <c r="AY23" s="326"/>
      <c r="AZ23" s="326"/>
      <c r="BA23" s="326"/>
      <c r="BB23" s="326"/>
      <c r="BC23" s="326"/>
      <c r="BD23" s="326"/>
      <c r="BE23" s="326"/>
      <c r="BF23" s="326"/>
      <c r="BG23" s="326"/>
      <c r="BH23" s="326"/>
      <c r="BI23" s="326"/>
      <c r="BJ23" s="326"/>
      <c r="BK23" s="326"/>
      <c r="BL23" s="326"/>
      <c r="BM23" s="326"/>
      <c r="BN23" s="326"/>
      <c r="BO23" s="326"/>
      <c r="BP23" s="326"/>
      <c r="BQ23" s="326"/>
      <c r="BR23" s="326"/>
      <c r="BS23" s="326"/>
      <c r="BT23" s="326"/>
      <c r="BU23" s="326"/>
      <c r="BV23" s="326"/>
      <c r="BW23" s="326"/>
      <c r="BX23" s="326"/>
      <c r="BY23" s="326"/>
      <c r="BZ23" s="326"/>
      <c r="CA23" s="326"/>
      <c r="CB23" s="326"/>
      <c r="CC23" s="326"/>
      <c r="CD23" s="326"/>
      <c r="CE23" s="326"/>
      <c r="CF23" s="326"/>
      <c r="CG23" s="326"/>
      <c r="CH23" s="326"/>
      <c r="CI23" s="326"/>
      <c r="CJ23" s="326"/>
      <c r="CK23" s="326"/>
      <c r="CL23" s="326"/>
      <c r="CM23" s="326"/>
      <c r="CN23" s="326"/>
      <c r="CO23" s="326"/>
      <c r="CP23" s="326"/>
      <c r="CQ23" s="326"/>
      <c r="CR23" s="326"/>
      <c r="CS23" s="322"/>
      <c r="CT23" s="322"/>
      <c r="CU23" s="322"/>
      <c r="CV23" s="322"/>
      <c r="CW23" s="322"/>
      <c r="CX23" s="322"/>
      <c r="CY23" s="322"/>
      <c r="CZ23" s="322"/>
      <c r="DA23" s="322"/>
      <c r="DB23" s="322"/>
    </row>
    <row r="24" spans="1:106" ht="15.75">
      <c r="A24" s="326"/>
      <c r="B24" s="328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326"/>
      <c r="O24" s="326"/>
      <c r="P24" s="326"/>
      <c r="Q24" s="326"/>
      <c r="R24" s="326"/>
      <c r="S24" s="326"/>
      <c r="T24" s="326"/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326"/>
      <c r="AJ24" s="326"/>
      <c r="AK24" s="326"/>
      <c r="AL24" s="326"/>
      <c r="AM24" s="326"/>
      <c r="AN24" s="326"/>
      <c r="AO24" s="326"/>
      <c r="AP24" s="326"/>
      <c r="AQ24" s="326"/>
      <c r="AR24" s="326"/>
      <c r="AS24" s="326"/>
      <c r="AT24" s="326"/>
      <c r="AU24" s="326"/>
      <c r="AV24" s="326"/>
      <c r="AW24" s="326"/>
      <c r="AX24" s="326"/>
      <c r="AY24" s="326"/>
      <c r="AZ24" s="326"/>
      <c r="BA24" s="326"/>
      <c r="BB24" s="326"/>
      <c r="BC24" s="326"/>
      <c r="BD24" s="326"/>
      <c r="BE24" s="326"/>
      <c r="BF24" s="326"/>
      <c r="BG24" s="326"/>
      <c r="BH24" s="326"/>
      <c r="BI24" s="326"/>
      <c r="BJ24" s="326"/>
      <c r="BK24" s="326"/>
      <c r="BL24" s="326"/>
      <c r="BM24" s="326"/>
      <c r="BN24" s="326"/>
      <c r="BO24" s="326"/>
      <c r="BP24" s="326"/>
      <c r="BQ24" s="326"/>
      <c r="BR24" s="326"/>
      <c r="BS24" s="326"/>
      <c r="BT24" s="326"/>
      <c r="BU24" s="326"/>
      <c r="BV24" s="326"/>
      <c r="BW24" s="326"/>
      <c r="BX24" s="326"/>
      <c r="BY24" s="326"/>
      <c r="BZ24" s="326"/>
      <c r="CA24" s="326"/>
      <c r="CB24" s="326"/>
      <c r="CC24" s="326"/>
      <c r="CD24" s="326"/>
      <c r="CE24" s="326"/>
      <c r="CF24" s="326"/>
      <c r="CG24" s="326"/>
      <c r="CH24" s="326"/>
      <c r="CI24" s="326"/>
      <c r="CJ24" s="326"/>
      <c r="CK24" s="326"/>
      <c r="CL24" s="326"/>
      <c r="CM24" s="326"/>
      <c r="CN24" s="326"/>
      <c r="CO24" s="326"/>
      <c r="CP24" s="326"/>
      <c r="CQ24" s="326"/>
      <c r="CR24" s="326"/>
      <c r="CS24" s="322"/>
      <c r="CT24" s="322"/>
      <c r="CU24" s="322"/>
      <c r="CV24" s="322"/>
      <c r="CW24" s="322"/>
      <c r="CX24" s="322"/>
      <c r="CY24" s="322"/>
      <c r="CZ24" s="322"/>
      <c r="DA24" s="322"/>
      <c r="DB24" s="322"/>
    </row>
    <row r="25" spans="1:106" ht="15.75">
      <c r="A25" s="326" t="s">
        <v>2132</v>
      </c>
      <c r="B25" s="328"/>
      <c r="C25" s="326"/>
      <c r="D25" s="326"/>
      <c r="E25" s="326"/>
      <c r="F25" s="326"/>
      <c r="G25" s="326"/>
      <c r="H25" s="326"/>
      <c r="I25" s="326"/>
      <c r="J25" s="326"/>
      <c r="K25" s="326"/>
      <c r="L25" s="326"/>
      <c r="M25" s="326"/>
      <c r="N25" s="326"/>
      <c r="O25" s="326"/>
      <c r="P25" s="326"/>
      <c r="Q25" s="326"/>
      <c r="R25" s="326"/>
      <c r="S25" s="326"/>
      <c r="T25" s="326"/>
      <c r="U25" s="326"/>
      <c r="V25" s="326"/>
      <c r="W25" s="326"/>
      <c r="X25" s="326"/>
      <c r="Y25" s="326"/>
      <c r="Z25" s="326"/>
      <c r="AA25" s="326"/>
      <c r="AB25" s="326"/>
      <c r="AC25" s="326"/>
      <c r="AD25" s="326"/>
      <c r="AE25" s="326"/>
      <c r="AF25" s="326"/>
      <c r="AG25" s="326"/>
      <c r="AH25" s="326"/>
      <c r="AI25" s="326"/>
      <c r="AJ25" s="326"/>
      <c r="AK25" s="326"/>
      <c r="AL25" s="326"/>
      <c r="AM25" s="326"/>
      <c r="AN25" s="326"/>
      <c r="AO25" s="326"/>
      <c r="AP25" s="326"/>
      <c r="AQ25" s="326"/>
      <c r="AR25" s="326"/>
      <c r="AS25" s="326"/>
      <c r="AT25" s="326"/>
      <c r="AU25" s="326"/>
      <c r="AV25" s="326"/>
      <c r="AW25" s="326"/>
      <c r="AX25" s="326"/>
      <c r="AY25" s="326"/>
      <c r="AZ25" s="326"/>
      <c r="BA25" s="326"/>
      <c r="BB25" s="326"/>
      <c r="BC25" s="326"/>
      <c r="BD25" s="326"/>
      <c r="BE25" s="326"/>
      <c r="BF25" s="326"/>
      <c r="BG25" s="326"/>
      <c r="BH25" s="326"/>
      <c r="BI25" s="326"/>
      <c r="BJ25" s="326"/>
      <c r="BK25" s="326"/>
      <c r="BL25" s="326"/>
      <c r="BM25" s="326"/>
      <c r="BN25" s="326"/>
      <c r="BO25" s="326"/>
      <c r="BP25" s="326"/>
      <c r="BQ25" s="326"/>
      <c r="BR25" s="326"/>
      <c r="BS25" s="326"/>
      <c r="BT25" s="326"/>
      <c r="BU25" s="326"/>
      <c r="BV25" s="326"/>
      <c r="BW25" s="326"/>
      <c r="BX25" s="326"/>
      <c r="BY25" s="326"/>
      <c r="BZ25" s="326"/>
      <c r="CA25" s="326"/>
      <c r="CB25" s="326"/>
      <c r="CC25" s="326"/>
      <c r="CD25" s="326"/>
      <c r="CE25" s="326"/>
      <c r="CF25" s="326"/>
      <c r="CG25" s="326"/>
      <c r="CH25" s="326"/>
      <c r="CI25" s="326"/>
      <c r="CJ25" s="326"/>
      <c r="CK25" s="326"/>
      <c r="CL25" s="326"/>
      <c r="CM25" s="326"/>
      <c r="CN25" s="326"/>
      <c r="CO25" s="326"/>
      <c r="CP25" s="326"/>
      <c r="CQ25" s="326"/>
      <c r="CR25" s="326"/>
      <c r="CS25" s="322"/>
      <c r="CT25" s="322"/>
      <c r="CU25" s="322"/>
      <c r="CV25" s="322"/>
      <c r="CW25" s="322"/>
      <c r="CX25" s="322"/>
      <c r="CY25" s="322"/>
      <c r="CZ25" s="322"/>
      <c r="DA25" s="322"/>
      <c r="DB25" s="322"/>
    </row>
    <row r="26" spans="1:106" ht="15.75">
      <c r="A26" s="326"/>
      <c r="B26" s="328"/>
      <c r="C26" s="326"/>
      <c r="D26" s="326"/>
      <c r="E26" s="326"/>
      <c r="F26" s="326"/>
      <c r="G26" s="326"/>
      <c r="H26" s="326"/>
      <c r="I26" s="326"/>
      <c r="J26" s="326"/>
      <c r="K26" s="326"/>
      <c r="L26" s="326"/>
      <c r="M26" s="326"/>
      <c r="N26" s="326"/>
      <c r="O26" s="326"/>
      <c r="P26" s="326"/>
      <c r="Q26" s="326"/>
      <c r="R26" s="326"/>
      <c r="S26" s="326"/>
      <c r="T26" s="326"/>
      <c r="U26" s="326"/>
      <c r="V26" s="326"/>
      <c r="W26" s="326"/>
      <c r="X26" s="326"/>
      <c r="Y26" s="326"/>
      <c r="Z26" s="326"/>
      <c r="AA26" s="326"/>
      <c r="AB26" s="326"/>
      <c r="AC26" s="326"/>
      <c r="AD26" s="326"/>
      <c r="AE26" s="326"/>
      <c r="AF26" s="326"/>
      <c r="AG26" s="326"/>
      <c r="AH26" s="326"/>
      <c r="AI26" s="326"/>
      <c r="AJ26" s="326"/>
      <c r="AK26" s="326"/>
      <c r="AL26" s="326"/>
      <c r="AM26" s="326"/>
      <c r="AN26" s="326"/>
      <c r="AO26" s="326"/>
      <c r="AP26" s="326"/>
      <c r="AQ26" s="326"/>
      <c r="AR26" s="326"/>
      <c r="AS26" s="326"/>
      <c r="AT26" s="326"/>
      <c r="AU26" s="326"/>
      <c r="AV26" s="326"/>
      <c r="AW26" s="326"/>
      <c r="AX26" s="326"/>
      <c r="AY26" s="326"/>
      <c r="AZ26" s="326"/>
      <c r="BA26" s="326"/>
      <c r="BB26" s="326"/>
      <c r="BC26" s="326"/>
      <c r="BD26" s="326"/>
      <c r="BE26" s="326"/>
      <c r="BF26" s="326"/>
      <c r="BG26" s="326"/>
      <c r="BH26" s="326"/>
      <c r="BI26" s="326"/>
      <c r="BJ26" s="326"/>
      <c r="BK26" s="326"/>
      <c r="BL26" s="326"/>
      <c r="BM26" s="326"/>
      <c r="BN26" s="326"/>
      <c r="BO26" s="326"/>
      <c r="BP26" s="326"/>
      <c r="BQ26" s="326"/>
      <c r="BR26" s="326"/>
      <c r="BS26" s="326"/>
      <c r="BT26" s="326"/>
      <c r="BU26" s="326"/>
      <c r="BV26" s="326"/>
      <c r="BW26" s="326"/>
      <c r="BX26" s="326"/>
      <c r="BY26" s="326"/>
      <c r="BZ26" s="326"/>
      <c r="CA26" s="326"/>
      <c r="CB26" s="326"/>
      <c r="CC26" s="326"/>
      <c r="CD26" s="326"/>
      <c r="CE26" s="326"/>
      <c r="CF26" s="326"/>
      <c r="CG26" s="326"/>
      <c r="CH26" s="326"/>
      <c r="CI26" s="326"/>
      <c r="CJ26" s="326"/>
      <c r="CK26" s="326"/>
      <c r="CL26" s="326"/>
      <c r="CM26" s="326"/>
      <c r="CN26" s="326"/>
      <c r="CO26" s="326"/>
      <c r="CP26" s="326"/>
      <c r="CQ26" s="326"/>
      <c r="CR26" s="326"/>
      <c r="CS26" s="322"/>
      <c r="CT26" s="322"/>
      <c r="CU26" s="322"/>
      <c r="CV26" s="322"/>
      <c r="CW26" s="322"/>
      <c r="CX26" s="322"/>
      <c r="CY26" s="322"/>
      <c r="CZ26" s="322"/>
      <c r="DA26" s="322"/>
      <c r="DB26" s="322"/>
    </row>
    <row r="27" spans="1:106" ht="15.75">
      <c r="A27" s="326"/>
      <c r="B27" s="328"/>
      <c r="C27" s="326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N27" s="326"/>
      <c r="O27" s="326"/>
      <c r="P27" s="326"/>
      <c r="Q27" s="326"/>
      <c r="R27" s="326"/>
      <c r="S27" s="326"/>
      <c r="T27" s="326"/>
      <c r="U27" s="326"/>
      <c r="V27" s="326"/>
      <c r="W27" s="326"/>
      <c r="X27" s="326"/>
      <c r="Y27" s="326"/>
      <c r="Z27" s="326"/>
      <c r="AA27" s="326"/>
      <c r="AB27" s="326"/>
      <c r="AC27" s="326"/>
      <c r="AD27" s="326"/>
      <c r="AE27" s="326"/>
      <c r="AF27" s="326"/>
      <c r="AG27" s="326"/>
      <c r="AH27" s="326"/>
      <c r="AI27" s="326"/>
      <c r="AJ27" s="326"/>
      <c r="AK27" s="326"/>
      <c r="AL27" s="326"/>
      <c r="AM27" s="326"/>
      <c r="AN27" s="326"/>
      <c r="AO27" s="326"/>
      <c r="AP27" s="326"/>
      <c r="AQ27" s="326"/>
      <c r="AR27" s="326"/>
      <c r="AS27" s="326"/>
      <c r="AT27" s="326"/>
      <c r="AU27" s="326"/>
      <c r="AV27" s="326"/>
      <c r="AW27" s="326"/>
      <c r="AX27" s="326"/>
      <c r="AY27" s="326"/>
      <c r="AZ27" s="326"/>
      <c r="BA27" s="326"/>
      <c r="BB27" s="326"/>
      <c r="BC27" s="326"/>
      <c r="BD27" s="326"/>
      <c r="BE27" s="326"/>
      <c r="BF27" s="326"/>
      <c r="BG27" s="326"/>
      <c r="BH27" s="326"/>
      <c r="BI27" s="326"/>
      <c r="BJ27" s="326"/>
      <c r="BK27" s="326"/>
      <c r="BL27" s="326"/>
      <c r="BM27" s="326"/>
      <c r="BN27" s="326"/>
      <c r="BO27" s="326"/>
      <c r="BP27" s="326"/>
      <c r="BQ27" s="326"/>
      <c r="BR27" s="326"/>
      <c r="BS27" s="326"/>
      <c r="BT27" s="326"/>
      <c r="BU27" s="326"/>
      <c r="BV27" s="326"/>
      <c r="BW27" s="326"/>
      <c r="BX27" s="326"/>
      <c r="BY27" s="326"/>
      <c r="BZ27" s="326"/>
      <c r="CA27" s="326"/>
      <c r="CB27" s="326"/>
      <c r="CC27" s="326"/>
      <c r="CD27" s="326"/>
      <c r="CE27" s="326"/>
      <c r="CF27" s="326"/>
      <c r="CG27" s="326"/>
      <c r="CH27" s="326"/>
      <c r="CI27" s="326"/>
      <c r="CJ27" s="326"/>
      <c r="CK27" s="326"/>
      <c r="CL27" s="326"/>
      <c r="CM27" s="326"/>
      <c r="CN27" s="326"/>
      <c r="CO27" s="326"/>
      <c r="CP27" s="326"/>
      <c r="CQ27" s="326"/>
      <c r="CR27" s="326"/>
      <c r="CS27" s="322"/>
      <c r="CT27" s="322"/>
      <c r="CU27" s="322"/>
      <c r="CV27" s="322"/>
      <c r="CW27" s="322"/>
      <c r="CX27" s="322"/>
      <c r="CY27" s="322"/>
      <c r="CZ27" s="322"/>
      <c r="DA27" s="322"/>
      <c r="DB27" s="322"/>
    </row>
    <row r="28" spans="1:106" ht="15.75">
      <c r="A28" s="326"/>
      <c r="B28" s="328"/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326"/>
      <c r="O28" s="326"/>
      <c r="P28" s="326"/>
      <c r="Q28" s="326"/>
      <c r="R28" s="326"/>
      <c r="S28" s="326"/>
      <c r="T28" s="326"/>
      <c r="U28" s="326"/>
      <c r="V28" s="326"/>
      <c r="W28" s="326"/>
      <c r="X28" s="326"/>
      <c r="Y28" s="326"/>
      <c r="Z28" s="326"/>
      <c r="AA28" s="326"/>
      <c r="AB28" s="326"/>
      <c r="AC28" s="326"/>
      <c r="AD28" s="326"/>
      <c r="AE28" s="326"/>
      <c r="AF28" s="326"/>
      <c r="AG28" s="326"/>
      <c r="AH28" s="326"/>
      <c r="AI28" s="326"/>
      <c r="AJ28" s="326"/>
      <c r="AK28" s="326"/>
      <c r="AL28" s="326"/>
      <c r="AM28" s="326"/>
      <c r="AN28" s="326"/>
      <c r="AO28" s="326"/>
      <c r="AP28" s="326"/>
      <c r="AQ28" s="326"/>
      <c r="AR28" s="326"/>
      <c r="AS28" s="326"/>
      <c r="AT28" s="326"/>
      <c r="AU28" s="326"/>
      <c r="AV28" s="326"/>
      <c r="AW28" s="326"/>
      <c r="AX28" s="326"/>
      <c r="AY28" s="326"/>
      <c r="AZ28" s="326"/>
      <c r="BA28" s="326"/>
      <c r="BB28" s="326"/>
      <c r="BC28" s="326"/>
      <c r="BD28" s="326"/>
      <c r="BE28" s="326"/>
      <c r="BF28" s="326"/>
      <c r="BG28" s="326"/>
      <c r="BH28" s="326"/>
      <c r="BI28" s="326"/>
      <c r="BJ28" s="326"/>
      <c r="BK28" s="326"/>
      <c r="BL28" s="326"/>
      <c r="BM28" s="326"/>
      <c r="BN28" s="326"/>
      <c r="BO28" s="326"/>
      <c r="BP28" s="326"/>
      <c r="BQ28" s="326"/>
      <c r="BR28" s="326"/>
      <c r="BS28" s="326"/>
      <c r="BT28" s="326"/>
      <c r="BU28" s="326"/>
      <c r="BV28" s="326"/>
      <c r="BW28" s="326"/>
      <c r="BX28" s="326"/>
      <c r="BY28" s="326"/>
      <c r="BZ28" s="326"/>
      <c r="CA28" s="326"/>
      <c r="CB28" s="326"/>
      <c r="CC28" s="326"/>
      <c r="CD28" s="326"/>
      <c r="CE28" s="326"/>
      <c r="CF28" s="326"/>
      <c r="CG28" s="326"/>
      <c r="CH28" s="326"/>
      <c r="CI28" s="326"/>
      <c r="CJ28" s="326"/>
      <c r="CK28" s="326"/>
      <c r="CL28" s="326"/>
      <c r="CM28" s="326"/>
      <c r="CN28" s="326"/>
      <c r="CO28" s="326"/>
      <c r="CP28" s="326"/>
      <c r="CQ28" s="326"/>
      <c r="CR28" s="326"/>
      <c r="CS28" s="322"/>
      <c r="CT28" s="322"/>
      <c r="CU28" s="322"/>
      <c r="CV28" s="322"/>
      <c r="CW28" s="322"/>
      <c r="CX28" s="322"/>
      <c r="CY28" s="322"/>
      <c r="CZ28" s="322"/>
      <c r="DA28" s="322"/>
      <c r="DB28" s="322"/>
    </row>
    <row r="29" spans="1:106" ht="15.75">
      <c r="A29" s="326" t="s">
        <v>2140</v>
      </c>
      <c r="B29" s="328"/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P29" s="326"/>
      <c r="Q29" s="326"/>
      <c r="R29" s="326"/>
      <c r="S29" s="326"/>
      <c r="T29" s="326"/>
      <c r="U29" s="326"/>
      <c r="V29" s="326"/>
      <c r="W29" s="326"/>
      <c r="X29" s="326"/>
      <c r="Y29" s="326"/>
      <c r="Z29" s="326"/>
      <c r="AA29" s="326"/>
      <c r="AB29" s="326"/>
      <c r="AC29" s="326"/>
      <c r="AD29" s="326"/>
      <c r="AE29" s="326"/>
      <c r="AF29" s="326"/>
      <c r="AG29" s="326"/>
      <c r="AH29" s="326"/>
      <c r="AI29" s="326"/>
      <c r="AJ29" s="326"/>
      <c r="AK29" s="326"/>
      <c r="AL29" s="326"/>
      <c r="AM29" s="326"/>
      <c r="AN29" s="326"/>
      <c r="AO29" s="326"/>
      <c r="AP29" s="326"/>
      <c r="AQ29" s="326"/>
      <c r="AR29" s="326"/>
      <c r="AS29" s="326"/>
      <c r="AT29" s="326"/>
      <c r="AU29" s="326"/>
      <c r="AV29" s="326"/>
      <c r="AW29" s="326"/>
      <c r="AX29" s="326"/>
      <c r="AY29" s="326"/>
      <c r="AZ29" s="326"/>
      <c r="BA29" s="326"/>
      <c r="BB29" s="326"/>
      <c r="BC29" s="326"/>
      <c r="BD29" s="326"/>
      <c r="BE29" s="326"/>
      <c r="BF29" s="326"/>
      <c r="BG29" s="326"/>
      <c r="BH29" s="326"/>
      <c r="BI29" s="326"/>
      <c r="BJ29" s="326"/>
      <c r="BK29" s="326"/>
      <c r="BL29" s="326"/>
      <c r="BM29" s="326"/>
      <c r="BN29" s="326"/>
      <c r="BO29" s="326"/>
      <c r="BP29" s="326"/>
      <c r="BQ29" s="326"/>
      <c r="BR29" s="326"/>
      <c r="BS29" s="326"/>
      <c r="BT29" s="326"/>
      <c r="BU29" s="326"/>
      <c r="BV29" s="326"/>
      <c r="BW29" s="326"/>
      <c r="BX29" s="326"/>
      <c r="BY29" s="326"/>
      <c r="BZ29" s="326"/>
      <c r="CA29" s="326"/>
      <c r="CB29" s="326"/>
      <c r="CC29" s="326"/>
      <c r="CD29" s="326"/>
      <c r="CE29" s="326"/>
      <c r="CF29" s="326"/>
      <c r="CG29" s="326"/>
      <c r="CH29" s="326"/>
      <c r="CI29" s="326"/>
      <c r="CJ29" s="326"/>
      <c r="CK29" s="326"/>
      <c r="CL29" s="326"/>
      <c r="CM29" s="326"/>
      <c r="CN29" s="326"/>
      <c r="CO29" s="326"/>
      <c r="CP29" s="326"/>
      <c r="CQ29" s="326"/>
      <c r="CR29" s="326"/>
      <c r="CS29" s="322"/>
      <c r="CT29" s="322"/>
      <c r="CU29" s="322"/>
      <c r="CV29" s="322"/>
      <c r="CW29" s="322"/>
      <c r="CX29" s="322"/>
      <c r="CY29" s="322"/>
      <c r="CZ29" s="322"/>
      <c r="DA29" s="322"/>
      <c r="DB29" s="322"/>
    </row>
    <row r="30" spans="1:106" ht="15.75">
      <c r="A30" s="326"/>
      <c r="B30" s="328"/>
      <c r="C30" s="326"/>
      <c r="D30" s="326"/>
      <c r="E30" s="326"/>
      <c r="F30" s="326"/>
      <c r="G30" s="326"/>
      <c r="H30" s="326"/>
      <c r="I30" s="326"/>
      <c r="J30" s="326"/>
      <c r="K30" s="326"/>
      <c r="L30" s="326"/>
      <c r="M30" s="326"/>
      <c r="N30" s="326"/>
      <c r="O30" s="326"/>
      <c r="P30" s="326"/>
      <c r="Q30" s="326"/>
      <c r="R30" s="326"/>
      <c r="S30" s="326"/>
      <c r="T30" s="326"/>
      <c r="U30" s="326"/>
      <c r="V30" s="326"/>
      <c r="W30" s="326"/>
      <c r="X30" s="326"/>
      <c r="Y30" s="326"/>
      <c r="Z30" s="326"/>
      <c r="AA30" s="326"/>
      <c r="AB30" s="326"/>
      <c r="AC30" s="326"/>
      <c r="AD30" s="326"/>
      <c r="AE30" s="326"/>
      <c r="AF30" s="326"/>
      <c r="AG30" s="326"/>
      <c r="AH30" s="326"/>
      <c r="AI30" s="326"/>
      <c r="AJ30" s="326"/>
      <c r="AK30" s="326"/>
      <c r="AL30" s="326"/>
      <c r="AM30" s="326"/>
      <c r="AN30" s="326"/>
      <c r="AO30" s="326"/>
      <c r="AP30" s="326"/>
      <c r="AQ30" s="326"/>
      <c r="AR30" s="326"/>
      <c r="AS30" s="326"/>
      <c r="AT30" s="326"/>
      <c r="AU30" s="326"/>
      <c r="AV30" s="326"/>
      <c r="AW30" s="326"/>
      <c r="AX30" s="326"/>
      <c r="AY30" s="326"/>
      <c r="AZ30" s="326"/>
      <c r="BA30" s="326"/>
      <c r="BB30" s="326"/>
      <c r="BC30" s="326"/>
      <c r="BD30" s="326"/>
      <c r="BE30" s="326"/>
      <c r="BF30" s="326"/>
      <c r="BG30" s="326"/>
      <c r="BH30" s="326"/>
      <c r="BI30" s="326"/>
      <c r="BJ30" s="326"/>
      <c r="BK30" s="326"/>
      <c r="BL30" s="326"/>
      <c r="BM30" s="326"/>
      <c r="BN30" s="326"/>
      <c r="BO30" s="326"/>
      <c r="BP30" s="326"/>
      <c r="BQ30" s="326"/>
      <c r="BR30" s="326"/>
      <c r="BS30" s="326"/>
      <c r="BT30" s="326"/>
      <c r="BU30" s="326"/>
      <c r="BV30" s="326"/>
      <c r="BW30" s="326"/>
      <c r="BX30" s="326"/>
      <c r="BY30" s="326"/>
      <c r="BZ30" s="326"/>
      <c r="CA30" s="326"/>
      <c r="CB30" s="326"/>
      <c r="CC30" s="326"/>
      <c r="CD30" s="326"/>
      <c r="CE30" s="326"/>
      <c r="CF30" s="326"/>
      <c r="CG30" s="326"/>
      <c r="CH30" s="326"/>
      <c r="CI30" s="326"/>
      <c r="CJ30" s="326"/>
      <c r="CK30" s="326"/>
      <c r="CL30" s="326"/>
      <c r="CM30" s="326"/>
      <c r="CN30" s="326"/>
      <c r="CO30" s="326"/>
      <c r="CP30" s="326"/>
      <c r="CQ30" s="326"/>
      <c r="CR30" s="326"/>
      <c r="CS30" s="322"/>
      <c r="CT30" s="322"/>
      <c r="CU30" s="322"/>
      <c r="CV30" s="322"/>
      <c r="CW30" s="322"/>
      <c r="CX30" s="322"/>
      <c r="CY30" s="322"/>
      <c r="CZ30" s="322"/>
      <c r="DA30" s="322"/>
      <c r="DB30" s="322"/>
    </row>
    <row r="31" spans="1:106" ht="15.75">
      <c r="A31" s="326" t="s">
        <v>2141</v>
      </c>
      <c r="B31" s="328"/>
      <c r="C31" s="326"/>
      <c r="D31" s="326"/>
      <c r="E31" s="326"/>
      <c r="F31" s="326"/>
      <c r="G31" s="326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26"/>
      <c r="S31" s="326"/>
      <c r="T31" s="326"/>
      <c r="U31" s="326"/>
      <c r="V31" s="326"/>
      <c r="W31" s="326"/>
      <c r="X31" s="326"/>
      <c r="Y31" s="326"/>
      <c r="Z31" s="326"/>
      <c r="AA31" s="326"/>
      <c r="AB31" s="326"/>
      <c r="AC31" s="326"/>
      <c r="AD31" s="326"/>
      <c r="AE31" s="326"/>
      <c r="AF31" s="326"/>
      <c r="AG31" s="326"/>
      <c r="AH31" s="326"/>
      <c r="AI31" s="326"/>
      <c r="AJ31" s="326"/>
      <c r="AK31" s="326"/>
      <c r="AL31" s="326"/>
      <c r="AM31" s="326"/>
      <c r="AN31" s="326"/>
      <c r="AO31" s="326"/>
      <c r="AP31" s="326"/>
      <c r="AQ31" s="326"/>
      <c r="AR31" s="326"/>
      <c r="AS31" s="326"/>
      <c r="AT31" s="326"/>
      <c r="AU31" s="326"/>
      <c r="AV31" s="326"/>
      <c r="AW31" s="326"/>
      <c r="AX31" s="326"/>
      <c r="AY31" s="326"/>
      <c r="AZ31" s="326"/>
      <c r="BA31" s="326"/>
      <c r="BB31" s="326"/>
      <c r="BC31" s="326"/>
      <c r="BD31" s="326"/>
      <c r="BE31" s="326"/>
      <c r="BF31" s="326"/>
      <c r="BG31" s="326"/>
      <c r="BH31" s="326"/>
      <c r="BI31" s="326"/>
      <c r="BJ31" s="326"/>
      <c r="BK31" s="326"/>
      <c r="BL31" s="326"/>
      <c r="BM31" s="326"/>
      <c r="BN31" s="326"/>
      <c r="BO31" s="326"/>
      <c r="BP31" s="326"/>
      <c r="BQ31" s="326"/>
      <c r="BR31" s="326"/>
      <c r="BS31" s="326"/>
      <c r="BT31" s="326"/>
      <c r="BU31" s="326"/>
      <c r="BV31" s="326"/>
      <c r="BW31" s="326"/>
      <c r="BX31" s="326"/>
      <c r="BY31" s="326"/>
      <c r="BZ31" s="326"/>
      <c r="CA31" s="326"/>
      <c r="CB31" s="326"/>
      <c r="CC31" s="326"/>
      <c r="CD31" s="326"/>
      <c r="CE31" s="326"/>
      <c r="CF31" s="326"/>
      <c r="CG31" s="326"/>
      <c r="CH31" s="326"/>
      <c r="CI31" s="326"/>
      <c r="CJ31" s="326"/>
      <c r="CK31" s="326"/>
      <c r="CL31" s="326"/>
      <c r="CM31" s="326"/>
      <c r="CN31" s="326"/>
      <c r="CO31" s="326"/>
      <c r="CP31" s="326"/>
      <c r="CQ31" s="326"/>
      <c r="CR31" s="326"/>
      <c r="CS31" s="322"/>
      <c r="CT31" s="322"/>
      <c r="CU31" s="322"/>
      <c r="CV31" s="322"/>
      <c r="CW31" s="322"/>
      <c r="CX31" s="322"/>
      <c r="CY31" s="322"/>
      <c r="CZ31" s="322"/>
      <c r="DA31" s="322"/>
      <c r="DB31" s="322"/>
    </row>
    <row r="32" spans="1:106" ht="15.75">
      <c r="A32" s="326"/>
      <c r="B32" s="328"/>
      <c r="C32" s="326"/>
      <c r="D32" s="326"/>
      <c r="E32" s="326"/>
      <c r="F32" s="326"/>
      <c r="G32" s="326"/>
      <c r="H32" s="326"/>
      <c r="I32" s="326"/>
      <c r="J32" s="326"/>
      <c r="K32" s="326"/>
      <c r="L32" s="326"/>
      <c r="M32" s="326"/>
      <c r="N32" s="326"/>
      <c r="O32" s="326"/>
      <c r="P32" s="326"/>
      <c r="Q32" s="326"/>
      <c r="R32" s="326"/>
      <c r="S32" s="326"/>
      <c r="T32" s="326"/>
      <c r="U32" s="326"/>
      <c r="V32" s="326"/>
      <c r="W32" s="326"/>
      <c r="X32" s="326"/>
      <c r="Y32" s="326"/>
      <c r="Z32" s="326"/>
      <c r="AA32" s="326"/>
      <c r="AB32" s="326"/>
      <c r="AC32" s="326"/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  <c r="AP32" s="326"/>
      <c r="AQ32" s="326"/>
      <c r="AR32" s="326"/>
      <c r="AS32" s="326"/>
      <c r="AT32" s="326"/>
      <c r="AU32" s="326"/>
      <c r="AV32" s="326"/>
      <c r="AW32" s="326"/>
      <c r="AX32" s="326"/>
      <c r="AY32" s="326"/>
      <c r="AZ32" s="326"/>
      <c r="BA32" s="326"/>
      <c r="BB32" s="326"/>
      <c r="BC32" s="326"/>
      <c r="BD32" s="326"/>
      <c r="BE32" s="326"/>
      <c r="BF32" s="326"/>
      <c r="BG32" s="326"/>
      <c r="BH32" s="326"/>
      <c r="BI32" s="326"/>
      <c r="BJ32" s="326"/>
      <c r="BK32" s="326"/>
      <c r="BL32" s="326"/>
      <c r="BM32" s="326"/>
      <c r="BN32" s="326"/>
      <c r="BO32" s="326"/>
      <c r="BP32" s="326"/>
      <c r="BQ32" s="326"/>
      <c r="BR32" s="326"/>
      <c r="BS32" s="326"/>
      <c r="BT32" s="326"/>
      <c r="BU32" s="326"/>
      <c r="BV32" s="326"/>
      <c r="BW32" s="326"/>
      <c r="BX32" s="326"/>
      <c r="BY32" s="326"/>
      <c r="BZ32" s="326"/>
      <c r="CA32" s="326"/>
      <c r="CB32" s="326"/>
      <c r="CC32" s="326"/>
      <c r="CD32" s="326"/>
      <c r="CE32" s="326"/>
      <c r="CF32" s="326"/>
      <c r="CG32" s="326"/>
      <c r="CH32" s="326"/>
      <c r="CI32" s="326"/>
      <c r="CJ32" s="326"/>
      <c r="CK32" s="326"/>
      <c r="CL32" s="326"/>
      <c r="CM32" s="326"/>
      <c r="CN32" s="326"/>
      <c r="CO32" s="326"/>
      <c r="CP32" s="326"/>
      <c r="CQ32" s="326"/>
      <c r="CR32" s="326"/>
      <c r="CS32" s="322"/>
      <c r="CT32" s="322"/>
      <c r="CU32" s="322"/>
      <c r="CV32" s="322"/>
      <c r="CW32" s="322"/>
      <c r="CX32" s="322"/>
      <c r="CY32" s="322"/>
      <c r="CZ32" s="322"/>
      <c r="DA32" s="322"/>
      <c r="DB32" s="322"/>
    </row>
    <row r="33" spans="1:106" ht="15.75">
      <c r="A33" s="326"/>
      <c r="B33" s="328"/>
      <c r="C33" s="326"/>
      <c r="D33" s="326"/>
      <c r="E33" s="326"/>
      <c r="F33" s="326"/>
      <c r="G33" s="326"/>
      <c r="H33" s="326"/>
      <c r="I33" s="326"/>
      <c r="J33" s="326"/>
      <c r="K33" s="326"/>
      <c r="L33" s="326"/>
      <c r="M33" s="326"/>
      <c r="N33" s="326"/>
      <c r="O33" s="326"/>
      <c r="P33" s="326"/>
      <c r="Q33" s="326"/>
      <c r="R33" s="326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  <c r="AR33" s="326"/>
      <c r="AS33" s="326"/>
      <c r="AT33" s="326"/>
      <c r="AU33" s="326"/>
      <c r="AV33" s="326"/>
      <c r="AW33" s="326"/>
      <c r="AX33" s="326"/>
      <c r="AY33" s="326"/>
      <c r="AZ33" s="326"/>
      <c r="BA33" s="326"/>
      <c r="BB33" s="326"/>
      <c r="BC33" s="326"/>
      <c r="BD33" s="326"/>
      <c r="BE33" s="326"/>
      <c r="BF33" s="326"/>
      <c r="BG33" s="326"/>
      <c r="BH33" s="326"/>
      <c r="BI33" s="326"/>
      <c r="BJ33" s="326"/>
      <c r="BK33" s="326"/>
      <c r="BL33" s="326"/>
      <c r="BM33" s="326"/>
      <c r="BN33" s="326"/>
      <c r="BO33" s="326"/>
      <c r="BP33" s="326"/>
      <c r="BQ33" s="326"/>
      <c r="BR33" s="326"/>
      <c r="BS33" s="326"/>
      <c r="BT33" s="326"/>
      <c r="BU33" s="326"/>
      <c r="BV33" s="326"/>
      <c r="BW33" s="326"/>
      <c r="BX33" s="326"/>
      <c r="BY33" s="326"/>
      <c r="BZ33" s="326"/>
      <c r="CA33" s="326"/>
      <c r="CB33" s="326"/>
      <c r="CC33" s="326"/>
      <c r="CD33" s="326"/>
      <c r="CE33" s="326"/>
      <c r="CF33" s="326"/>
      <c r="CG33" s="326"/>
      <c r="CH33" s="326"/>
      <c r="CI33" s="326"/>
      <c r="CJ33" s="326"/>
      <c r="CK33" s="326"/>
      <c r="CL33" s="326"/>
      <c r="CM33" s="326"/>
      <c r="CN33" s="326"/>
      <c r="CO33" s="326"/>
      <c r="CP33" s="326"/>
      <c r="CQ33" s="326"/>
      <c r="CR33" s="326"/>
      <c r="CS33" s="322"/>
      <c r="CT33" s="322"/>
      <c r="CU33" s="322"/>
      <c r="CV33" s="322"/>
      <c r="CW33" s="322"/>
      <c r="CX33" s="322"/>
      <c r="CY33" s="322"/>
      <c r="CZ33" s="322"/>
      <c r="DA33" s="322"/>
      <c r="DB33" s="322"/>
    </row>
    <row r="34" spans="1:106" ht="15.75">
      <c r="A34" s="326"/>
      <c r="B34" s="328"/>
      <c r="C34" s="326"/>
      <c r="D34" s="326"/>
      <c r="E34" s="326"/>
      <c r="F34" s="326"/>
      <c r="G34" s="326"/>
      <c r="H34" s="326"/>
      <c r="I34" s="326"/>
      <c r="J34" s="326"/>
      <c r="K34" s="326"/>
      <c r="L34" s="326"/>
      <c r="M34" s="326"/>
      <c r="N34" s="326"/>
      <c r="O34" s="326"/>
      <c r="P34" s="326"/>
      <c r="Q34" s="326"/>
      <c r="R34" s="326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  <c r="AH34" s="326"/>
      <c r="AI34" s="326"/>
      <c r="AJ34" s="326"/>
      <c r="AK34" s="326"/>
      <c r="AL34" s="326"/>
      <c r="AM34" s="326"/>
      <c r="AN34" s="326"/>
      <c r="AO34" s="326"/>
      <c r="AP34" s="326"/>
      <c r="AQ34" s="326"/>
      <c r="AR34" s="326"/>
      <c r="AS34" s="326"/>
      <c r="AT34" s="326"/>
      <c r="AU34" s="326"/>
      <c r="AV34" s="326"/>
      <c r="AW34" s="326"/>
      <c r="AX34" s="326"/>
      <c r="AY34" s="326"/>
      <c r="AZ34" s="326"/>
      <c r="BA34" s="326"/>
      <c r="BB34" s="326"/>
      <c r="BC34" s="326"/>
      <c r="BD34" s="326"/>
      <c r="BE34" s="326"/>
      <c r="BF34" s="326"/>
      <c r="BG34" s="326"/>
      <c r="BH34" s="326"/>
      <c r="BI34" s="326"/>
      <c r="BJ34" s="326"/>
      <c r="BK34" s="326"/>
      <c r="BL34" s="326"/>
      <c r="BM34" s="326"/>
      <c r="BN34" s="326"/>
      <c r="BO34" s="326"/>
      <c r="BP34" s="326"/>
      <c r="BQ34" s="326"/>
      <c r="BR34" s="326"/>
      <c r="BS34" s="326"/>
      <c r="BT34" s="326"/>
      <c r="BU34" s="326"/>
      <c r="BV34" s="326"/>
      <c r="BW34" s="326"/>
      <c r="BX34" s="326"/>
      <c r="BY34" s="326"/>
      <c r="BZ34" s="326"/>
      <c r="CA34" s="326"/>
      <c r="CB34" s="326"/>
      <c r="CC34" s="326"/>
      <c r="CD34" s="326"/>
      <c r="CE34" s="326"/>
      <c r="CF34" s="326"/>
      <c r="CG34" s="326"/>
      <c r="CH34" s="326"/>
      <c r="CI34" s="326"/>
      <c r="CJ34" s="326"/>
      <c r="CK34" s="326"/>
      <c r="CL34" s="326"/>
      <c r="CM34" s="326"/>
      <c r="CN34" s="326"/>
      <c r="CO34" s="326"/>
      <c r="CP34" s="326"/>
      <c r="CQ34" s="326"/>
      <c r="CR34" s="326"/>
      <c r="CS34" s="322"/>
      <c r="CT34" s="322"/>
      <c r="CU34" s="322"/>
      <c r="CV34" s="322"/>
      <c r="CW34" s="322"/>
      <c r="CX34" s="322"/>
      <c r="CY34" s="322"/>
      <c r="CZ34" s="322"/>
      <c r="DA34" s="322"/>
      <c r="DB34" s="322"/>
    </row>
    <row r="35" spans="1:106" ht="15.75">
      <c r="A35" s="326" t="s">
        <v>2142</v>
      </c>
      <c r="B35" s="328"/>
      <c r="C35" s="326"/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6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6"/>
      <c r="AP35" s="326"/>
      <c r="AQ35" s="326"/>
      <c r="AR35" s="326"/>
      <c r="AS35" s="326"/>
      <c r="AT35" s="326"/>
      <c r="AU35" s="326"/>
      <c r="AV35" s="326"/>
      <c r="AW35" s="326"/>
      <c r="AX35" s="326"/>
      <c r="AY35" s="326"/>
      <c r="AZ35" s="326"/>
      <c r="BA35" s="326"/>
      <c r="BB35" s="326"/>
      <c r="BC35" s="326"/>
      <c r="BD35" s="326"/>
      <c r="BE35" s="326"/>
      <c r="BF35" s="326"/>
      <c r="BG35" s="326"/>
      <c r="BH35" s="326"/>
      <c r="BI35" s="326"/>
      <c r="BJ35" s="326"/>
      <c r="BK35" s="326"/>
      <c r="BL35" s="326"/>
      <c r="BM35" s="326"/>
      <c r="BN35" s="326"/>
      <c r="BO35" s="326"/>
      <c r="BP35" s="326"/>
      <c r="BQ35" s="326"/>
      <c r="BR35" s="326"/>
      <c r="BS35" s="326"/>
      <c r="BT35" s="326"/>
      <c r="BU35" s="326"/>
      <c r="BV35" s="326"/>
      <c r="BW35" s="326"/>
      <c r="BX35" s="326"/>
      <c r="BY35" s="326"/>
      <c r="BZ35" s="326"/>
      <c r="CA35" s="326"/>
      <c r="CB35" s="326"/>
      <c r="CC35" s="326"/>
      <c r="CD35" s="326"/>
      <c r="CE35" s="326"/>
      <c r="CF35" s="326"/>
      <c r="CG35" s="326"/>
      <c r="CH35" s="326"/>
      <c r="CI35" s="326"/>
      <c r="CJ35" s="326"/>
      <c r="CK35" s="326"/>
      <c r="CL35" s="326"/>
      <c r="CM35" s="326"/>
      <c r="CN35" s="326"/>
      <c r="CO35" s="326"/>
      <c r="CP35" s="326"/>
      <c r="CQ35" s="326"/>
      <c r="CR35" s="326"/>
      <c r="CS35" s="322"/>
      <c r="CT35" s="322"/>
      <c r="CU35" s="322"/>
      <c r="CV35" s="322"/>
      <c r="CW35" s="322"/>
      <c r="CX35" s="322"/>
      <c r="CY35" s="322"/>
      <c r="CZ35" s="322"/>
      <c r="DA35" s="322"/>
      <c r="DB35" s="322"/>
    </row>
    <row r="36" spans="1:106">
      <c r="A36" s="322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2"/>
      <c r="BC36" s="322"/>
      <c r="BD36" s="322"/>
      <c r="BE36" s="322"/>
      <c r="BF36" s="322"/>
      <c r="BG36" s="322"/>
      <c r="BH36" s="322"/>
      <c r="BI36" s="322"/>
      <c r="BJ36" s="322"/>
      <c r="BK36" s="322"/>
      <c r="BL36" s="322"/>
      <c r="BM36" s="322"/>
      <c r="BN36" s="322"/>
      <c r="BO36" s="322"/>
      <c r="BP36" s="322"/>
      <c r="BQ36" s="322"/>
      <c r="BR36" s="322"/>
      <c r="BS36" s="322"/>
      <c r="BT36" s="322"/>
      <c r="BU36" s="322"/>
      <c r="BV36" s="322"/>
      <c r="BW36" s="322"/>
      <c r="BX36" s="322"/>
      <c r="BY36" s="322"/>
      <c r="BZ36" s="322"/>
      <c r="CA36" s="322"/>
      <c r="CB36" s="322"/>
      <c r="CC36" s="322"/>
      <c r="CD36" s="322"/>
      <c r="CE36" s="322"/>
      <c r="CF36" s="322"/>
      <c r="CG36" s="322"/>
      <c r="CH36" s="322"/>
      <c r="CI36" s="322"/>
      <c r="CJ36" s="322"/>
      <c r="CK36" s="322"/>
      <c r="CL36" s="322"/>
      <c r="CM36" s="322"/>
      <c r="CN36" s="322"/>
      <c r="CO36" s="322"/>
      <c r="CP36" s="322"/>
      <c r="CQ36" s="322"/>
      <c r="CR36" s="322"/>
      <c r="CS36" s="322"/>
      <c r="CT36" s="322"/>
      <c r="CU36" s="322"/>
      <c r="CV36" s="322"/>
      <c r="CW36" s="322"/>
      <c r="CX36" s="322"/>
      <c r="CY36" s="322"/>
      <c r="CZ36" s="322"/>
      <c r="DA36" s="322"/>
      <c r="DB36" s="322"/>
    </row>
    <row r="37" spans="1:106">
      <c r="A37" s="322"/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/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22"/>
      <c r="BA37" s="322"/>
      <c r="BB37" s="322"/>
      <c r="BC37" s="322"/>
      <c r="BD37" s="322"/>
      <c r="BE37" s="322"/>
      <c r="BF37" s="322"/>
      <c r="BG37" s="322"/>
      <c r="BH37" s="322"/>
      <c r="BI37" s="322"/>
      <c r="BJ37" s="322"/>
      <c r="BK37" s="322"/>
      <c r="BL37" s="322"/>
      <c r="BM37" s="322"/>
      <c r="BN37" s="322"/>
      <c r="BO37" s="322"/>
      <c r="BP37" s="322"/>
      <c r="BQ37" s="322"/>
      <c r="BR37" s="322"/>
      <c r="BS37" s="322"/>
      <c r="BT37" s="322"/>
      <c r="BU37" s="322"/>
      <c r="BV37" s="322"/>
      <c r="BW37" s="322"/>
      <c r="BX37" s="322"/>
      <c r="BY37" s="322"/>
      <c r="BZ37" s="322"/>
      <c r="CA37" s="322"/>
      <c r="CB37" s="322"/>
      <c r="CC37" s="322"/>
      <c r="CD37" s="322"/>
      <c r="CE37" s="322"/>
      <c r="CF37" s="322"/>
      <c r="CG37" s="322"/>
      <c r="CH37" s="322"/>
      <c r="CI37" s="322"/>
      <c r="CJ37" s="322"/>
      <c r="CK37" s="322"/>
      <c r="CL37" s="322"/>
      <c r="CM37" s="322"/>
      <c r="CN37" s="322"/>
      <c r="CO37" s="322"/>
      <c r="CP37" s="322"/>
      <c r="CQ37" s="322"/>
      <c r="CR37" s="322"/>
      <c r="CS37" s="322"/>
      <c r="CT37" s="322"/>
      <c r="CU37" s="322"/>
      <c r="CV37" s="322"/>
      <c r="CW37" s="322"/>
      <c r="CX37" s="322"/>
      <c r="CY37" s="322"/>
      <c r="CZ37" s="322"/>
      <c r="DA37" s="322"/>
      <c r="DB37" s="322"/>
    </row>
    <row r="38" spans="1:106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  <c r="AH38" s="322"/>
      <c r="AI38" s="322"/>
      <c r="AJ38" s="322"/>
      <c r="AK38" s="322"/>
      <c r="AL38" s="322"/>
      <c r="AM38" s="322"/>
      <c r="AN38" s="322"/>
      <c r="AO38" s="322"/>
      <c r="AP38" s="322"/>
      <c r="AQ38" s="322"/>
      <c r="AR38" s="322"/>
      <c r="AS38" s="322"/>
      <c r="AT38" s="322"/>
      <c r="AU38" s="322"/>
      <c r="AV38" s="322"/>
      <c r="AW38" s="322"/>
      <c r="AX38" s="322"/>
      <c r="AY38" s="322"/>
      <c r="AZ38" s="322"/>
      <c r="BA38" s="322"/>
      <c r="BB38" s="322"/>
      <c r="BC38" s="322"/>
      <c r="BD38" s="322"/>
      <c r="BE38" s="322"/>
      <c r="BF38" s="322"/>
      <c r="BG38" s="322"/>
      <c r="BH38" s="322"/>
      <c r="BI38" s="322"/>
      <c r="BJ38" s="322"/>
      <c r="BK38" s="322"/>
      <c r="BL38" s="322"/>
      <c r="BM38" s="322"/>
      <c r="BN38" s="322"/>
      <c r="BO38" s="322"/>
      <c r="BP38" s="322"/>
      <c r="BQ38" s="322"/>
      <c r="BR38" s="322"/>
      <c r="BS38" s="322"/>
      <c r="BT38" s="322"/>
      <c r="BU38" s="322"/>
      <c r="BV38" s="322"/>
      <c r="BW38" s="322"/>
      <c r="BX38" s="322"/>
      <c r="BY38" s="322"/>
      <c r="BZ38" s="322"/>
      <c r="CA38" s="322"/>
      <c r="CB38" s="322"/>
      <c r="CC38" s="322"/>
      <c r="CD38" s="322"/>
      <c r="CE38" s="322"/>
      <c r="CF38" s="322"/>
      <c r="CG38" s="322"/>
      <c r="CH38" s="322"/>
      <c r="CI38" s="322"/>
      <c r="CJ38" s="322"/>
      <c r="CK38" s="322"/>
      <c r="CL38" s="322"/>
      <c r="CM38" s="322"/>
      <c r="CN38" s="322"/>
      <c r="CO38" s="322"/>
      <c r="CP38" s="322"/>
      <c r="CQ38" s="322"/>
      <c r="CR38" s="322"/>
      <c r="CS38" s="322"/>
      <c r="CT38" s="322"/>
      <c r="CU38" s="322"/>
      <c r="CV38" s="322"/>
      <c r="CW38" s="322"/>
      <c r="CX38" s="322"/>
      <c r="CY38" s="322"/>
      <c r="CZ38" s="322"/>
      <c r="DA38" s="322"/>
      <c r="DB38" s="322"/>
    </row>
    <row r="39" spans="1:106">
      <c r="A39" s="322"/>
      <c r="B39" s="322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  <c r="AH39" s="322"/>
      <c r="AI39" s="322"/>
      <c r="AJ39" s="322"/>
      <c r="AK39" s="322"/>
      <c r="AL39" s="322"/>
      <c r="AM39" s="322"/>
      <c r="AN39" s="322"/>
      <c r="AO39" s="322"/>
      <c r="AP39" s="322"/>
      <c r="AQ39" s="322"/>
      <c r="AR39" s="322"/>
      <c r="AS39" s="322"/>
      <c r="AT39" s="322"/>
      <c r="AU39" s="322"/>
      <c r="AV39" s="322"/>
      <c r="AW39" s="322"/>
      <c r="AX39" s="322"/>
      <c r="AY39" s="322"/>
      <c r="AZ39" s="322"/>
      <c r="BA39" s="322"/>
      <c r="BB39" s="322"/>
      <c r="BC39" s="322"/>
      <c r="BD39" s="322"/>
      <c r="BE39" s="322"/>
      <c r="BF39" s="322"/>
      <c r="BG39" s="322"/>
      <c r="BH39" s="322"/>
      <c r="BI39" s="322"/>
      <c r="BJ39" s="322"/>
      <c r="BK39" s="322"/>
      <c r="BL39" s="322"/>
      <c r="BM39" s="322"/>
      <c r="BN39" s="322"/>
      <c r="BO39" s="322"/>
      <c r="BP39" s="322"/>
      <c r="BQ39" s="322"/>
      <c r="BR39" s="322"/>
      <c r="BS39" s="322"/>
      <c r="BT39" s="322"/>
      <c r="BU39" s="322"/>
      <c r="BV39" s="322"/>
      <c r="BW39" s="322"/>
      <c r="BX39" s="322"/>
      <c r="BY39" s="322"/>
      <c r="BZ39" s="322"/>
      <c r="CA39" s="322"/>
      <c r="CB39" s="322"/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/>
      <c r="CY39" s="322"/>
      <c r="CZ39" s="322"/>
      <c r="DA39" s="322"/>
      <c r="DB39" s="322"/>
    </row>
  </sheetData>
  <sheetProtection password="CA50" sheet="1" objects="1" scenario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127"/>
  <sheetViews>
    <sheetView showGridLines="0" topLeftCell="A83" workbookViewId="0">
      <selection activeCell="H137" sqref="H137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79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107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ROUND(J83,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ROUND((SUM(BE83:BE126)),  2)</f>
        <v>0</v>
      </c>
      <c r="G33" s="238"/>
      <c r="H33" s="238"/>
      <c r="I33" s="249">
        <v>0.21</v>
      </c>
      <c r="J33" s="248">
        <f>ROUND(((SUM(BE83:BE126))*I33),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ROUND((SUM(BF83:BF126)),  2)</f>
        <v>0</v>
      </c>
      <c r="G34" s="238"/>
      <c r="H34" s="238"/>
      <c r="I34" s="249">
        <v>0.12</v>
      </c>
      <c r="J34" s="248">
        <f>ROUND(((SUM(BF83:BF126))*I34),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ROUND((SUM(BG83:BG126)),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ROUND((SUM(BH83:BH126)),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ROUND((SUM(BI83:BI126)),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>01 - Statika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J83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112</v>
      </c>
      <c r="E60" s="268"/>
      <c r="F60" s="268"/>
      <c r="G60" s="268"/>
      <c r="H60" s="268"/>
      <c r="I60" s="268"/>
      <c r="J60" s="269">
        <f>J84</f>
        <v>0</v>
      </c>
      <c r="K60" s="266"/>
      <c r="L60" s="82"/>
    </row>
    <row r="61" spans="1:47" s="9" customFormat="1" ht="24.95" customHeight="1">
      <c r="B61" s="265"/>
      <c r="C61" s="266"/>
      <c r="D61" s="267" t="s">
        <v>113</v>
      </c>
      <c r="E61" s="268"/>
      <c r="F61" s="268"/>
      <c r="G61" s="268"/>
      <c r="H61" s="268"/>
      <c r="I61" s="268"/>
      <c r="J61" s="269">
        <f>J85</f>
        <v>0</v>
      </c>
      <c r="K61" s="266"/>
      <c r="L61" s="82"/>
    </row>
    <row r="62" spans="1:47" s="10" customFormat="1" ht="19.899999999999999" customHeight="1">
      <c r="B62" s="270"/>
      <c r="C62" s="271"/>
      <c r="D62" s="272" t="s">
        <v>114</v>
      </c>
      <c r="E62" s="273"/>
      <c r="F62" s="273"/>
      <c r="G62" s="273"/>
      <c r="H62" s="273"/>
      <c r="I62" s="273"/>
      <c r="J62" s="274">
        <f>J86</f>
        <v>0</v>
      </c>
      <c r="K62" s="271"/>
      <c r="L62" s="83"/>
    </row>
    <row r="63" spans="1:47" s="10" customFormat="1" ht="19.899999999999999" customHeight="1">
      <c r="B63" s="270"/>
      <c r="C63" s="271"/>
      <c r="D63" s="272" t="s">
        <v>115</v>
      </c>
      <c r="E63" s="273"/>
      <c r="F63" s="273"/>
      <c r="G63" s="273"/>
      <c r="H63" s="273"/>
      <c r="I63" s="273"/>
      <c r="J63" s="274">
        <f>J115</f>
        <v>0</v>
      </c>
      <c r="K63" s="271"/>
      <c r="L63" s="83"/>
    </row>
    <row r="64" spans="1:47" s="2" customFormat="1" ht="21.75" customHeight="1">
      <c r="A64" s="27"/>
      <c r="B64" s="237"/>
      <c r="C64" s="238"/>
      <c r="D64" s="238"/>
      <c r="E64" s="238"/>
      <c r="F64" s="238"/>
      <c r="G64" s="238"/>
      <c r="H64" s="238"/>
      <c r="I64" s="238"/>
      <c r="J64" s="238"/>
      <c r="K64" s="238"/>
      <c r="L64" s="79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</row>
    <row r="65" spans="1:31" s="2" customFormat="1" ht="6.95" customHeight="1">
      <c r="A65" s="27"/>
      <c r="B65" s="257"/>
      <c r="C65" s="258"/>
      <c r="D65" s="258"/>
      <c r="E65" s="258"/>
      <c r="F65" s="258"/>
      <c r="G65" s="258"/>
      <c r="H65" s="258"/>
      <c r="I65" s="258"/>
      <c r="J65" s="258"/>
      <c r="K65" s="258"/>
      <c r="L65" s="79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</row>
    <row r="69" spans="1:31" s="2" customFormat="1" ht="6.95" customHeight="1">
      <c r="A69" s="27"/>
      <c r="B69" s="259"/>
      <c r="C69" s="260"/>
      <c r="D69" s="260"/>
      <c r="E69" s="260"/>
      <c r="F69" s="260"/>
      <c r="G69" s="260"/>
      <c r="H69" s="260"/>
      <c r="I69" s="260"/>
      <c r="J69" s="260"/>
      <c r="K69" s="260"/>
      <c r="L69" s="79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</row>
    <row r="70" spans="1:31" s="2" customFormat="1" ht="24.95" customHeight="1">
      <c r="A70" s="27"/>
      <c r="B70" s="237"/>
      <c r="C70" s="235" t="s">
        <v>116</v>
      </c>
      <c r="D70" s="238"/>
      <c r="E70" s="238"/>
      <c r="F70" s="238"/>
      <c r="G70" s="238"/>
      <c r="H70" s="238"/>
      <c r="I70" s="238"/>
      <c r="J70" s="238"/>
      <c r="K70" s="238"/>
      <c r="L70" s="79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</row>
    <row r="71" spans="1:31" s="2" customFormat="1" ht="6.95" customHeight="1">
      <c r="A71" s="27"/>
      <c r="B71" s="237"/>
      <c r="C71" s="238"/>
      <c r="D71" s="238"/>
      <c r="E71" s="238"/>
      <c r="F71" s="238"/>
      <c r="G71" s="238"/>
      <c r="H71" s="238"/>
      <c r="I71" s="238"/>
      <c r="J71" s="238"/>
      <c r="K71" s="238"/>
      <c r="L71" s="79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</row>
    <row r="72" spans="1:31" s="2" customFormat="1" ht="12" customHeight="1">
      <c r="A72" s="27"/>
      <c r="B72" s="237"/>
      <c r="C72" s="236" t="s">
        <v>15</v>
      </c>
      <c r="D72" s="238"/>
      <c r="E72" s="238"/>
      <c r="F72" s="238"/>
      <c r="G72" s="238"/>
      <c r="H72" s="238"/>
      <c r="I72" s="238"/>
      <c r="J72" s="238"/>
      <c r="K72" s="238"/>
      <c r="L72" s="79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</row>
    <row r="73" spans="1:31" s="2" customFormat="1" ht="16.5" customHeight="1">
      <c r="A73" s="27"/>
      <c r="B73" s="237"/>
      <c r="C73" s="238"/>
      <c r="D73" s="238"/>
      <c r="E73" s="366" t="str">
        <f>E7</f>
        <v>Vjezd do areálu Žižkov, vnitřní komunikace</v>
      </c>
      <c r="F73" s="367"/>
      <c r="G73" s="367"/>
      <c r="H73" s="367"/>
      <c r="I73" s="238"/>
      <c r="J73" s="238"/>
      <c r="K73" s="238"/>
      <c r="L73" s="79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</row>
    <row r="74" spans="1:31" s="2" customFormat="1" ht="12" customHeight="1">
      <c r="A74" s="27"/>
      <c r="B74" s="237"/>
      <c r="C74" s="236" t="s">
        <v>106</v>
      </c>
      <c r="D74" s="238"/>
      <c r="E74" s="238"/>
      <c r="F74" s="238"/>
      <c r="G74" s="238"/>
      <c r="H74" s="238"/>
      <c r="I74" s="238"/>
      <c r="J74" s="238"/>
      <c r="K74" s="238"/>
      <c r="L74" s="79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</row>
    <row r="75" spans="1:31" s="2" customFormat="1" ht="16.5" customHeight="1">
      <c r="A75" s="27"/>
      <c r="B75" s="237"/>
      <c r="C75" s="238"/>
      <c r="D75" s="238"/>
      <c r="E75" s="364" t="str">
        <f>E9</f>
        <v>01 - Statika</v>
      </c>
      <c r="F75" s="365"/>
      <c r="G75" s="365"/>
      <c r="H75" s="365"/>
      <c r="I75" s="238"/>
      <c r="J75" s="238"/>
      <c r="K75" s="238"/>
      <c r="L75" s="7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</row>
    <row r="76" spans="1:31" s="2" customFormat="1" ht="6.95" customHeight="1">
      <c r="A76" s="27"/>
      <c r="B76" s="237"/>
      <c r="C76" s="238"/>
      <c r="D76" s="238"/>
      <c r="E76" s="238"/>
      <c r="F76" s="238"/>
      <c r="G76" s="238"/>
      <c r="H76" s="238"/>
      <c r="I76" s="238"/>
      <c r="J76" s="238"/>
      <c r="K76" s="238"/>
      <c r="L76" s="79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</row>
    <row r="77" spans="1:31" s="2" customFormat="1" ht="12" customHeight="1">
      <c r="A77" s="27"/>
      <c r="B77" s="237"/>
      <c r="C77" s="236" t="s">
        <v>19</v>
      </c>
      <c r="D77" s="238"/>
      <c r="E77" s="238"/>
      <c r="F77" s="239" t="str">
        <f>F12</f>
        <v>Vysoká škola ekonomická v Praze</v>
      </c>
      <c r="G77" s="238"/>
      <c r="H77" s="238"/>
      <c r="I77" s="236" t="s">
        <v>21</v>
      </c>
      <c r="J77" s="240" t="str">
        <f>IF(J12="","",J12)</f>
        <v>23. 5. 2025</v>
      </c>
      <c r="K77" s="238"/>
      <c r="L77" s="79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</row>
    <row r="78" spans="1:31" s="2" customFormat="1" ht="6.95" customHeight="1">
      <c r="A78" s="27"/>
      <c r="B78" s="237"/>
      <c r="C78" s="238"/>
      <c r="D78" s="238"/>
      <c r="E78" s="238"/>
      <c r="F78" s="238"/>
      <c r="G78" s="238"/>
      <c r="H78" s="238"/>
      <c r="I78" s="238"/>
      <c r="J78" s="238"/>
      <c r="K78" s="238"/>
      <c r="L78" s="79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</row>
    <row r="79" spans="1:31" s="2" customFormat="1" ht="25.7" customHeight="1">
      <c r="A79" s="27"/>
      <c r="B79" s="237"/>
      <c r="C79" s="236" t="s">
        <v>23</v>
      </c>
      <c r="D79" s="238"/>
      <c r="E79" s="238"/>
      <c r="F79" s="239" t="str">
        <f>E15</f>
        <v>Vysoká škola ekonomická v Praze</v>
      </c>
      <c r="G79" s="238"/>
      <c r="H79" s="238"/>
      <c r="I79" s="236" t="s">
        <v>29</v>
      </c>
      <c r="J79" s="261" t="str">
        <f>E21</f>
        <v>Ing. arch. Petr Ovčačík</v>
      </c>
      <c r="K79" s="238"/>
      <c r="L79" s="79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</row>
    <row r="80" spans="1:31" s="2" customFormat="1" ht="15.2" customHeight="1">
      <c r="A80" s="27"/>
      <c r="B80" s="237"/>
      <c r="C80" s="236" t="s">
        <v>27</v>
      </c>
      <c r="D80" s="238"/>
      <c r="E80" s="238"/>
      <c r="F80" s="239" t="str">
        <f>IF(E18="","",E18)</f>
        <v xml:space="preserve"> </v>
      </c>
      <c r="G80" s="238"/>
      <c r="H80" s="238"/>
      <c r="I80" s="236" t="s">
        <v>32</v>
      </c>
      <c r="J80" s="261" t="str">
        <f>E24</f>
        <v>Ing. M. Dušek</v>
      </c>
      <c r="K80" s="238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65" s="2" customFormat="1" ht="10.35" customHeight="1">
      <c r="A81" s="27"/>
      <c r="B81" s="237"/>
      <c r="C81" s="238"/>
      <c r="D81" s="238"/>
      <c r="E81" s="238"/>
      <c r="F81" s="238"/>
      <c r="G81" s="238"/>
      <c r="H81" s="238"/>
      <c r="I81" s="238"/>
      <c r="J81" s="238"/>
      <c r="K81" s="238"/>
      <c r="L81" s="79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</row>
    <row r="82" spans="1:65" s="11" customFormat="1" ht="29.25" customHeight="1">
      <c r="A82" s="84"/>
      <c r="B82" s="275"/>
      <c r="C82" s="276" t="s">
        <v>117</v>
      </c>
      <c r="D82" s="277" t="s">
        <v>55</v>
      </c>
      <c r="E82" s="277" t="s">
        <v>51</v>
      </c>
      <c r="F82" s="277" t="s">
        <v>52</v>
      </c>
      <c r="G82" s="277" t="s">
        <v>118</v>
      </c>
      <c r="H82" s="277" t="s">
        <v>119</v>
      </c>
      <c r="I82" s="277" t="s">
        <v>120</v>
      </c>
      <c r="J82" s="277" t="s">
        <v>110</v>
      </c>
      <c r="K82" s="278" t="s">
        <v>121</v>
      </c>
      <c r="L82" s="85"/>
      <c r="M82" s="48" t="s">
        <v>3</v>
      </c>
      <c r="N82" s="49" t="s">
        <v>40</v>
      </c>
      <c r="O82" s="49" t="s">
        <v>122</v>
      </c>
      <c r="P82" s="49" t="s">
        <v>123</v>
      </c>
      <c r="Q82" s="49" t="s">
        <v>124</v>
      </c>
      <c r="R82" s="49" t="s">
        <v>125</v>
      </c>
      <c r="S82" s="49" t="s">
        <v>126</v>
      </c>
      <c r="T82" s="50" t="s">
        <v>127</v>
      </c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</row>
    <row r="83" spans="1:65" s="2" customFormat="1" ht="22.9" customHeight="1">
      <c r="A83" s="27"/>
      <c r="B83" s="237"/>
      <c r="C83" s="279" t="s">
        <v>128</v>
      </c>
      <c r="D83" s="238"/>
      <c r="E83" s="238"/>
      <c r="F83" s="238"/>
      <c r="G83" s="238"/>
      <c r="H83" s="238"/>
      <c r="I83" s="238"/>
      <c r="J83" s="280">
        <f>BK83</f>
        <v>0</v>
      </c>
      <c r="K83" s="238"/>
      <c r="L83" s="28"/>
      <c r="M83" s="51"/>
      <c r="N83" s="42"/>
      <c r="O83" s="52"/>
      <c r="P83" s="86">
        <f>P84+P85</f>
        <v>159.452888</v>
      </c>
      <c r="Q83" s="52"/>
      <c r="R83" s="86">
        <f>R84+R85</f>
        <v>0.97162872</v>
      </c>
      <c r="S83" s="52"/>
      <c r="T83" s="87">
        <f>T84+T85</f>
        <v>0</v>
      </c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T83" s="18" t="s">
        <v>69</v>
      </c>
      <c r="AU83" s="18" t="s">
        <v>111</v>
      </c>
      <c r="BK83" s="88">
        <f>BK84+BK85</f>
        <v>0</v>
      </c>
    </row>
    <row r="84" spans="1:65" s="12" customFormat="1" ht="25.9" customHeight="1">
      <c r="B84" s="281"/>
      <c r="C84" s="282"/>
      <c r="D84" s="283" t="s">
        <v>69</v>
      </c>
      <c r="E84" s="284" t="s">
        <v>129</v>
      </c>
      <c r="F84" s="284" t="s">
        <v>130</v>
      </c>
      <c r="G84" s="282"/>
      <c r="H84" s="282"/>
      <c r="I84" s="282"/>
      <c r="J84" s="285">
        <f>BK84</f>
        <v>0</v>
      </c>
      <c r="K84" s="282"/>
      <c r="L84" s="89"/>
      <c r="M84" s="91"/>
      <c r="N84" s="92"/>
      <c r="O84" s="92"/>
      <c r="P84" s="93">
        <v>0</v>
      </c>
      <c r="Q84" s="92"/>
      <c r="R84" s="93">
        <v>0</v>
      </c>
      <c r="S84" s="92"/>
      <c r="T84" s="94">
        <v>0</v>
      </c>
      <c r="AR84" s="90" t="s">
        <v>78</v>
      </c>
      <c r="AT84" s="95" t="s">
        <v>69</v>
      </c>
      <c r="AU84" s="95" t="s">
        <v>70</v>
      </c>
      <c r="AY84" s="90" t="s">
        <v>131</v>
      </c>
      <c r="BK84" s="96">
        <v>0</v>
      </c>
    </row>
    <row r="85" spans="1:65" s="12" customFormat="1" ht="25.9" customHeight="1">
      <c r="B85" s="281"/>
      <c r="C85" s="282"/>
      <c r="D85" s="283" t="s">
        <v>69</v>
      </c>
      <c r="E85" s="284" t="s">
        <v>132</v>
      </c>
      <c r="F85" s="284" t="s">
        <v>133</v>
      </c>
      <c r="G85" s="282"/>
      <c r="H85" s="282"/>
      <c r="I85" s="282"/>
      <c r="J85" s="285">
        <f>BK85</f>
        <v>0</v>
      </c>
      <c r="K85" s="282"/>
      <c r="L85" s="89"/>
      <c r="M85" s="91"/>
      <c r="N85" s="92"/>
      <c r="O85" s="92"/>
      <c r="P85" s="93">
        <f>P86+P115</f>
        <v>159.452888</v>
      </c>
      <c r="Q85" s="92"/>
      <c r="R85" s="93">
        <f>R86+R115</f>
        <v>0.97162872</v>
      </c>
      <c r="S85" s="92"/>
      <c r="T85" s="94">
        <f>T86+T115</f>
        <v>0</v>
      </c>
      <c r="AR85" s="90" t="s">
        <v>80</v>
      </c>
      <c r="AT85" s="95" t="s">
        <v>69</v>
      </c>
      <c r="AU85" s="95" t="s">
        <v>70</v>
      </c>
      <c r="AY85" s="90" t="s">
        <v>131</v>
      </c>
      <c r="BK85" s="96">
        <f>BK86+BK115</f>
        <v>0</v>
      </c>
    </row>
    <row r="86" spans="1:65" s="12" customFormat="1" ht="22.9" customHeight="1">
      <c r="B86" s="281"/>
      <c r="C86" s="282"/>
      <c r="D86" s="283" t="s">
        <v>69</v>
      </c>
      <c r="E86" s="286" t="s">
        <v>134</v>
      </c>
      <c r="F86" s="286" t="s">
        <v>135</v>
      </c>
      <c r="G86" s="282"/>
      <c r="H86" s="282"/>
      <c r="I86" s="282"/>
      <c r="J86" s="287">
        <f>BK86</f>
        <v>0</v>
      </c>
      <c r="K86" s="282"/>
      <c r="L86" s="89"/>
      <c r="M86" s="91"/>
      <c r="N86" s="92"/>
      <c r="O86" s="92"/>
      <c r="P86" s="93">
        <f>SUM(P87:P114)</f>
        <v>153.08866399999999</v>
      </c>
      <c r="Q86" s="92"/>
      <c r="R86" s="93">
        <f>SUM(R87:R114)</f>
        <v>0.96662999999999999</v>
      </c>
      <c r="S86" s="92"/>
      <c r="T86" s="94">
        <f>SUM(T87:T114)</f>
        <v>0</v>
      </c>
      <c r="AR86" s="90" t="s">
        <v>80</v>
      </c>
      <c r="AT86" s="95" t="s">
        <v>69</v>
      </c>
      <c r="AU86" s="95" t="s">
        <v>78</v>
      </c>
      <c r="AY86" s="90" t="s">
        <v>131</v>
      </c>
      <c r="BK86" s="96">
        <f>SUM(BK87:BK114)</f>
        <v>0</v>
      </c>
    </row>
    <row r="87" spans="1:65" s="2" customFormat="1" ht="16.5" customHeight="1">
      <c r="A87" s="27"/>
      <c r="B87" s="237"/>
      <c r="C87" s="288" t="s">
        <v>78</v>
      </c>
      <c r="D87" s="288" t="s">
        <v>136</v>
      </c>
      <c r="E87" s="289" t="s">
        <v>137</v>
      </c>
      <c r="F87" s="290" t="s">
        <v>138</v>
      </c>
      <c r="G87" s="291" t="s">
        <v>139</v>
      </c>
      <c r="H87" s="292">
        <v>773.15</v>
      </c>
      <c r="I87" s="314">
        <v>0</v>
      </c>
      <c r="J87" s="293">
        <f>ROUND(I87*H87,2)</f>
        <v>0</v>
      </c>
      <c r="K87" s="290" t="s">
        <v>140</v>
      </c>
      <c r="L87" s="28"/>
      <c r="M87" s="97" t="s">
        <v>3</v>
      </c>
      <c r="N87" s="98" t="s">
        <v>41</v>
      </c>
      <c r="O87" s="99">
        <v>0.14599999999999999</v>
      </c>
      <c r="P87" s="99">
        <f>O87*H87</f>
        <v>112.87989999999999</v>
      </c>
      <c r="Q87" s="99">
        <v>6.0000000000000002E-5</v>
      </c>
      <c r="R87" s="99">
        <f>Q87*H87</f>
        <v>4.6389E-2</v>
      </c>
      <c r="S87" s="99">
        <v>0</v>
      </c>
      <c r="T87" s="100">
        <f>S87*H87</f>
        <v>0</v>
      </c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R87" s="101" t="s">
        <v>141</v>
      </c>
      <c r="AT87" s="101" t="s">
        <v>136</v>
      </c>
      <c r="AU87" s="101" t="s">
        <v>80</v>
      </c>
      <c r="AY87" s="18" t="s">
        <v>131</v>
      </c>
      <c r="BE87" s="102">
        <f>IF(N87="základní",J87,0)</f>
        <v>0</v>
      </c>
      <c r="BF87" s="102">
        <f>IF(N87="snížená",J87,0)</f>
        <v>0</v>
      </c>
      <c r="BG87" s="102">
        <f>IF(N87="zákl. přenesená",J87,0)</f>
        <v>0</v>
      </c>
      <c r="BH87" s="102">
        <f>IF(N87="sníž. přenesená",J87,0)</f>
        <v>0</v>
      </c>
      <c r="BI87" s="102">
        <f>IF(N87="nulová",J87,0)</f>
        <v>0</v>
      </c>
      <c r="BJ87" s="18" t="s">
        <v>78</v>
      </c>
      <c r="BK87" s="102">
        <f>ROUND(I87*H87,2)</f>
        <v>0</v>
      </c>
      <c r="BL87" s="18" t="s">
        <v>141</v>
      </c>
      <c r="BM87" s="101" t="s">
        <v>142</v>
      </c>
    </row>
    <row r="88" spans="1:65" s="2" customFormat="1">
      <c r="A88" s="27"/>
      <c r="B88" s="237"/>
      <c r="C88" s="238"/>
      <c r="D88" s="294" t="s">
        <v>143</v>
      </c>
      <c r="E88" s="238"/>
      <c r="F88" s="295" t="s">
        <v>144</v>
      </c>
      <c r="G88" s="238"/>
      <c r="H88" s="238"/>
      <c r="I88" s="316"/>
      <c r="J88" s="238"/>
      <c r="K88" s="238"/>
      <c r="L88" s="28"/>
      <c r="M88" s="103"/>
      <c r="N88" s="104"/>
      <c r="O88" s="44"/>
      <c r="P88" s="44"/>
      <c r="Q88" s="44"/>
      <c r="R88" s="44"/>
      <c r="S88" s="44"/>
      <c r="T88" s="45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T88" s="18" t="s">
        <v>143</v>
      </c>
      <c r="AU88" s="18" t="s">
        <v>80</v>
      </c>
    </row>
    <row r="89" spans="1:65" s="13" customFormat="1">
      <c r="B89" s="296"/>
      <c r="C89" s="297"/>
      <c r="D89" s="298" t="s">
        <v>145</v>
      </c>
      <c r="E89" s="299" t="s">
        <v>3</v>
      </c>
      <c r="F89" s="300" t="s">
        <v>146</v>
      </c>
      <c r="G89" s="297"/>
      <c r="H89" s="301">
        <v>773.15</v>
      </c>
      <c r="I89" s="317"/>
      <c r="J89" s="297"/>
      <c r="K89" s="297"/>
      <c r="L89" s="105"/>
      <c r="M89" s="107"/>
      <c r="N89" s="108"/>
      <c r="O89" s="108"/>
      <c r="P89" s="108"/>
      <c r="Q89" s="108"/>
      <c r="R89" s="108"/>
      <c r="S89" s="108"/>
      <c r="T89" s="109"/>
      <c r="AT89" s="106" t="s">
        <v>145</v>
      </c>
      <c r="AU89" s="106" t="s">
        <v>80</v>
      </c>
      <c r="AV89" s="13" t="s">
        <v>80</v>
      </c>
      <c r="AW89" s="13" t="s">
        <v>31</v>
      </c>
      <c r="AX89" s="13" t="s">
        <v>78</v>
      </c>
      <c r="AY89" s="106" t="s">
        <v>131</v>
      </c>
    </row>
    <row r="90" spans="1:65" s="2" customFormat="1" ht="16.5" customHeight="1">
      <c r="A90" s="27"/>
      <c r="B90" s="237"/>
      <c r="C90" s="302" t="s">
        <v>80</v>
      </c>
      <c r="D90" s="302" t="s">
        <v>147</v>
      </c>
      <c r="E90" s="303" t="s">
        <v>148</v>
      </c>
      <c r="F90" s="304" t="s">
        <v>149</v>
      </c>
      <c r="G90" s="305" t="s">
        <v>150</v>
      </c>
      <c r="H90" s="306">
        <v>0.21199999999999999</v>
      </c>
      <c r="I90" s="315">
        <v>0</v>
      </c>
      <c r="J90" s="307">
        <f>ROUND(I90*H90,2)</f>
        <v>0</v>
      </c>
      <c r="K90" s="304" t="s">
        <v>140</v>
      </c>
      <c r="L90" s="110"/>
      <c r="M90" s="111" t="s">
        <v>3</v>
      </c>
      <c r="N90" s="112" t="s">
        <v>41</v>
      </c>
      <c r="O90" s="99">
        <v>0</v>
      </c>
      <c r="P90" s="99">
        <f>O90*H90</f>
        <v>0</v>
      </c>
      <c r="Q90" s="99">
        <v>1</v>
      </c>
      <c r="R90" s="99">
        <f>Q90*H90</f>
        <v>0.21199999999999999</v>
      </c>
      <c r="S90" s="99">
        <v>0</v>
      </c>
      <c r="T90" s="100">
        <f>S90*H90</f>
        <v>0</v>
      </c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R90" s="101" t="s">
        <v>151</v>
      </c>
      <c r="AT90" s="101" t="s">
        <v>147</v>
      </c>
      <c r="AU90" s="101" t="s">
        <v>80</v>
      </c>
      <c r="AY90" s="18" t="s">
        <v>131</v>
      </c>
      <c r="BE90" s="102">
        <f>IF(N90="základní",J90,0)</f>
        <v>0</v>
      </c>
      <c r="BF90" s="102">
        <f>IF(N90="snížená",J90,0)</f>
        <v>0</v>
      </c>
      <c r="BG90" s="102">
        <f>IF(N90="zákl. přenesená",J90,0)</f>
        <v>0</v>
      </c>
      <c r="BH90" s="102">
        <f>IF(N90="sníž. přenesená",J90,0)</f>
        <v>0</v>
      </c>
      <c r="BI90" s="102">
        <f>IF(N90="nulová",J90,0)</f>
        <v>0</v>
      </c>
      <c r="BJ90" s="18" t="s">
        <v>78</v>
      </c>
      <c r="BK90" s="102">
        <f>ROUND(I90*H90,2)</f>
        <v>0</v>
      </c>
      <c r="BL90" s="18" t="s">
        <v>141</v>
      </c>
      <c r="BM90" s="101" t="s">
        <v>152</v>
      </c>
    </row>
    <row r="91" spans="1:65" s="13" customFormat="1">
      <c r="B91" s="296"/>
      <c r="C91" s="297"/>
      <c r="D91" s="298" t="s">
        <v>145</v>
      </c>
      <c r="E91" s="299" t="s">
        <v>3</v>
      </c>
      <c r="F91" s="300" t="s">
        <v>153</v>
      </c>
      <c r="G91" s="297"/>
      <c r="H91" s="301">
        <v>0.20200000000000001</v>
      </c>
      <c r="I91" s="317"/>
      <c r="J91" s="297"/>
      <c r="K91" s="297"/>
      <c r="L91" s="105"/>
      <c r="M91" s="107"/>
      <c r="N91" s="108"/>
      <c r="O91" s="108"/>
      <c r="P91" s="108"/>
      <c r="Q91" s="108"/>
      <c r="R91" s="108"/>
      <c r="S91" s="108"/>
      <c r="T91" s="109"/>
      <c r="AT91" s="106" t="s">
        <v>145</v>
      </c>
      <c r="AU91" s="106" t="s">
        <v>80</v>
      </c>
      <c r="AV91" s="13" t="s">
        <v>80</v>
      </c>
      <c r="AW91" s="13" t="s">
        <v>31</v>
      </c>
      <c r="AX91" s="13" t="s">
        <v>70</v>
      </c>
      <c r="AY91" s="106" t="s">
        <v>131</v>
      </c>
    </row>
    <row r="92" spans="1:65" s="13" customFormat="1">
      <c r="B92" s="296"/>
      <c r="C92" s="297"/>
      <c r="D92" s="298" t="s">
        <v>145</v>
      </c>
      <c r="E92" s="299" t="s">
        <v>3</v>
      </c>
      <c r="F92" s="300" t="s">
        <v>154</v>
      </c>
      <c r="G92" s="297"/>
      <c r="H92" s="301">
        <v>0.01</v>
      </c>
      <c r="I92" s="317"/>
      <c r="J92" s="297"/>
      <c r="K92" s="297"/>
      <c r="L92" s="105"/>
      <c r="M92" s="107"/>
      <c r="N92" s="108"/>
      <c r="O92" s="108"/>
      <c r="P92" s="108"/>
      <c r="Q92" s="108"/>
      <c r="R92" s="108"/>
      <c r="S92" s="108"/>
      <c r="T92" s="109"/>
      <c r="AT92" s="106" t="s">
        <v>145</v>
      </c>
      <c r="AU92" s="106" t="s">
        <v>80</v>
      </c>
      <c r="AV92" s="13" t="s">
        <v>80</v>
      </c>
      <c r="AW92" s="13" t="s">
        <v>31</v>
      </c>
      <c r="AX92" s="13" t="s">
        <v>70</v>
      </c>
      <c r="AY92" s="106" t="s">
        <v>131</v>
      </c>
    </row>
    <row r="93" spans="1:65" s="14" customFormat="1">
      <c r="B93" s="308"/>
      <c r="C93" s="309"/>
      <c r="D93" s="298" t="s">
        <v>145</v>
      </c>
      <c r="E93" s="310" t="s">
        <v>3</v>
      </c>
      <c r="F93" s="311" t="s">
        <v>155</v>
      </c>
      <c r="G93" s="309"/>
      <c r="H93" s="312">
        <v>0.21199999999999999</v>
      </c>
      <c r="I93" s="318"/>
      <c r="J93" s="309"/>
      <c r="K93" s="309"/>
      <c r="L93" s="113"/>
      <c r="M93" s="115"/>
      <c r="N93" s="116"/>
      <c r="O93" s="116"/>
      <c r="P93" s="116"/>
      <c r="Q93" s="116"/>
      <c r="R93" s="116"/>
      <c r="S93" s="116"/>
      <c r="T93" s="117"/>
      <c r="AT93" s="114" t="s">
        <v>145</v>
      </c>
      <c r="AU93" s="114" t="s">
        <v>80</v>
      </c>
      <c r="AV93" s="14" t="s">
        <v>156</v>
      </c>
      <c r="AW93" s="14" t="s">
        <v>31</v>
      </c>
      <c r="AX93" s="14" t="s">
        <v>78</v>
      </c>
      <c r="AY93" s="114" t="s">
        <v>131</v>
      </c>
    </row>
    <row r="94" spans="1:65" s="2" customFormat="1" ht="16.5" customHeight="1">
      <c r="A94" s="27"/>
      <c r="B94" s="237"/>
      <c r="C94" s="302" t="s">
        <v>157</v>
      </c>
      <c r="D94" s="302" t="s">
        <v>147</v>
      </c>
      <c r="E94" s="303" t="s">
        <v>158</v>
      </c>
      <c r="F94" s="304" t="s">
        <v>159</v>
      </c>
      <c r="G94" s="305" t="s">
        <v>150</v>
      </c>
      <c r="H94" s="306">
        <v>0.23899999999999999</v>
      </c>
      <c r="I94" s="315">
        <v>0</v>
      </c>
      <c r="J94" s="307">
        <f>ROUND(I94*H94,2)</f>
        <v>0</v>
      </c>
      <c r="K94" s="304" t="s">
        <v>140</v>
      </c>
      <c r="L94" s="110"/>
      <c r="M94" s="111" t="s">
        <v>3</v>
      </c>
      <c r="N94" s="112" t="s">
        <v>41</v>
      </c>
      <c r="O94" s="99">
        <v>0</v>
      </c>
      <c r="P94" s="99">
        <f>O94*H94</f>
        <v>0</v>
      </c>
      <c r="Q94" s="99">
        <v>1</v>
      </c>
      <c r="R94" s="99">
        <f>Q94*H94</f>
        <v>0.23899999999999999</v>
      </c>
      <c r="S94" s="99">
        <v>0</v>
      </c>
      <c r="T94" s="100">
        <f>S94*H94</f>
        <v>0</v>
      </c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R94" s="101" t="s">
        <v>151</v>
      </c>
      <c r="AT94" s="101" t="s">
        <v>147</v>
      </c>
      <c r="AU94" s="101" t="s">
        <v>80</v>
      </c>
      <c r="AY94" s="18" t="s">
        <v>131</v>
      </c>
      <c r="BE94" s="102">
        <f>IF(N94="základní",J94,0)</f>
        <v>0</v>
      </c>
      <c r="BF94" s="102">
        <f>IF(N94="snížená",J94,0)</f>
        <v>0</v>
      </c>
      <c r="BG94" s="102">
        <f>IF(N94="zákl. přenesená",J94,0)</f>
        <v>0</v>
      </c>
      <c r="BH94" s="102">
        <f>IF(N94="sníž. přenesená",J94,0)</f>
        <v>0</v>
      </c>
      <c r="BI94" s="102">
        <f>IF(N94="nulová",J94,0)</f>
        <v>0</v>
      </c>
      <c r="BJ94" s="18" t="s">
        <v>78</v>
      </c>
      <c r="BK94" s="102">
        <f>ROUND(I94*H94,2)</f>
        <v>0</v>
      </c>
      <c r="BL94" s="18" t="s">
        <v>141</v>
      </c>
      <c r="BM94" s="101" t="s">
        <v>160</v>
      </c>
    </row>
    <row r="95" spans="1:65" s="13" customFormat="1">
      <c r="B95" s="296"/>
      <c r="C95" s="297"/>
      <c r="D95" s="298" t="s">
        <v>145</v>
      </c>
      <c r="E95" s="299" t="s">
        <v>3</v>
      </c>
      <c r="F95" s="300" t="s">
        <v>161</v>
      </c>
      <c r="G95" s="297"/>
      <c r="H95" s="301">
        <v>0.22800000000000001</v>
      </c>
      <c r="I95" s="317"/>
      <c r="J95" s="297"/>
      <c r="K95" s="297"/>
      <c r="L95" s="105"/>
      <c r="M95" s="107"/>
      <c r="N95" s="108"/>
      <c r="O95" s="108"/>
      <c r="P95" s="108"/>
      <c r="Q95" s="108"/>
      <c r="R95" s="108"/>
      <c r="S95" s="108"/>
      <c r="T95" s="109"/>
      <c r="AT95" s="106" t="s">
        <v>145</v>
      </c>
      <c r="AU95" s="106" t="s">
        <v>80</v>
      </c>
      <c r="AV95" s="13" t="s">
        <v>80</v>
      </c>
      <c r="AW95" s="13" t="s">
        <v>31</v>
      </c>
      <c r="AX95" s="13" t="s">
        <v>70</v>
      </c>
      <c r="AY95" s="106" t="s">
        <v>131</v>
      </c>
    </row>
    <row r="96" spans="1:65" s="13" customFormat="1">
      <c r="B96" s="296"/>
      <c r="C96" s="297"/>
      <c r="D96" s="298" t="s">
        <v>145</v>
      </c>
      <c r="E96" s="299" t="s">
        <v>3</v>
      </c>
      <c r="F96" s="300" t="s">
        <v>162</v>
      </c>
      <c r="G96" s="297"/>
      <c r="H96" s="301">
        <v>1.0999999999999999E-2</v>
      </c>
      <c r="I96" s="317"/>
      <c r="J96" s="297"/>
      <c r="K96" s="297"/>
      <c r="L96" s="105"/>
      <c r="M96" s="107"/>
      <c r="N96" s="108"/>
      <c r="O96" s="108"/>
      <c r="P96" s="108"/>
      <c r="Q96" s="108"/>
      <c r="R96" s="108"/>
      <c r="S96" s="108"/>
      <c r="T96" s="109"/>
      <c r="AT96" s="106" t="s">
        <v>145</v>
      </c>
      <c r="AU96" s="106" t="s">
        <v>80</v>
      </c>
      <c r="AV96" s="13" t="s">
        <v>80</v>
      </c>
      <c r="AW96" s="13" t="s">
        <v>31</v>
      </c>
      <c r="AX96" s="13" t="s">
        <v>70</v>
      </c>
      <c r="AY96" s="106" t="s">
        <v>131</v>
      </c>
    </row>
    <row r="97" spans="1:65" s="14" customFormat="1">
      <c r="B97" s="308"/>
      <c r="C97" s="309"/>
      <c r="D97" s="298" t="s">
        <v>145</v>
      </c>
      <c r="E97" s="310" t="s">
        <v>3</v>
      </c>
      <c r="F97" s="311" t="s">
        <v>155</v>
      </c>
      <c r="G97" s="309"/>
      <c r="H97" s="312">
        <v>0.23899999999999999</v>
      </c>
      <c r="I97" s="318"/>
      <c r="J97" s="309"/>
      <c r="K97" s="309"/>
      <c r="L97" s="113"/>
      <c r="M97" s="115"/>
      <c r="N97" s="116"/>
      <c r="O97" s="116"/>
      <c r="P97" s="116"/>
      <c r="Q97" s="116"/>
      <c r="R97" s="116"/>
      <c r="S97" s="116"/>
      <c r="T97" s="117"/>
      <c r="AT97" s="114" t="s">
        <v>145</v>
      </c>
      <c r="AU97" s="114" t="s">
        <v>80</v>
      </c>
      <c r="AV97" s="14" t="s">
        <v>156</v>
      </c>
      <c r="AW97" s="14" t="s">
        <v>31</v>
      </c>
      <c r="AX97" s="14" t="s">
        <v>78</v>
      </c>
      <c r="AY97" s="114" t="s">
        <v>131</v>
      </c>
    </row>
    <row r="98" spans="1:65" s="2" customFormat="1" ht="16.5" customHeight="1">
      <c r="A98" s="27"/>
      <c r="B98" s="237"/>
      <c r="C98" s="302" t="s">
        <v>156</v>
      </c>
      <c r="D98" s="302" t="s">
        <v>147</v>
      </c>
      <c r="E98" s="303" t="s">
        <v>163</v>
      </c>
      <c r="F98" s="304" t="s">
        <v>164</v>
      </c>
      <c r="G98" s="305" t="s">
        <v>150</v>
      </c>
      <c r="H98" s="306">
        <v>0.114</v>
      </c>
      <c r="I98" s="315">
        <v>0</v>
      </c>
      <c r="J98" s="307">
        <f>ROUND(I98*H98,2)</f>
        <v>0</v>
      </c>
      <c r="K98" s="304" t="s">
        <v>140</v>
      </c>
      <c r="L98" s="110"/>
      <c r="M98" s="111" t="s">
        <v>3</v>
      </c>
      <c r="N98" s="112" t="s">
        <v>41</v>
      </c>
      <c r="O98" s="99">
        <v>0</v>
      </c>
      <c r="P98" s="99">
        <f>O98*H98</f>
        <v>0</v>
      </c>
      <c r="Q98" s="99">
        <v>1</v>
      </c>
      <c r="R98" s="99">
        <f>Q98*H98</f>
        <v>0.114</v>
      </c>
      <c r="S98" s="99">
        <v>0</v>
      </c>
      <c r="T98" s="100">
        <f>S98*H98</f>
        <v>0</v>
      </c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R98" s="101" t="s">
        <v>151</v>
      </c>
      <c r="AT98" s="101" t="s">
        <v>147</v>
      </c>
      <c r="AU98" s="101" t="s">
        <v>80</v>
      </c>
      <c r="AY98" s="18" t="s">
        <v>131</v>
      </c>
      <c r="BE98" s="102">
        <f>IF(N98="základní",J98,0)</f>
        <v>0</v>
      </c>
      <c r="BF98" s="102">
        <f>IF(N98="snížená",J98,0)</f>
        <v>0</v>
      </c>
      <c r="BG98" s="102">
        <f>IF(N98="zákl. přenesená",J98,0)</f>
        <v>0</v>
      </c>
      <c r="BH98" s="102">
        <f>IF(N98="sníž. přenesená",J98,0)</f>
        <v>0</v>
      </c>
      <c r="BI98" s="102">
        <f>IF(N98="nulová",J98,0)</f>
        <v>0</v>
      </c>
      <c r="BJ98" s="18" t="s">
        <v>78</v>
      </c>
      <c r="BK98" s="102">
        <f>ROUND(I98*H98,2)</f>
        <v>0</v>
      </c>
      <c r="BL98" s="18" t="s">
        <v>141</v>
      </c>
      <c r="BM98" s="101" t="s">
        <v>165</v>
      </c>
    </row>
    <row r="99" spans="1:65" s="13" customFormat="1">
      <c r="B99" s="296"/>
      <c r="C99" s="297"/>
      <c r="D99" s="298" t="s">
        <v>145</v>
      </c>
      <c r="E99" s="299" t="s">
        <v>3</v>
      </c>
      <c r="F99" s="300" t="s">
        <v>166</v>
      </c>
      <c r="G99" s="297"/>
      <c r="H99" s="301">
        <v>0.109</v>
      </c>
      <c r="I99" s="317"/>
      <c r="J99" s="297"/>
      <c r="K99" s="297"/>
      <c r="L99" s="105"/>
      <c r="M99" s="107"/>
      <c r="N99" s="108"/>
      <c r="O99" s="108"/>
      <c r="P99" s="108"/>
      <c r="Q99" s="108"/>
      <c r="R99" s="108"/>
      <c r="S99" s="108"/>
      <c r="T99" s="109"/>
      <c r="AT99" s="106" t="s">
        <v>145</v>
      </c>
      <c r="AU99" s="106" t="s">
        <v>80</v>
      </c>
      <c r="AV99" s="13" t="s">
        <v>80</v>
      </c>
      <c r="AW99" s="13" t="s">
        <v>31</v>
      </c>
      <c r="AX99" s="13" t="s">
        <v>70</v>
      </c>
      <c r="AY99" s="106" t="s">
        <v>131</v>
      </c>
    </row>
    <row r="100" spans="1:65" s="13" customFormat="1">
      <c r="B100" s="296"/>
      <c r="C100" s="297"/>
      <c r="D100" s="298" t="s">
        <v>145</v>
      </c>
      <c r="E100" s="299" t="s">
        <v>3</v>
      </c>
      <c r="F100" s="300" t="s">
        <v>167</v>
      </c>
      <c r="G100" s="297"/>
      <c r="H100" s="301">
        <v>5.0000000000000001E-3</v>
      </c>
      <c r="I100" s="317"/>
      <c r="J100" s="297"/>
      <c r="K100" s="297"/>
      <c r="L100" s="105"/>
      <c r="M100" s="107"/>
      <c r="N100" s="108"/>
      <c r="O100" s="108"/>
      <c r="P100" s="108"/>
      <c r="Q100" s="108"/>
      <c r="R100" s="108"/>
      <c r="S100" s="108"/>
      <c r="T100" s="109"/>
      <c r="AT100" s="106" t="s">
        <v>145</v>
      </c>
      <c r="AU100" s="106" t="s">
        <v>80</v>
      </c>
      <c r="AV100" s="13" t="s">
        <v>80</v>
      </c>
      <c r="AW100" s="13" t="s">
        <v>31</v>
      </c>
      <c r="AX100" s="13" t="s">
        <v>70</v>
      </c>
      <c r="AY100" s="106" t="s">
        <v>131</v>
      </c>
    </row>
    <row r="101" spans="1:65" s="14" customFormat="1">
      <c r="B101" s="308"/>
      <c r="C101" s="309"/>
      <c r="D101" s="298" t="s">
        <v>145</v>
      </c>
      <c r="E101" s="310" t="s">
        <v>3</v>
      </c>
      <c r="F101" s="311" t="s">
        <v>155</v>
      </c>
      <c r="G101" s="309"/>
      <c r="H101" s="312">
        <v>0.114</v>
      </c>
      <c r="I101" s="318"/>
      <c r="J101" s="309"/>
      <c r="K101" s="309"/>
      <c r="L101" s="113"/>
      <c r="M101" s="115"/>
      <c r="N101" s="116"/>
      <c r="O101" s="116"/>
      <c r="P101" s="116"/>
      <c r="Q101" s="116"/>
      <c r="R101" s="116"/>
      <c r="S101" s="116"/>
      <c r="T101" s="117"/>
      <c r="AT101" s="114" t="s">
        <v>145</v>
      </c>
      <c r="AU101" s="114" t="s">
        <v>80</v>
      </c>
      <c r="AV101" s="14" t="s">
        <v>156</v>
      </c>
      <c r="AW101" s="14" t="s">
        <v>31</v>
      </c>
      <c r="AX101" s="14" t="s">
        <v>78</v>
      </c>
      <c r="AY101" s="114" t="s">
        <v>131</v>
      </c>
    </row>
    <row r="102" spans="1:65" s="2" customFormat="1" ht="16.5" customHeight="1">
      <c r="A102" s="27"/>
      <c r="B102" s="237"/>
      <c r="C102" s="302" t="s">
        <v>168</v>
      </c>
      <c r="D102" s="302" t="s">
        <v>147</v>
      </c>
      <c r="E102" s="303" t="s">
        <v>169</v>
      </c>
      <c r="F102" s="304" t="s">
        <v>170</v>
      </c>
      <c r="G102" s="305" t="s">
        <v>150</v>
      </c>
      <c r="H102" s="306">
        <v>0.22700000000000001</v>
      </c>
      <c r="I102" s="315">
        <v>0</v>
      </c>
      <c r="J102" s="307">
        <f>ROUND(I102*H102,2)</f>
        <v>0</v>
      </c>
      <c r="K102" s="304" t="s">
        <v>140</v>
      </c>
      <c r="L102" s="110"/>
      <c r="M102" s="111" t="s">
        <v>3</v>
      </c>
      <c r="N102" s="112" t="s">
        <v>41</v>
      </c>
      <c r="O102" s="99">
        <v>0</v>
      </c>
      <c r="P102" s="99">
        <f>O102*H102</f>
        <v>0</v>
      </c>
      <c r="Q102" s="99">
        <v>1</v>
      </c>
      <c r="R102" s="99">
        <f>Q102*H102</f>
        <v>0.22700000000000001</v>
      </c>
      <c r="S102" s="99">
        <v>0</v>
      </c>
      <c r="T102" s="100">
        <f>S102*H102</f>
        <v>0</v>
      </c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R102" s="101" t="s">
        <v>151</v>
      </c>
      <c r="AT102" s="101" t="s">
        <v>147</v>
      </c>
      <c r="AU102" s="101" t="s">
        <v>80</v>
      </c>
      <c r="AY102" s="18" t="s">
        <v>131</v>
      </c>
      <c r="BE102" s="102">
        <f>IF(N102="základní",J102,0)</f>
        <v>0</v>
      </c>
      <c r="BF102" s="102">
        <f>IF(N102="snížená",J102,0)</f>
        <v>0</v>
      </c>
      <c r="BG102" s="102">
        <f>IF(N102="zákl. přenesená",J102,0)</f>
        <v>0</v>
      </c>
      <c r="BH102" s="102">
        <f>IF(N102="sníž. přenesená",J102,0)</f>
        <v>0</v>
      </c>
      <c r="BI102" s="102">
        <f>IF(N102="nulová",J102,0)</f>
        <v>0</v>
      </c>
      <c r="BJ102" s="18" t="s">
        <v>78</v>
      </c>
      <c r="BK102" s="102">
        <f>ROUND(I102*H102,2)</f>
        <v>0</v>
      </c>
      <c r="BL102" s="18" t="s">
        <v>141</v>
      </c>
      <c r="BM102" s="101" t="s">
        <v>171</v>
      </c>
    </row>
    <row r="103" spans="1:65" s="13" customFormat="1">
      <c r="B103" s="296"/>
      <c r="C103" s="297"/>
      <c r="D103" s="298" t="s">
        <v>145</v>
      </c>
      <c r="E103" s="299" t="s">
        <v>3</v>
      </c>
      <c r="F103" s="300" t="s">
        <v>172</v>
      </c>
      <c r="G103" s="297"/>
      <c r="H103" s="301">
        <v>0.216</v>
      </c>
      <c r="I103" s="317"/>
      <c r="J103" s="297"/>
      <c r="K103" s="297"/>
      <c r="L103" s="105"/>
      <c r="M103" s="107"/>
      <c r="N103" s="108"/>
      <c r="O103" s="108"/>
      <c r="P103" s="108"/>
      <c r="Q103" s="108"/>
      <c r="R103" s="108"/>
      <c r="S103" s="108"/>
      <c r="T103" s="109"/>
      <c r="AT103" s="106" t="s">
        <v>145</v>
      </c>
      <c r="AU103" s="106" t="s">
        <v>80</v>
      </c>
      <c r="AV103" s="13" t="s">
        <v>80</v>
      </c>
      <c r="AW103" s="13" t="s">
        <v>31</v>
      </c>
      <c r="AX103" s="13" t="s">
        <v>70</v>
      </c>
      <c r="AY103" s="106" t="s">
        <v>131</v>
      </c>
    </row>
    <row r="104" spans="1:65" s="13" customFormat="1">
      <c r="B104" s="296"/>
      <c r="C104" s="297"/>
      <c r="D104" s="298" t="s">
        <v>145</v>
      </c>
      <c r="E104" s="299" t="s">
        <v>3</v>
      </c>
      <c r="F104" s="300" t="s">
        <v>173</v>
      </c>
      <c r="G104" s="297"/>
      <c r="H104" s="301">
        <v>1.0999999999999999E-2</v>
      </c>
      <c r="I104" s="317"/>
      <c r="J104" s="297"/>
      <c r="K104" s="297"/>
      <c r="L104" s="105"/>
      <c r="M104" s="107"/>
      <c r="N104" s="108"/>
      <c r="O104" s="108"/>
      <c r="P104" s="108"/>
      <c r="Q104" s="108"/>
      <c r="R104" s="108"/>
      <c r="S104" s="108"/>
      <c r="T104" s="109"/>
      <c r="AT104" s="106" t="s">
        <v>145</v>
      </c>
      <c r="AU104" s="106" t="s">
        <v>80</v>
      </c>
      <c r="AV104" s="13" t="s">
        <v>80</v>
      </c>
      <c r="AW104" s="13" t="s">
        <v>31</v>
      </c>
      <c r="AX104" s="13" t="s">
        <v>70</v>
      </c>
      <c r="AY104" s="106" t="s">
        <v>131</v>
      </c>
    </row>
    <row r="105" spans="1:65" s="14" customFormat="1">
      <c r="B105" s="308"/>
      <c r="C105" s="309"/>
      <c r="D105" s="298" t="s">
        <v>145</v>
      </c>
      <c r="E105" s="310" t="s">
        <v>3</v>
      </c>
      <c r="F105" s="311" t="s">
        <v>155</v>
      </c>
      <c r="G105" s="309"/>
      <c r="H105" s="312">
        <v>0.22700000000000001</v>
      </c>
      <c r="I105" s="318"/>
      <c r="J105" s="309"/>
      <c r="K105" s="309"/>
      <c r="L105" s="113"/>
      <c r="M105" s="115"/>
      <c r="N105" s="116"/>
      <c r="O105" s="116"/>
      <c r="P105" s="116"/>
      <c r="Q105" s="116"/>
      <c r="R105" s="116"/>
      <c r="S105" s="116"/>
      <c r="T105" s="117"/>
      <c r="AT105" s="114" t="s">
        <v>145</v>
      </c>
      <c r="AU105" s="114" t="s">
        <v>80</v>
      </c>
      <c r="AV105" s="14" t="s">
        <v>156</v>
      </c>
      <c r="AW105" s="14" t="s">
        <v>31</v>
      </c>
      <c r="AX105" s="14" t="s">
        <v>78</v>
      </c>
      <c r="AY105" s="114" t="s">
        <v>131</v>
      </c>
    </row>
    <row r="106" spans="1:65" s="2" customFormat="1" ht="16.5" customHeight="1">
      <c r="A106" s="27"/>
      <c r="B106" s="237"/>
      <c r="C106" s="302" t="s">
        <v>174</v>
      </c>
      <c r="D106" s="302" t="s">
        <v>147</v>
      </c>
      <c r="E106" s="303" t="s">
        <v>175</v>
      </c>
      <c r="F106" s="304" t="s">
        <v>176</v>
      </c>
      <c r="G106" s="305" t="s">
        <v>150</v>
      </c>
      <c r="H106" s="306">
        <v>0.02</v>
      </c>
      <c r="I106" s="315">
        <v>0</v>
      </c>
      <c r="J106" s="307">
        <f>ROUND(I106*H106,2)</f>
        <v>0</v>
      </c>
      <c r="K106" s="304" t="s">
        <v>140</v>
      </c>
      <c r="L106" s="110"/>
      <c r="M106" s="111" t="s">
        <v>3</v>
      </c>
      <c r="N106" s="112" t="s">
        <v>41</v>
      </c>
      <c r="O106" s="99">
        <v>0</v>
      </c>
      <c r="P106" s="99">
        <f>O106*H106</f>
        <v>0</v>
      </c>
      <c r="Q106" s="99">
        <v>1</v>
      </c>
      <c r="R106" s="99">
        <f>Q106*H106</f>
        <v>0.02</v>
      </c>
      <c r="S106" s="99">
        <v>0</v>
      </c>
      <c r="T106" s="100">
        <f>S106*H106</f>
        <v>0</v>
      </c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R106" s="101" t="s">
        <v>151</v>
      </c>
      <c r="AT106" s="101" t="s">
        <v>147</v>
      </c>
      <c r="AU106" s="101" t="s">
        <v>80</v>
      </c>
      <c r="AY106" s="18" t="s">
        <v>131</v>
      </c>
      <c r="BE106" s="102">
        <f>IF(N106="základní",J106,0)</f>
        <v>0</v>
      </c>
      <c r="BF106" s="102">
        <f>IF(N106="snížená",J106,0)</f>
        <v>0</v>
      </c>
      <c r="BG106" s="102">
        <f>IF(N106="zákl. přenesená",J106,0)</f>
        <v>0</v>
      </c>
      <c r="BH106" s="102">
        <f>IF(N106="sníž. přenesená",J106,0)</f>
        <v>0</v>
      </c>
      <c r="BI106" s="102">
        <f>IF(N106="nulová",J106,0)</f>
        <v>0</v>
      </c>
      <c r="BJ106" s="18" t="s">
        <v>78</v>
      </c>
      <c r="BK106" s="102">
        <f>ROUND(I106*H106,2)</f>
        <v>0</v>
      </c>
      <c r="BL106" s="18" t="s">
        <v>141</v>
      </c>
      <c r="BM106" s="101" t="s">
        <v>177</v>
      </c>
    </row>
    <row r="107" spans="1:65" s="13" customFormat="1">
      <c r="B107" s="296"/>
      <c r="C107" s="297"/>
      <c r="D107" s="298" t="s">
        <v>145</v>
      </c>
      <c r="E107" s="299" t="s">
        <v>3</v>
      </c>
      <c r="F107" s="300" t="s">
        <v>178</v>
      </c>
      <c r="G107" s="297"/>
      <c r="H107" s="301">
        <v>1.9E-2</v>
      </c>
      <c r="I107" s="317"/>
      <c r="J107" s="297"/>
      <c r="K107" s="297"/>
      <c r="L107" s="105"/>
      <c r="M107" s="107"/>
      <c r="N107" s="108"/>
      <c r="O107" s="108"/>
      <c r="P107" s="108"/>
      <c r="Q107" s="108"/>
      <c r="R107" s="108"/>
      <c r="S107" s="108"/>
      <c r="T107" s="109"/>
      <c r="AT107" s="106" t="s">
        <v>145</v>
      </c>
      <c r="AU107" s="106" t="s">
        <v>80</v>
      </c>
      <c r="AV107" s="13" t="s">
        <v>80</v>
      </c>
      <c r="AW107" s="13" t="s">
        <v>31</v>
      </c>
      <c r="AX107" s="13" t="s">
        <v>70</v>
      </c>
      <c r="AY107" s="106" t="s">
        <v>131</v>
      </c>
    </row>
    <row r="108" spans="1:65" s="13" customFormat="1">
      <c r="B108" s="296"/>
      <c r="C108" s="297"/>
      <c r="D108" s="298" t="s">
        <v>145</v>
      </c>
      <c r="E108" s="299" t="s">
        <v>3</v>
      </c>
      <c r="F108" s="300" t="s">
        <v>179</v>
      </c>
      <c r="G108" s="297"/>
      <c r="H108" s="301">
        <v>1E-3</v>
      </c>
      <c r="I108" s="317"/>
      <c r="J108" s="297"/>
      <c r="K108" s="297"/>
      <c r="L108" s="105"/>
      <c r="M108" s="107"/>
      <c r="N108" s="108"/>
      <c r="O108" s="108"/>
      <c r="P108" s="108"/>
      <c r="Q108" s="108"/>
      <c r="R108" s="108"/>
      <c r="S108" s="108"/>
      <c r="T108" s="109"/>
      <c r="AT108" s="106" t="s">
        <v>145</v>
      </c>
      <c r="AU108" s="106" t="s">
        <v>80</v>
      </c>
      <c r="AV108" s="13" t="s">
        <v>80</v>
      </c>
      <c r="AW108" s="13" t="s">
        <v>31</v>
      </c>
      <c r="AX108" s="13" t="s">
        <v>70</v>
      </c>
      <c r="AY108" s="106" t="s">
        <v>131</v>
      </c>
    </row>
    <row r="109" spans="1:65" s="14" customFormat="1">
      <c r="B109" s="308"/>
      <c r="C109" s="309"/>
      <c r="D109" s="298" t="s">
        <v>145</v>
      </c>
      <c r="E109" s="310" t="s">
        <v>3</v>
      </c>
      <c r="F109" s="311" t="s">
        <v>155</v>
      </c>
      <c r="G109" s="309"/>
      <c r="H109" s="312">
        <v>0.02</v>
      </c>
      <c r="I109" s="318"/>
      <c r="J109" s="309"/>
      <c r="K109" s="309"/>
      <c r="L109" s="113"/>
      <c r="M109" s="115"/>
      <c r="N109" s="116"/>
      <c r="O109" s="116"/>
      <c r="P109" s="116"/>
      <c r="Q109" s="116"/>
      <c r="R109" s="116"/>
      <c r="S109" s="116"/>
      <c r="T109" s="117"/>
      <c r="AT109" s="114" t="s">
        <v>145</v>
      </c>
      <c r="AU109" s="114" t="s">
        <v>80</v>
      </c>
      <c r="AV109" s="14" t="s">
        <v>156</v>
      </c>
      <c r="AW109" s="14" t="s">
        <v>31</v>
      </c>
      <c r="AX109" s="14" t="s">
        <v>78</v>
      </c>
      <c r="AY109" s="114" t="s">
        <v>131</v>
      </c>
    </row>
    <row r="110" spans="1:65" s="2" customFormat="1" ht="16.5" customHeight="1">
      <c r="A110" s="27"/>
      <c r="B110" s="237"/>
      <c r="C110" s="288" t="s">
        <v>180</v>
      </c>
      <c r="D110" s="288" t="s">
        <v>136</v>
      </c>
      <c r="E110" s="289" t="s">
        <v>181</v>
      </c>
      <c r="F110" s="290" t="s">
        <v>182</v>
      </c>
      <c r="G110" s="291" t="s">
        <v>139</v>
      </c>
      <c r="H110" s="292">
        <v>773.15</v>
      </c>
      <c r="I110" s="314">
        <v>0</v>
      </c>
      <c r="J110" s="293">
        <f>ROUND(I110*H110,2)</f>
        <v>0</v>
      </c>
      <c r="K110" s="290" t="s">
        <v>140</v>
      </c>
      <c r="L110" s="28"/>
      <c r="M110" s="97" t="s">
        <v>3</v>
      </c>
      <c r="N110" s="98" t="s">
        <v>41</v>
      </c>
      <c r="O110" s="99">
        <v>0.05</v>
      </c>
      <c r="P110" s="99">
        <f>O110*H110</f>
        <v>38.657499999999999</v>
      </c>
      <c r="Q110" s="99">
        <v>1.3999999999999999E-4</v>
      </c>
      <c r="R110" s="99">
        <f>Q110*H110</f>
        <v>0.10824099999999999</v>
      </c>
      <c r="S110" s="99">
        <v>0</v>
      </c>
      <c r="T110" s="100">
        <f>S110*H110</f>
        <v>0</v>
      </c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R110" s="101" t="s">
        <v>156</v>
      </c>
      <c r="AT110" s="101" t="s">
        <v>136</v>
      </c>
      <c r="AU110" s="101" t="s">
        <v>80</v>
      </c>
      <c r="AY110" s="18" t="s">
        <v>131</v>
      </c>
      <c r="BE110" s="102">
        <f>IF(N110="základní",J110,0)</f>
        <v>0</v>
      </c>
      <c r="BF110" s="102">
        <f>IF(N110="snížená",J110,0)</f>
        <v>0</v>
      </c>
      <c r="BG110" s="102">
        <f>IF(N110="zákl. přenesená",J110,0)</f>
        <v>0</v>
      </c>
      <c r="BH110" s="102">
        <f>IF(N110="sníž. přenesená",J110,0)</f>
        <v>0</v>
      </c>
      <c r="BI110" s="102">
        <f>IF(N110="nulová",J110,0)</f>
        <v>0</v>
      </c>
      <c r="BJ110" s="18" t="s">
        <v>78</v>
      </c>
      <c r="BK110" s="102">
        <f>ROUND(I110*H110,2)</f>
        <v>0</v>
      </c>
      <c r="BL110" s="18" t="s">
        <v>156</v>
      </c>
      <c r="BM110" s="101" t="s">
        <v>183</v>
      </c>
    </row>
    <row r="111" spans="1:65" s="2" customFormat="1">
      <c r="A111" s="27"/>
      <c r="B111" s="237"/>
      <c r="C111" s="238"/>
      <c r="D111" s="294" t="s">
        <v>143</v>
      </c>
      <c r="E111" s="238"/>
      <c r="F111" s="295" t="s">
        <v>184</v>
      </c>
      <c r="G111" s="238"/>
      <c r="H111" s="238"/>
      <c r="I111" s="316"/>
      <c r="J111" s="238"/>
      <c r="K111" s="238"/>
      <c r="L111" s="28"/>
      <c r="M111" s="103"/>
      <c r="N111" s="104"/>
      <c r="O111" s="44"/>
      <c r="P111" s="44"/>
      <c r="Q111" s="44"/>
      <c r="R111" s="44"/>
      <c r="S111" s="44"/>
      <c r="T111" s="45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T111" s="18" t="s">
        <v>143</v>
      </c>
      <c r="AU111" s="18" t="s">
        <v>80</v>
      </c>
    </row>
    <row r="112" spans="1:65" s="13" customFormat="1">
      <c r="B112" s="296"/>
      <c r="C112" s="297"/>
      <c r="D112" s="298" t="s">
        <v>145</v>
      </c>
      <c r="E112" s="299" t="s">
        <v>3</v>
      </c>
      <c r="F112" s="300" t="s">
        <v>185</v>
      </c>
      <c r="G112" s="297"/>
      <c r="H112" s="301">
        <v>773.15</v>
      </c>
      <c r="I112" s="317"/>
      <c r="J112" s="297"/>
      <c r="K112" s="297"/>
      <c r="L112" s="105"/>
      <c r="M112" s="107"/>
      <c r="N112" s="108"/>
      <c r="O112" s="108"/>
      <c r="P112" s="108"/>
      <c r="Q112" s="108"/>
      <c r="R112" s="108"/>
      <c r="S112" s="108"/>
      <c r="T112" s="109"/>
      <c r="AT112" s="106" t="s">
        <v>145</v>
      </c>
      <c r="AU112" s="106" t="s">
        <v>80</v>
      </c>
      <c r="AV112" s="13" t="s">
        <v>80</v>
      </c>
      <c r="AW112" s="13" t="s">
        <v>31</v>
      </c>
      <c r="AX112" s="13" t="s">
        <v>78</v>
      </c>
      <c r="AY112" s="106" t="s">
        <v>131</v>
      </c>
    </row>
    <row r="113" spans="1:65" s="2" customFormat="1" ht="24.2" customHeight="1">
      <c r="A113" s="27"/>
      <c r="B113" s="237"/>
      <c r="C113" s="288" t="s">
        <v>186</v>
      </c>
      <c r="D113" s="288" t="s">
        <v>136</v>
      </c>
      <c r="E113" s="289" t="s">
        <v>187</v>
      </c>
      <c r="F113" s="290" t="s">
        <v>188</v>
      </c>
      <c r="G113" s="291" t="s">
        <v>150</v>
      </c>
      <c r="H113" s="292">
        <v>0.85799999999999998</v>
      </c>
      <c r="I113" s="314">
        <v>0</v>
      </c>
      <c r="J113" s="293">
        <f>ROUND(I113*H113,2)</f>
        <v>0</v>
      </c>
      <c r="K113" s="290" t="s">
        <v>140</v>
      </c>
      <c r="L113" s="28"/>
      <c r="M113" s="97" t="s">
        <v>3</v>
      </c>
      <c r="N113" s="98" t="s">
        <v>41</v>
      </c>
      <c r="O113" s="99">
        <v>1.8080000000000001</v>
      </c>
      <c r="P113" s="99">
        <f>O113*H113</f>
        <v>1.551264</v>
      </c>
      <c r="Q113" s="99">
        <v>0</v>
      </c>
      <c r="R113" s="99">
        <f>Q113*H113</f>
        <v>0</v>
      </c>
      <c r="S113" s="99">
        <v>0</v>
      </c>
      <c r="T113" s="100">
        <f>S113*H113</f>
        <v>0</v>
      </c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R113" s="101" t="s">
        <v>141</v>
      </c>
      <c r="AT113" s="101" t="s">
        <v>136</v>
      </c>
      <c r="AU113" s="101" t="s">
        <v>80</v>
      </c>
      <c r="AY113" s="18" t="s">
        <v>131</v>
      </c>
      <c r="BE113" s="102">
        <f>IF(N113="základní",J113,0)</f>
        <v>0</v>
      </c>
      <c r="BF113" s="102">
        <f>IF(N113="snížená",J113,0)</f>
        <v>0</v>
      </c>
      <c r="BG113" s="102">
        <f>IF(N113="zákl. přenesená",J113,0)</f>
        <v>0</v>
      </c>
      <c r="BH113" s="102">
        <f>IF(N113="sníž. přenesená",J113,0)</f>
        <v>0</v>
      </c>
      <c r="BI113" s="102">
        <f>IF(N113="nulová",J113,0)</f>
        <v>0</v>
      </c>
      <c r="BJ113" s="18" t="s">
        <v>78</v>
      </c>
      <c r="BK113" s="102">
        <f>ROUND(I113*H113,2)</f>
        <v>0</v>
      </c>
      <c r="BL113" s="18" t="s">
        <v>141</v>
      </c>
      <c r="BM113" s="101" t="s">
        <v>189</v>
      </c>
    </row>
    <row r="114" spans="1:65" s="2" customFormat="1">
      <c r="A114" s="27"/>
      <c r="B114" s="237"/>
      <c r="C114" s="238"/>
      <c r="D114" s="294" t="s">
        <v>143</v>
      </c>
      <c r="E114" s="238"/>
      <c r="F114" s="295" t="s">
        <v>190</v>
      </c>
      <c r="G114" s="238"/>
      <c r="H114" s="238"/>
      <c r="I114" s="316"/>
      <c r="J114" s="238"/>
      <c r="K114" s="238"/>
      <c r="L114" s="28"/>
      <c r="M114" s="103"/>
      <c r="N114" s="104"/>
      <c r="O114" s="44"/>
      <c r="P114" s="44"/>
      <c r="Q114" s="44"/>
      <c r="R114" s="44"/>
      <c r="S114" s="44"/>
      <c r="T114" s="45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T114" s="18" t="s">
        <v>143</v>
      </c>
      <c r="AU114" s="18" t="s">
        <v>80</v>
      </c>
    </row>
    <row r="115" spans="1:65" s="12" customFormat="1" ht="22.9" customHeight="1">
      <c r="B115" s="281"/>
      <c r="C115" s="282"/>
      <c r="D115" s="283" t="s">
        <v>69</v>
      </c>
      <c r="E115" s="286" t="s">
        <v>191</v>
      </c>
      <c r="F115" s="286" t="s">
        <v>192</v>
      </c>
      <c r="G115" s="282"/>
      <c r="H115" s="282"/>
      <c r="I115" s="319"/>
      <c r="J115" s="287">
        <f>BK115</f>
        <v>0</v>
      </c>
      <c r="K115" s="282"/>
      <c r="L115" s="89"/>
      <c r="M115" s="91"/>
      <c r="N115" s="92"/>
      <c r="O115" s="92"/>
      <c r="P115" s="93">
        <f>SUM(P116:P126)</f>
        <v>6.3642240000000001</v>
      </c>
      <c r="Q115" s="92"/>
      <c r="R115" s="93">
        <f>SUM(R116:R126)</f>
        <v>4.9987199999999999E-3</v>
      </c>
      <c r="S115" s="92"/>
      <c r="T115" s="94">
        <f>SUM(T116:T126)</f>
        <v>0</v>
      </c>
      <c r="AR115" s="90" t="s">
        <v>80</v>
      </c>
      <c r="AT115" s="95" t="s">
        <v>69</v>
      </c>
      <c r="AU115" s="95" t="s">
        <v>78</v>
      </c>
      <c r="AY115" s="90" t="s">
        <v>131</v>
      </c>
      <c r="BK115" s="96">
        <f>SUM(BK116:BK126)</f>
        <v>0</v>
      </c>
    </row>
    <row r="116" spans="1:65" s="2" customFormat="1" ht="16.5" customHeight="1">
      <c r="A116" s="27"/>
      <c r="B116" s="237"/>
      <c r="C116" s="288" t="s">
        <v>193</v>
      </c>
      <c r="D116" s="288" t="s">
        <v>136</v>
      </c>
      <c r="E116" s="289" t="s">
        <v>194</v>
      </c>
      <c r="F116" s="290" t="s">
        <v>195</v>
      </c>
      <c r="G116" s="291" t="s">
        <v>196</v>
      </c>
      <c r="H116" s="292">
        <v>12.192</v>
      </c>
      <c r="I116" s="314">
        <v>0</v>
      </c>
      <c r="J116" s="293">
        <f>ROUND(I116*H116,2)</f>
        <v>0</v>
      </c>
      <c r="K116" s="290" t="s">
        <v>140</v>
      </c>
      <c r="L116" s="28"/>
      <c r="M116" s="97" t="s">
        <v>3</v>
      </c>
      <c r="N116" s="98" t="s">
        <v>41</v>
      </c>
      <c r="O116" s="99">
        <v>0.184</v>
      </c>
      <c r="P116" s="99">
        <f>O116*H116</f>
        <v>2.243328</v>
      </c>
      <c r="Q116" s="99">
        <v>1.7000000000000001E-4</v>
      </c>
      <c r="R116" s="99">
        <f>Q116*H116</f>
        <v>2.0726400000000002E-3</v>
      </c>
      <c r="S116" s="99">
        <v>0</v>
      </c>
      <c r="T116" s="100">
        <f>S116*H116</f>
        <v>0</v>
      </c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R116" s="101" t="s">
        <v>141</v>
      </c>
      <c r="AT116" s="101" t="s">
        <v>136</v>
      </c>
      <c r="AU116" s="101" t="s">
        <v>80</v>
      </c>
      <c r="AY116" s="18" t="s">
        <v>131</v>
      </c>
      <c r="BE116" s="102">
        <f>IF(N116="základní",J116,0)</f>
        <v>0</v>
      </c>
      <c r="BF116" s="102">
        <f>IF(N116="snížená",J116,0)</f>
        <v>0</v>
      </c>
      <c r="BG116" s="102">
        <f>IF(N116="zákl. přenesená",J116,0)</f>
        <v>0</v>
      </c>
      <c r="BH116" s="102">
        <f>IF(N116="sníž. přenesená",J116,0)</f>
        <v>0</v>
      </c>
      <c r="BI116" s="102">
        <f>IF(N116="nulová",J116,0)</f>
        <v>0</v>
      </c>
      <c r="BJ116" s="18" t="s">
        <v>78</v>
      </c>
      <c r="BK116" s="102">
        <f>ROUND(I116*H116,2)</f>
        <v>0</v>
      </c>
      <c r="BL116" s="18" t="s">
        <v>141</v>
      </c>
      <c r="BM116" s="101" t="s">
        <v>197</v>
      </c>
    </row>
    <row r="117" spans="1:65" s="2" customFormat="1">
      <c r="A117" s="27"/>
      <c r="B117" s="237"/>
      <c r="C117" s="238"/>
      <c r="D117" s="294" t="s">
        <v>143</v>
      </c>
      <c r="E117" s="238"/>
      <c r="F117" s="295" t="s">
        <v>198</v>
      </c>
      <c r="G117" s="238"/>
      <c r="H117" s="238"/>
      <c r="I117" s="316"/>
      <c r="J117" s="238"/>
      <c r="K117" s="238"/>
      <c r="L117" s="28"/>
      <c r="M117" s="103"/>
      <c r="N117" s="104"/>
      <c r="O117" s="44"/>
      <c r="P117" s="44"/>
      <c r="Q117" s="44"/>
      <c r="R117" s="44"/>
      <c r="S117" s="44"/>
      <c r="T117" s="45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T117" s="18" t="s">
        <v>143</v>
      </c>
      <c r="AU117" s="18" t="s">
        <v>80</v>
      </c>
    </row>
    <row r="118" spans="1:65" s="13" customFormat="1">
      <c r="B118" s="296"/>
      <c r="C118" s="297"/>
      <c r="D118" s="298" t="s">
        <v>145</v>
      </c>
      <c r="E118" s="299" t="s">
        <v>3</v>
      </c>
      <c r="F118" s="300" t="s">
        <v>199</v>
      </c>
      <c r="G118" s="297"/>
      <c r="H118" s="301">
        <v>12.192</v>
      </c>
      <c r="I118" s="317"/>
      <c r="J118" s="297"/>
      <c r="K118" s="297"/>
      <c r="L118" s="105"/>
      <c r="M118" s="107"/>
      <c r="N118" s="108"/>
      <c r="O118" s="108"/>
      <c r="P118" s="108"/>
      <c r="Q118" s="108"/>
      <c r="R118" s="108"/>
      <c r="S118" s="108"/>
      <c r="T118" s="109"/>
      <c r="AT118" s="106" t="s">
        <v>145</v>
      </c>
      <c r="AU118" s="106" t="s">
        <v>80</v>
      </c>
      <c r="AV118" s="13" t="s">
        <v>80</v>
      </c>
      <c r="AW118" s="13" t="s">
        <v>31</v>
      </c>
      <c r="AX118" s="13" t="s">
        <v>78</v>
      </c>
      <c r="AY118" s="106" t="s">
        <v>131</v>
      </c>
    </row>
    <row r="119" spans="1:65" s="2" customFormat="1" ht="16.5" customHeight="1">
      <c r="A119" s="27"/>
      <c r="B119" s="237"/>
      <c r="C119" s="288" t="s">
        <v>200</v>
      </c>
      <c r="D119" s="288" t="s">
        <v>136</v>
      </c>
      <c r="E119" s="289" t="s">
        <v>201</v>
      </c>
      <c r="F119" s="290" t="s">
        <v>202</v>
      </c>
      <c r="G119" s="291" t="s">
        <v>196</v>
      </c>
      <c r="H119" s="292">
        <v>12.192</v>
      </c>
      <c r="I119" s="314">
        <v>0</v>
      </c>
      <c r="J119" s="293">
        <f>ROUND(I119*H119,2)</f>
        <v>0</v>
      </c>
      <c r="K119" s="290" t="s">
        <v>140</v>
      </c>
      <c r="L119" s="28"/>
      <c r="M119" s="97" t="s">
        <v>3</v>
      </c>
      <c r="N119" s="98" t="s">
        <v>41</v>
      </c>
      <c r="O119" s="99">
        <v>0.16600000000000001</v>
      </c>
      <c r="P119" s="99">
        <f>O119*H119</f>
        <v>2.0238720000000003</v>
      </c>
      <c r="Q119" s="99">
        <v>1.2E-4</v>
      </c>
      <c r="R119" s="99">
        <f>Q119*H119</f>
        <v>1.4630400000000001E-3</v>
      </c>
      <c r="S119" s="99">
        <v>0</v>
      </c>
      <c r="T119" s="100">
        <f>S119*H119</f>
        <v>0</v>
      </c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R119" s="101" t="s">
        <v>141</v>
      </c>
      <c r="AT119" s="101" t="s">
        <v>136</v>
      </c>
      <c r="AU119" s="101" t="s">
        <v>80</v>
      </c>
      <c r="AY119" s="18" t="s">
        <v>131</v>
      </c>
      <c r="BE119" s="102">
        <f>IF(N119="základní",J119,0)</f>
        <v>0</v>
      </c>
      <c r="BF119" s="102">
        <f>IF(N119="snížená",J119,0)</f>
        <v>0</v>
      </c>
      <c r="BG119" s="102">
        <f>IF(N119="zákl. přenesená",J119,0)</f>
        <v>0</v>
      </c>
      <c r="BH119" s="102">
        <f>IF(N119="sníž. přenesená",J119,0)</f>
        <v>0</v>
      </c>
      <c r="BI119" s="102">
        <f>IF(N119="nulová",J119,0)</f>
        <v>0</v>
      </c>
      <c r="BJ119" s="18" t="s">
        <v>78</v>
      </c>
      <c r="BK119" s="102">
        <f>ROUND(I119*H119,2)</f>
        <v>0</v>
      </c>
      <c r="BL119" s="18" t="s">
        <v>141</v>
      </c>
      <c r="BM119" s="101" t="s">
        <v>203</v>
      </c>
    </row>
    <row r="120" spans="1:65" s="2" customFormat="1">
      <c r="A120" s="27"/>
      <c r="B120" s="237"/>
      <c r="C120" s="238"/>
      <c r="D120" s="294" t="s">
        <v>143</v>
      </c>
      <c r="E120" s="238"/>
      <c r="F120" s="295" t="s">
        <v>204</v>
      </c>
      <c r="G120" s="238"/>
      <c r="H120" s="238"/>
      <c r="I120" s="316"/>
      <c r="J120" s="238"/>
      <c r="K120" s="238"/>
      <c r="L120" s="28"/>
      <c r="M120" s="103"/>
      <c r="N120" s="104"/>
      <c r="O120" s="44"/>
      <c r="P120" s="44"/>
      <c r="Q120" s="44"/>
      <c r="R120" s="44"/>
      <c r="S120" s="44"/>
      <c r="T120" s="45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T120" s="18" t="s">
        <v>143</v>
      </c>
      <c r="AU120" s="18" t="s">
        <v>80</v>
      </c>
    </row>
    <row r="121" spans="1:65" s="2" customFormat="1" ht="19.5">
      <c r="A121" s="27"/>
      <c r="B121" s="237"/>
      <c r="C121" s="238"/>
      <c r="D121" s="298" t="s">
        <v>205</v>
      </c>
      <c r="E121" s="238"/>
      <c r="F121" s="313" t="s">
        <v>206</v>
      </c>
      <c r="G121" s="238"/>
      <c r="H121" s="238"/>
      <c r="I121" s="316"/>
      <c r="J121" s="238"/>
      <c r="K121" s="238"/>
      <c r="L121" s="28"/>
      <c r="M121" s="103"/>
      <c r="N121" s="104"/>
      <c r="O121" s="44"/>
      <c r="P121" s="44"/>
      <c r="Q121" s="44"/>
      <c r="R121" s="44"/>
      <c r="S121" s="44"/>
      <c r="T121" s="45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T121" s="18" t="s">
        <v>205</v>
      </c>
      <c r="AU121" s="18" t="s">
        <v>80</v>
      </c>
    </row>
    <row r="122" spans="1:65" s="13" customFormat="1">
      <c r="B122" s="296"/>
      <c r="C122" s="297"/>
      <c r="D122" s="298" t="s">
        <v>145</v>
      </c>
      <c r="E122" s="299" t="s">
        <v>3</v>
      </c>
      <c r="F122" s="300" t="s">
        <v>199</v>
      </c>
      <c r="G122" s="297"/>
      <c r="H122" s="301">
        <v>12.192</v>
      </c>
      <c r="I122" s="317"/>
      <c r="J122" s="297"/>
      <c r="K122" s="297"/>
      <c r="L122" s="105"/>
      <c r="M122" s="107"/>
      <c r="N122" s="108"/>
      <c r="O122" s="108"/>
      <c r="P122" s="108"/>
      <c r="Q122" s="108"/>
      <c r="R122" s="108"/>
      <c r="S122" s="108"/>
      <c r="T122" s="109"/>
      <c r="AT122" s="106" t="s">
        <v>145</v>
      </c>
      <c r="AU122" s="106" t="s">
        <v>80</v>
      </c>
      <c r="AV122" s="13" t="s">
        <v>80</v>
      </c>
      <c r="AW122" s="13" t="s">
        <v>31</v>
      </c>
      <c r="AX122" s="13" t="s">
        <v>78</v>
      </c>
      <c r="AY122" s="106" t="s">
        <v>131</v>
      </c>
    </row>
    <row r="123" spans="1:65" s="2" customFormat="1" ht="16.5" customHeight="1">
      <c r="A123" s="27"/>
      <c r="B123" s="237"/>
      <c r="C123" s="288" t="s">
        <v>207</v>
      </c>
      <c r="D123" s="288" t="s">
        <v>136</v>
      </c>
      <c r="E123" s="289" t="s">
        <v>208</v>
      </c>
      <c r="F123" s="290" t="s">
        <v>209</v>
      </c>
      <c r="G123" s="291" t="s">
        <v>196</v>
      </c>
      <c r="H123" s="292">
        <v>12.192</v>
      </c>
      <c r="I123" s="314">
        <v>0</v>
      </c>
      <c r="J123" s="293">
        <f>ROUND(I123*H123,2)</f>
        <v>0</v>
      </c>
      <c r="K123" s="290" t="s">
        <v>140</v>
      </c>
      <c r="L123" s="28"/>
      <c r="M123" s="97" t="s">
        <v>3</v>
      </c>
      <c r="N123" s="98" t="s">
        <v>41</v>
      </c>
      <c r="O123" s="99">
        <v>0.17199999999999999</v>
      </c>
      <c r="P123" s="99">
        <f>O123*H123</f>
        <v>2.0970239999999998</v>
      </c>
      <c r="Q123" s="99">
        <v>1.2E-4</v>
      </c>
      <c r="R123" s="99">
        <f>Q123*H123</f>
        <v>1.4630400000000001E-3</v>
      </c>
      <c r="S123" s="99">
        <v>0</v>
      </c>
      <c r="T123" s="100">
        <f>S123*H123</f>
        <v>0</v>
      </c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R123" s="101" t="s">
        <v>141</v>
      </c>
      <c r="AT123" s="101" t="s">
        <v>136</v>
      </c>
      <c r="AU123" s="101" t="s">
        <v>80</v>
      </c>
      <c r="AY123" s="18" t="s">
        <v>131</v>
      </c>
      <c r="BE123" s="102">
        <f>IF(N123="základní",J123,0)</f>
        <v>0</v>
      </c>
      <c r="BF123" s="102">
        <f>IF(N123="snížená",J123,0)</f>
        <v>0</v>
      </c>
      <c r="BG123" s="102">
        <f>IF(N123="zákl. přenesená",J123,0)</f>
        <v>0</v>
      </c>
      <c r="BH123" s="102">
        <f>IF(N123="sníž. přenesená",J123,0)</f>
        <v>0</v>
      </c>
      <c r="BI123" s="102">
        <f>IF(N123="nulová",J123,0)</f>
        <v>0</v>
      </c>
      <c r="BJ123" s="18" t="s">
        <v>78</v>
      </c>
      <c r="BK123" s="102">
        <f>ROUND(I123*H123,2)</f>
        <v>0</v>
      </c>
      <c r="BL123" s="18" t="s">
        <v>141</v>
      </c>
      <c r="BM123" s="101" t="s">
        <v>210</v>
      </c>
    </row>
    <row r="124" spans="1:65" s="2" customFormat="1">
      <c r="A124" s="27"/>
      <c r="B124" s="237"/>
      <c r="C124" s="238"/>
      <c r="D124" s="294" t="s">
        <v>143</v>
      </c>
      <c r="E124" s="238"/>
      <c r="F124" s="295" t="s">
        <v>211</v>
      </c>
      <c r="G124" s="238"/>
      <c r="H124" s="238"/>
      <c r="I124" s="238"/>
      <c r="J124" s="238"/>
      <c r="K124" s="238"/>
      <c r="L124" s="28"/>
      <c r="M124" s="103"/>
      <c r="N124" s="104"/>
      <c r="O124" s="44"/>
      <c r="P124" s="44"/>
      <c r="Q124" s="44"/>
      <c r="R124" s="44"/>
      <c r="S124" s="44"/>
      <c r="T124" s="45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T124" s="18" t="s">
        <v>143</v>
      </c>
      <c r="AU124" s="18" t="s">
        <v>80</v>
      </c>
    </row>
    <row r="125" spans="1:65" s="2" customFormat="1" ht="19.5">
      <c r="A125" s="27"/>
      <c r="B125" s="237"/>
      <c r="C125" s="238"/>
      <c r="D125" s="298" t="s">
        <v>205</v>
      </c>
      <c r="E125" s="238"/>
      <c r="F125" s="313" t="s">
        <v>206</v>
      </c>
      <c r="G125" s="238"/>
      <c r="H125" s="238"/>
      <c r="I125" s="238"/>
      <c r="J125" s="238"/>
      <c r="K125" s="238"/>
      <c r="L125" s="28"/>
      <c r="M125" s="103"/>
      <c r="N125" s="104"/>
      <c r="O125" s="44"/>
      <c r="P125" s="44"/>
      <c r="Q125" s="44"/>
      <c r="R125" s="44"/>
      <c r="S125" s="44"/>
      <c r="T125" s="45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T125" s="18" t="s">
        <v>205</v>
      </c>
      <c r="AU125" s="18" t="s">
        <v>80</v>
      </c>
    </row>
    <row r="126" spans="1:65" s="13" customFormat="1">
      <c r="B126" s="296"/>
      <c r="C126" s="297"/>
      <c r="D126" s="298" t="s">
        <v>145</v>
      </c>
      <c r="E126" s="299" t="s">
        <v>3</v>
      </c>
      <c r="F126" s="300" t="s">
        <v>199</v>
      </c>
      <c r="G126" s="297"/>
      <c r="H126" s="301">
        <v>12.192</v>
      </c>
      <c r="I126" s="297"/>
      <c r="J126" s="297"/>
      <c r="K126" s="297"/>
      <c r="L126" s="105"/>
      <c r="M126" s="118"/>
      <c r="N126" s="119"/>
      <c r="O126" s="119"/>
      <c r="P126" s="119"/>
      <c r="Q126" s="119"/>
      <c r="R126" s="119"/>
      <c r="S126" s="119"/>
      <c r="T126" s="120"/>
      <c r="AT126" s="106" t="s">
        <v>145</v>
      </c>
      <c r="AU126" s="106" t="s">
        <v>80</v>
      </c>
      <c r="AV126" s="13" t="s">
        <v>80</v>
      </c>
      <c r="AW126" s="13" t="s">
        <v>31</v>
      </c>
      <c r="AX126" s="13" t="s">
        <v>78</v>
      </c>
      <c r="AY126" s="106" t="s">
        <v>131</v>
      </c>
    </row>
    <row r="127" spans="1:65" s="2" customFormat="1" ht="6.95" customHeight="1">
      <c r="A127" s="27"/>
      <c r="B127" s="257"/>
      <c r="C127" s="258"/>
      <c r="D127" s="258"/>
      <c r="E127" s="258"/>
      <c r="F127" s="258"/>
      <c r="G127" s="258"/>
      <c r="H127" s="258"/>
      <c r="I127" s="258"/>
      <c r="J127" s="258"/>
      <c r="K127" s="258"/>
      <c r="L127" s="28"/>
      <c r="M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</row>
  </sheetData>
  <sheetProtection password="CA50" sheet="1" objects="1" scenarios="1"/>
  <autoFilter ref="C82:K126"/>
  <mergeCells count="9">
    <mergeCell ref="E50:H50"/>
    <mergeCell ref="E73:H73"/>
    <mergeCell ref="E75:H75"/>
    <mergeCell ref="L2:V2"/>
    <mergeCell ref="E7:H7"/>
    <mergeCell ref="E9:H9"/>
    <mergeCell ref="E18:H18"/>
    <mergeCell ref="E27:H27"/>
    <mergeCell ref="E48:H48"/>
  </mergeCells>
  <hyperlinks>
    <hyperlink ref="F88" r:id="rId1"/>
    <hyperlink ref="F111" r:id="rId2"/>
    <hyperlink ref="F114" r:id="rId3"/>
    <hyperlink ref="F117" r:id="rId4"/>
    <hyperlink ref="F120" r:id="rId5"/>
    <hyperlink ref="F124" r:id="rId6"/>
  </hyperlinks>
  <pageMargins left="0.39374999999999999" right="0.39374999999999999" top="0.39374999999999999" bottom="0.39374999999999999" header="0" footer="0"/>
  <pageSetup paperSize="9" scale="84" fitToHeight="100" orientation="landscape" blackAndWhite="1" r:id="rId7"/>
  <headerFooter>
    <oddFooter>&amp;CStrana &amp;P z &amp;N</oddFooter>
  </headerFooter>
  <drawing r:id="rId8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425"/>
  <sheetViews>
    <sheetView showGridLines="0" topLeftCell="A324" workbookViewId="0">
      <selection activeCell="F415" sqref="F415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83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212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ROUND(J99,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ROUND((SUM(BE99:BE424)),  2)</f>
        <v>0</v>
      </c>
      <c r="G33" s="238"/>
      <c r="H33" s="238"/>
      <c r="I33" s="249">
        <v>0.21</v>
      </c>
      <c r="J33" s="248">
        <f>ROUND(((SUM(BE99:BE424))*I33),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ROUND((SUM(BF99:BF424)),  2)</f>
        <v>0</v>
      </c>
      <c r="G34" s="238"/>
      <c r="H34" s="238"/>
      <c r="I34" s="249">
        <v>0.12</v>
      </c>
      <c r="J34" s="248">
        <f>ROUND(((SUM(BF99:BF424))*I34),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ROUND((SUM(BG99:BG424)),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ROUND((SUM(BH99:BH424)),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ROUND((SUM(BI99:BI424)),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>02 - Stavebně architektonická část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J99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112</v>
      </c>
      <c r="E60" s="268"/>
      <c r="F60" s="268"/>
      <c r="G60" s="268"/>
      <c r="H60" s="268"/>
      <c r="I60" s="268"/>
      <c r="J60" s="269">
        <f>J100</f>
        <v>0</v>
      </c>
      <c r="K60" s="266"/>
      <c r="L60" s="82"/>
    </row>
    <row r="61" spans="1:47" s="10" customFormat="1" ht="19.899999999999999" customHeight="1">
      <c r="B61" s="270"/>
      <c r="C61" s="271"/>
      <c r="D61" s="272" t="s">
        <v>213</v>
      </c>
      <c r="E61" s="273"/>
      <c r="F61" s="273"/>
      <c r="G61" s="273"/>
      <c r="H61" s="273"/>
      <c r="I61" s="273"/>
      <c r="J61" s="274">
        <f>J101</f>
        <v>0</v>
      </c>
      <c r="K61" s="271"/>
      <c r="L61" s="83"/>
    </row>
    <row r="62" spans="1:47" s="10" customFormat="1" ht="19.899999999999999" customHeight="1">
      <c r="B62" s="270"/>
      <c r="C62" s="271"/>
      <c r="D62" s="272" t="s">
        <v>214</v>
      </c>
      <c r="E62" s="273"/>
      <c r="F62" s="273"/>
      <c r="G62" s="273"/>
      <c r="H62" s="273"/>
      <c r="I62" s="273"/>
      <c r="J62" s="274">
        <f>J142</f>
        <v>0</v>
      </c>
      <c r="K62" s="271"/>
      <c r="L62" s="83"/>
    </row>
    <row r="63" spans="1:47" s="10" customFormat="1" ht="19.899999999999999" customHeight="1">
      <c r="B63" s="270"/>
      <c r="C63" s="271"/>
      <c r="D63" s="272" t="s">
        <v>215</v>
      </c>
      <c r="E63" s="273"/>
      <c r="F63" s="273"/>
      <c r="G63" s="273"/>
      <c r="H63" s="273"/>
      <c r="I63" s="273"/>
      <c r="J63" s="274">
        <f>J206</f>
        <v>0</v>
      </c>
      <c r="K63" s="271"/>
      <c r="L63" s="83"/>
    </row>
    <row r="64" spans="1:47" s="10" customFormat="1" ht="19.899999999999999" customHeight="1">
      <c r="B64" s="270"/>
      <c r="C64" s="271"/>
      <c r="D64" s="272" t="s">
        <v>216</v>
      </c>
      <c r="E64" s="273"/>
      <c r="F64" s="273"/>
      <c r="G64" s="273"/>
      <c r="H64" s="273"/>
      <c r="I64" s="273"/>
      <c r="J64" s="274">
        <f>J215</f>
        <v>0</v>
      </c>
      <c r="K64" s="271"/>
      <c r="L64" s="83"/>
    </row>
    <row r="65" spans="1:31" s="10" customFormat="1" ht="19.899999999999999" customHeight="1">
      <c r="B65" s="270"/>
      <c r="C65" s="271"/>
      <c r="D65" s="272" t="s">
        <v>217</v>
      </c>
      <c r="E65" s="273"/>
      <c r="F65" s="273"/>
      <c r="G65" s="273"/>
      <c r="H65" s="273"/>
      <c r="I65" s="273"/>
      <c r="J65" s="274">
        <f>J222</f>
        <v>0</v>
      </c>
      <c r="K65" s="271"/>
      <c r="L65" s="83"/>
    </row>
    <row r="66" spans="1:31" s="10" customFormat="1" ht="19.899999999999999" customHeight="1">
      <c r="B66" s="270"/>
      <c r="C66" s="271"/>
      <c r="D66" s="272" t="s">
        <v>218</v>
      </c>
      <c r="E66" s="273"/>
      <c r="F66" s="273"/>
      <c r="G66" s="273"/>
      <c r="H66" s="273"/>
      <c r="I66" s="273"/>
      <c r="J66" s="274">
        <f>J232</f>
        <v>0</v>
      </c>
      <c r="K66" s="271"/>
      <c r="L66" s="83"/>
    </row>
    <row r="67" spans="1:31" s="10" customFormat="1" ht="19.899999999999999" customHeight="1">
      <c r="B67" s="270"/>
      <c r="C67" s="271"/>
      <c r="D67" s="272" t="s">
        <v>219</v>
      </c>
      <c r="E67" s="273"/>
      <c r="F67" s="273"/>
      <c r="G67" s="273"/>
      <c r="H67" s="273"/>
      <c r="I67" s="273"/>
      <c r="J67" s="274">
        <f>J290</f>
        <v>0</v>
      </c>
      <c r="K67" s="271"/>
      <c r="L67" s="83"/>
    </row>
    <row r="68" spans="1:31" s="10" customFormat="1" ht="19.899999999999999" customHeight="1">
      <c r="B68" s="270"/>
      <c r="C68" s="271"/>
      <c r="D68" s="272" t="s">
        <v>220</v>
      </c>
      <c r="E68" s="273"/>
      <c r="F68" s="273"/>
      <c r="G68" s="273"/>
      <c r="H68" s="273"/>
      <c r="I68" s="273"/>
      <c r="J68" s="274">
        <f>J300</f>
        <v>0</v>
      </c>
      <c r="K68" s="271"/>
      <c r="L68" s="83"/>
    </row>
    <row r="69" spans="1:31" s="9" customFormat="1" ht="24.95" customHeight="1">
      <c r="B69" s="265"/>
      <c r="C69" s="266"/>
      <c r="D69" s="267" t="s">
        <v>113</v>
      </c>
      <c r="E69" s="268"/>
      <c r="F69" s="268"/>
      <c r="G69" s="268"/>
      <c r="H69" s="268"/>
      <c r="I69" s="268"/>
      <c r="J69" s="269">
        <f>J305</f>
        <v>0</v>
      </c>
      <c r="K69" s="266"/>
      <c r="L69" s="82"/>
    </row>
    <row r="70" spans="1:31" s="10" customFormat="1" ht="19.899999999999999" customHeight="1">
      <c r="B70" s="270"/>
      <c r="C70" s="271"/>
      <c r="D70" s="272" t="s">
        <v>221</v>
      </c>
      <c r="E70" s="273"/>
      <c r="F70" s="273"/>
      <c r="G70" s="273"/>
      <c r="H70" s="273"/>
      <c r="I70" s="273"/>
      <c r="J70" s="274">
        <f>J306</f>
        <v>0</v>
      </c>
      <c r="K70" s="271"/>
      <c r="L70" s="83"/>
    </row>
    <row r="71" spans="1:31" s="10" customFormat="1" ht="19.899999999999999" customHeight="1">
      <c r="B71" s="270"/>
      <c r="C71" s="271"/>
      <c r="D71" s="272" t="s">
        <v>222</v>
      </c>
      <c r="E71" s="273"/>
      <c r="F71" s="273"/>
      <c r="G71" s="273"/>
      <c r="H71" s="273"/>
      <c r="I71" s="273"/>
      <c r="J71" s="274">
        <f>J319</f>
        <v>0</v>
      </c>
      <c r="K71" s="271"/>
      <c r="L71" s="83"/>
    </row>
    <row r="72" spans="1:31" s="10" customFormat="1" ht="19.899999999999999" customHeight="1">
      <c r="B72" s="270"/>
      <c r="C72" s="271"/>
      <c r="D72" s="272" t="s">
        <v>223</v>
      </c>
      <c r="E72" s="273"/>
      <c r="F72" s="273"/>
      <c r="G72" s="273"/>
      <c r="H72" s="273"/>
      <c r="I72" s="273"/>
      <c r="J72" s="274">
        <f>J331</f>
        <v>0</v>
      </c>
      <c r="K72" s="271"/>
      <c r="L72" s="83"/>
    </row>
    <row r="73" spans="1:31" s="10" customFormat="1" ht="19.899999999999999" customHeight="1">
      <c r="B73" s="270"/>
      <c r="C73" s="271"/>
      <c r="D73" s="272" t="s">
        <v>224</v>
      </c>
      <c r="E73" s="273"/>
      <c r="F73" s="273"/>
      <c r="G73" s="273"/>
      <c r="H73" s="273"/>
      <c r="I73" s="273"/>
      <c r="J73" s="274">
        <f>J335</f>
        <v>0</v>
      </c>
      <c r="K73" s="271"/>
      <c r="L73" s="83"/>
    </row>
    <row r="74" spans="1:31" s="10" customFormat="1" ht="19.899999999999999" customHeight="1">
      <c r="B74" s="270"/>
      <c r="C74" s="271"/>
      <c r="D74" s="272" t="s">
        <v>225</v>
      </c>
      <c r="E74" s="273"/>
      <c r="F74" s="273"/>
      <c r="G74" s="273"/>
      <c r="H74" s="273"/>
      <c r="I74" s="273"/>
      <c r="J74" s="274">
        <f>J341</f>
        <v>0</v>
      </c>
      <c r="K74" s="271"/>
      <c r="L74" s="83"/>
    </row>
    <row r="75" spans="1:31" s="10" customFormat="1" ht="19.899999999999999" customHeight="1">
      <c r="B75" s="270"/>
      <c r="C75" s="271"/>
      <c r="D75" s="272" t="s">
        <v>114</v>
      </c>
      <c r="E75" s="273"/>
      <c r="F75" s="273"/>
      <c r="G75" s="273"/>
      <c r="H75" s="273"/>
      <c r="I75" s="273"/>
      <c r="J75" s="274">
        <f>J357</f>
        <v>0</v>
      </c>
      <c r="K75" s="271"/>
      <c r="L75" s="83"/>
    </row>
    <row r="76" spans="1:31" s="10" customFormat="1" ht="19.899999999999999" customHeight="1">
      <c r="B76" s="270"/>
      <c r="C76" s="271"/>
      <c r="D76" s="272" t="s">
        <v>226</v>
      </c>
      <c r="E76" s="273"/>
      <c r="F76" s="273"/>
      <c r="G76" s="273"/>
      <c r="H76" s="273"/>
      <c r="I76" s="273"/>
      <c r="J76" s="274">
        <f>J367</f>
        <v>0</v>
      </c>
      <c r="K76" s="271"/>
      <c r="L76" s="83"/>
    </row>
    <row r="77" spans="1:31" s="10" customFormat="1" ht="19.899999999999999" customHeight="1">
      <c r="B77" s="270"/>
      <c r="C77" s="271"/>
      <c r="D77" s="272" t="s">
        <v>227</v>
      </c>
      <c r="E77" s="273"/>
      <c r="F77" s="273"/>
      <c r="G77" s="273"/>
      <c r="H77" s="273"/>
      <c r="I77" s="273"/>
      <c r="J77" s="274">
        <f>J385</f>
        <v>0</v>
      </c>
      <c r="K77" s="271"/>
      <c r="L77" s="83"/>
    </row>
    <row r="78" spans="1:31" s="10" customFormat="1" ht="19.899999999999999" customHeight="1">
      <c r="B78" s="270"/>
      <c r="C78" s="271"/>
      <c r="D78" s="272" t="s">
        <v>228</v>
      </c>
      <c r="E78" s="273"/>
      <c r="F78" s="273"/>
      <c r="G78" s="273"/>
      <c r="H78" s="273"/>
      <c r="I78" s="273"/>
      <c r="J78" s="274">
        <f>J395</f>
        <v>0</v>
      </c>
      <c r="K78" s="271"/>
      <c r="L78" s="83"/>
    </row>
    <row r="79" spans="1:31" s="10" customFormat="1" ht="19.899999999999999" customHeight="1">
      <c r="B79" s="270"/>
      <c r="C79" s="271"/>
      <c r="D79" s="272" t="s">
        <v>229</v>
      </c>
      <c r="E79" s="273"/>
      <c r="F79" s="273"/>
      <c r="G79" s="273"/>
      <c r="H79" s="273"/>
      <c r="I79" s="273"/>
      <c r="J79" s="274">
        <f>J414</f>
        <v>0</v>
      </c>
      <c r="K79" s="271"/>
      <c r="L79" s="83"/>
    </row>
    <row r="80" spans="1:31" s="2" customFormat="1" ht="21.75" customHeight="1">
      <c r="A80" s="27"/>
      <c r="B80" s="237"/>
      <c r="C80" s="238"/>
      <c r="D80" s="238"/>
      <c r="E80" s="238"/>
      <c r="F80" s="238"/>
      <c r="G80" s="238"/>
      <c r="H80" s="238"/>
      <c r="I80" s="238"/>
      <c r="J80" s="238"/>
      <c r="K80" s="238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31" s="2" customFormat="1" ht="6.95" customHeight="1">
      <c r="A81" s="27"/>
      <c r="B81" s="257"/>
      <c r="C81" s="258"/>
      <c r="D81" s="258"/>
      <c r="E81" s="258"/>
      <c r="F81" s="258"/>
      <c r="G81" s="258"/>
      <c r="H81" s="258"/>
      <c r="I81" s="258"/>
      <c r="J81" s="258"/>
      <c r="K81" s="258"/>
      <c r="L81" s="79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</row>
    <row r="85" spans="1:31" s="2" customFormat="1" ht="6.95" customHeight="1">
      <c r="A85" s="27"/>
      <c r="B85" s="259"/>
      <c r="C85" s="260"/>
      <c r="D85" s="260"/>
      <c r="E85" s="260"/>
      <c r="F85" s="260"/>
      <c r="G85" s="260"/>
      <c r="H85" s="260"/>
      <c r="I85" s="260"/>
      <c r="J85" s="260"/>
      <c r="K85" s="260"/>
      <c r="L85" s="79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</row>
    <row r="86" spans="1:31" s="2" customFormat="1" ht="24.95" customHeight="1">
      <c r="A86" s="27"/>
      <c r="B86" s="237"/>
      <c r="C86" s="235" t="s">
        <v>116</v>
      </c>
      <c r="D86" s="238"/>
      <c r="E86" s="238"/>
      <c r="F86" s="238"/>
      <c r="G86" s="238"/>
      <c r="H86" s="238"/>
      <c r="I86" s="238"/>
      <c r="J86" s="238"/>
      <c r="K86" s="238"/>
      <c r="L86" s="79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</row>
    <row r="87" spans="1:31" s="2" customFormat="1" ht="6.95" customHeight="1">
      <c r="A87" s="27"/>
      <c r="B87" s="237"/>
      <c r="C87" s="238"/>
      <c r="D87" s="238"/>
      <c r="E87" s="238"/>
      <c r="F87" s="238"/>
      <c r="G87" s="238"/>
      <c r="H87" s="238"/>
      <c r="I87" s="238"/>
      <c r="J87" s="238"/>
      <c r="K87" s="238"/>
      <c r="L87" s="79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</row>
    <row r="88" spans="1:31" s="2" customFormat="1" ht="12" customHeight="1">
      <c r="A88" s="27"/>
      <c r="B88" s="237"/>
      <c r="C88" s="236" t="s">
        <v>15</v>
      </c>
      <c r="D88" s="238"/>
      <c r="E88" s="238"/>
      <c r="F88" s="238"/>
      <c r="G88" s="238"/>
      <c r="H88" s="238"/>
      <c r="I88" s="238"/>
      <c r="J88" s="238"/>
      <c r="K88" s="238"/>
      <c r="L88" s="79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</row>
    <row r="89" spans="1:31" s="2" customFormat="1" ht="16.5" customHeight="1">
      <c r="A89" s="27"/>
      <c r="B89" s="237"/>
      <c r="C89" s="238"/>
      <c r="D89" s="238"/>
      <c r="E89" s="366" t="str">
        <f>E7</f>
        <v>Vjezd do areálu Žižkov, vnitřní komunikace</v>
      </c>
      <c r="F89" s="367"/>
      <c r="G89" s="367"/>
      <c r="H89" s="367"/>
      <c r="I89" s="238"/>
      <c r="J89" s="238"/>
      <c r="K89" s="238"/>
      <c r="L89" s="79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</row>
    <row r="90" spans="1:31" s="2" customFormat="1" ht="12" customHeight="1">
      <c r="A90" s="27"/>
      <c r="B90" s="237"/>
      <c r="C90" s="236" t="s">
        <v>106</v>
      </c>
      <c r="D90" s="238"/>
      <c r="E90" s="238"/>
      <c r="F90" s="238"/>
      <c r="G90" s="238"/>
      <c r="H90" s="238"/>
      <c r="I90" s="238"/>
      <c r="J90" s="238"/>
      <c r="K90" s="238"/>
      <c r="L90" s="79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</row>
    <row r="91" spans="1:31" s="2" customFormat="1" ht="16.5" customHeight="1">
      <c r="A91" s="27"/>
      <c r="B91" s="237"/>
      <c r="C91" s="238"/>
      <c r="D91" s="238"/>
      <c r="E91" s="364" t="str">
        <f>E9</f>
        <v>02 - Stavebně architektonická část</v>
      </c>
      <c r="F91" s="365"/>
      <c r="G91" s="365"/>
      <c r="H91" s="365"/>
      <c r="I91" s="238"/>
      <c r="J91" s="238"/>
      <c r="K91" s="238"/>
      <c r="L91" s="79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</row>
    <row r="92" spans="1:31" s="2" customFormat="1" ht="6.95" customHeight="1">
      <c r="A92" s="27"/>
      <c r="B92" s="237"/>
      <c r="C92" s="238"/>
      <c r="D92" s="238"/>
      <c r="E92" s="238"/>
      <c r="F92" s="238"/>
      <c r="G92" s="238"/>
      <c r="H92" s="238"/>
      <c r="I92" s="238"/>
      <c r="J92" s="238"/>
      <c r="K92" s="238"/>
      <c r="L92" s="79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</row>
    <row r="93" spans="1:31" s="2" customFormat="1" ht="12" customHeight="1">
      <c r="A93" s="27"/>
      <c r="B93" s="237"/>
      <c r="C93" s="236" t="s">
        <v>19</v>
      </c>
      <c r="D93" s="238"/>
      <c r="E93" s="238"/>
      <c r="F93" s="239" t="str">
        <f>F12</f>
        <v>Vysoká škola ekonomická v Praze</v>
      </c>
      <c r="G93" s="238"/>
      <c r="H93" s="238"/>
      <c r="I93" s="236" t="s">
        <v>21</v>
      </c>
      <c r="J93" s="240" t="str">
        <f>IF(J12="","",J12)</f>
        <v>23. 5. 2025</v>
      </c>
      <c r="K93" s="238"/>
      <c r="L93" s="79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</row>
    <row r="94" spans="1:31" s="2" customFormat="1" ht="6.95" customHeight="1">
      <c r="A94" s="27"/>
      <c r="B94" s="237"/>
      <c r="C94" s="238"/>
      <c r="D94" s="238"/>
      <c r="E94" s="238"/>
      <c r="F94" s="238"/>
      <c r="G94" s="238"/>
      <c r="H94" s="238"/>
      <c r="I94" s="238"/>
      <c r="J94" s="238"/>
      <c r="K94" s="238"/>
      <c r="L94" s="79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</row>
    <row r="95" spans="1:31" s="2" customFormat="1" ht="25.7" customHeight="1">
      <c r="A95" s="27"/>
      <c r="B95" s="237"/>
      <c r="C95" s="236" t="s">
        <v>23</v>
      </c>
      <c r="D95" s="238"/>
      <c r="E95" s="238"/>
      <c r="F95" s="239" t="str">
        <f>E15</f>
        <v>Vysoká škola ekonomická v Praze</v>
      </c>
      <c r="G95" s="238"/>
      <c r="H95" s="238"/>
      <c r="I95" s="236" t="s">
        <v>29</v>
      </c>
      <c r="J95" s="261" t="str">
        <f>E21</f>
        <v>Ing. arch. Petr Ovčačík</v>
      </c>
      <c r="K95" s="238"/>
      <c r="L95" s="79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</row>
    <row r="96" spans="1:31" s="2" customFormat="1" ht="15.2" customHeight="1">
      <c r="A96" s="27"/>
      <c r="B96" s="237"/>
      <c r="C96" s="236" t="s">
        <v>27</v>
      </c>
      <c r="D96" s="238"/>
      <c r="E96" s="238"/>
      <c r="F96" s="239" t="str">
        <f>IF(E18="","",E18)</f>
        <v xml:space="preserve"> </v>
      </c>
      <c r="G96" s="238"/>
      <c r="H96" s="238"/>
      <c r="I96" s="236" t="s">
        <v>32</v>
      </c>
      <c r="J96" s="261" t="str">
        <f>E24</f>
        <v>Ing. M. Dušek</v>
      </c>
      <c r="K96" s="238"/>
      <c r="L96" s="79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</row>
    <row r="97" spans="1:65" s="2" customFormat="1" ht="10.35" customHeight="1">
      <c r="A97" s="27"/>
      <c r="B97" s="237"/>
      <c r="C97" s="238"/>
      <c r="D97" s="238"/>
      <c r="E97" s="238"/>
      <c r="F97" s="238"/>
      <c r="G97" s="238"/>
      <c r="H97" s="238"/>
      <c r="I97" s="238"/>
      <c r="J97" s="238"/>
      <c r="K97" s="238"/>
      <c r="L97" s="79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</row>
    <row r="98" spans="1:65" s="11" customFormat="1" ht="29.25" customHeight="1">
      <c r="A98" s="84"/>
      <c r="B98" s="275"/>
      <c r="C98" s="276" t="s">
        <v>117</v>
      </c>
      <c r="D98" s="277" t="s">
        <v>55</v>
      </c>
      <c r="E98" s="277" t="s">
        <v>51</v>
      </c>
      <c r="F98" s="277" t="s">
        <v>52</v>
      </c>
      <c r="G98" s="277" t="s">
        <v>118</v>
      </c>
      <c r="H98" s="277" t="s">
        <v>119</v>
      </c>
      <c r="I98" s="277" t="s">
        <v>120</v>
      </c>
      <c r="J98" s="277" t="s">
        <v>110</v>
      </c>
      <c r="K98" s="278" t="s">
        <v>121</v>
      </c>
      <c r="L98" s="85"/>
      <c r="M98" s="48" t="s">
        <v>3</v>
      </c>
      <c r="N98" s="49" t="s">
        <v>40</v>
      </c>
      <c r="O98" s="49" t="s">
        <v>122</v>
      </c>
      <c r="P98" s="49" t="s">
        <v>123</v>
      </c>
      <c r="Q98" s="49" t="s">
        <v>124</v>
      </c>
      <c r="R98" s="49" t="s">
        <v>125</v>
      </c>
      <c r="S98" s="49" t="s">
        <v>126</v>
      </c>
      <c r="T98" s="50" t="s">
        <v>127</v>
      </c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</row>
    <row r="99" spans="1:65" s="2" customFormat="1" ht="22.9" customHeight="1">
      <c r="A99" s="27"/>
      <c r="B99" s="237"/>
      <c r="C99" s="279" t="s">
        <v>128</v>
      </c>
      <c r="D99" s="238"/>
      <c r="E99" s="238"/>
      <c r="F99" s="238"/>
      <c r="G99" s="238"/>
      <c r="H99" s="238"/>
      <c r="I99" s="238"/>
      <c r="J99" s="280">
        <f>BK99</f>
        <v>0</v>
      </c>
      <c r="K99" s="238"/>
      <c r="L99" s="28"/>
      <c r="M99" s="51"/>
      <c r="N99" s="42"/>
      <c r="O99" s="52"/>
      <c r="P99" s="86">
        <f>P100+P305</f>
        <v>1786.1408660000002</v>
      </c>
      <c r="Q99" s="52"/>
      <c r="R99" s="86">
        <f>R100+R305</f>
        <v>229.78943158000004</v>
      </c>
      <c r="S99" s="52"/>
      <c r="T99" s="87">
        <f>T100+T305</f>
        <v>36.427916199999999</v>
      </c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T99" s="18" t="s">
        <v>69</v>
      </c>
      <c r="AU99" s="18" t="s">
        <v>111</v>
      </c>
      <c r="BK99" s="88">
        <f>BK100+BK305</f>
        <v>0</v>
      </c>
    </row>
    <row r="100" spans="1:65" s="12" customFormat="1" ht="25.9" customHeight="1">
      <c r="B100" s="281"/>
      <c r="C100" s="282"/>
      <c r="D100" s="283" t="s">
        <v>69</v>
      </c>
      <c r="E100" s="284" t="s">
        <v>129</v>
      </c>
      <c r="F100" s="284" t="s">
        <v>130</v>
      </c>
      <c r="G100" s="282"/>
      <c r="H100" s="282"/>
      <c r="I100" s="282"/>
      <c r="J100" s="285">
        <f>BK100</f>
        <v>0</v>
      </c>
      <c r="K100" s="282"/>
      <c r="L100" s="89"/>
      <c r="M100" s="91"/>
      <c r="N100" s="92"/>
      <c r="O100" s="92"/>
      <c r="P100" s="93">
        <f>P101+P142+P206+P215+P222+P232+P290+P300</f>
        <v>1650.5689990000001</v>
      </c>
      <c r="Q100" s="92"/>
      <c r="R100" s="93">
        <f>R101+R142+R206+R215+R222+R232+R290+R300</f>
        <v>227.62017165000003</v>
      </c>
      <c r="S100" s="92"/>
      <c r="T100" s="94">
        <f>T101+T142+T206+T215+T222+T232+T290+T300</f>
        <v>35.976701999999996</v>
      </c>
      <c r="AR100" s="90" t="s">
        <v>78</v>
      </c>
      <c r="AT100" s="95" t="s">
        <v>69</v>
      </c>
      <c r="AU100" s="95" t="s">
        <v>70</v>
      </c>
      <c r="AY100" s="90" t="s">
        <v>131</v>
      </c>
      <c r="BK100" s="96">
        <f>BK101+BK142+BK206+BK215+BK222+BK232+BK290+BK300</f>
        <v>0</v>
      </c>
    </row>
    <row r="101" spans="1:65" s="12" customFormat="1" ht="22.9" customHeight="1">
      <c r="B101" s="281"/>
      <c r="C101" s="282"/>
      <c r="D101" s="283" t="s">
        <v>69</v>
      </c>
      <c r="E101" s="286" t="s">
        <v>78</v>
      </c>
      <c r="F101" s="286" t="s">
        <v>230</v>
      </c>
      <c r="G101" s="282"/>
      <c r="H101" s="282"/>
      <c r="I101" s="282"/>
      <c r="J101" s="287">
        <f>BK101</f>
        <v>0</v>
      </c>
      <c r="K101" s="282"/>
      <c r="L101" s="89"/>
      <c r="M101" s="91"/>
      <c r="N101" s="92"/>
      <c r="O101" s="92"/>
      <c r="P101" s="93">
        <f>SUM(P102:P141)</f>
        <v>293.40797300000003</v>
      </c>
      <c r="Q101" s="92"/>
      <c r="R101" s="93">
        <f>SUM(R102:R141)</f>
        <v>0</v>
      </c>
      <c r="S101" s="92"/>
      <c r="T101" s="94">
        <f>SUM(T102:T141)</f>
        <v>0</v>
      </c>
      <c r="AR101" s="90" t="s">
        <v>78</v>
      </c>
      <c r="AT101" s="95" t="s">
        <v>69</v>
      </c>
      <c r="AU101" s="95" t="s">
        <v>78</v>
      </c>
      <c r="AY101" s="90" t="s">
        <v>131</v>
      </c>
      <c r="BK101" s="96">
        <f>SUM(BK102:BK141)</f>
        <v>0</v>
      </c>
    </row>
    <row r="102" spans="1:65" s="2" customFormat="1" ht="24.2" customHeight="1">
      <c r="A102" s="27"/>
      <c r="B102" s="237"/>
      <c r="C102" s="288" t="s">
        <v>78</v>
      </c>
      <c r="D102" s="288" t="s">
        <v>136</v>
      </c>
      <c r="E102" s="289" t="s">
        <v>231</v>
      </c>
      <c r="F102" s="290" t="s">
        <v>232</v>
      </c>
      <c r="G102" s="291" t="s">
        <v>233</v>
      </c>
      <c r="H102" s="292">
        <v>82.227000000000004</v>
      </c>
      <c r="I102" s="314">
        <v>0</v>
      </c>
      <c r="J102" s="293">
        <f>ROUND(I102*H102,2)</f>
        <v>0</v>
      </c>
      <c r="K102" s="290" t="s">
        <v>140</v>
      </c>
      <c r="L102" s="28"/>
      <c r="M102" s="97" t="s">
        <v>3</v>
      </c>
      <c r="N102" s="98" t="s">
        <v>41</v>
      </c>
      <c r="O102" s="99">
        <v>2.2599999999999998</v>
      </c>
      <c r="P102" s="99">
        <f>O102*H102</f>
        <v>185.83302</v>
      </c>
      <c r="Q102" s="99">
        <v>0</v>
      </c>
      <c r="R102" s="99">
        <f>Q102*H102</f>
        <v>0</v>
      </c>
      <c r="S102" s="99">
        <v>0</v>
      </c>
      <c r="T102" s="100">
        <f>S102*H102</f>
        <v>0</v>
      </c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R102" s="101" t="s">
        <v>156</v>
      </c>
      <c r="AT102" s="101" t="s">
        <v>136</v>
      </c>
      <c r="AU102" s="101" t="s">
        <v>80</v>
      </c>
      <c r="AY102" s="18" t="s">
        <v>131</v>
      </c>
      <c r="BE102" s="102">
        <f>IF(N102="základní",J102,0)</f>
        <v>0</v>
      </c>
      <c r="BF102" s="102">
        <f>IF(N102="snížená",J102,0)</f>
        <v>0</v>
      </c>
      <c r="BG102" s="102">
        <f>IF(N102="zákl. přenesená",J102,0)</f>
        <v>0</v>
      </c>
      <c r="BH102" s="102">
        <f>IF(N102="sníž. přenesená",J102,0)</f>
        <v>0</v>
      </c>
      <c r="BI102" s="102">
        <f>IF(N102="nulová",J102,0)</f>
        <v>0</v>
      </c>
      <c r="BJ102" s="18" t="s">
        <v>78</v>
      </c>
      <c r="BK102" s="102">
        <f>ROUND(I102*H102,2)</f>
        <v>0</v>
      </c>
      <c r="BL102" s="18" t="s">
        <v>156</v>
      </c>
      <c r="BM102" s="101" t="s">
        <v>234</v>
      </c>
    </row>
    <row r="103" spans="1:65" s="2" customFormat="1">
      <c r="A103" s="27"/>
      <c r="B103" s="237"/>
      <c r="C103" s="238"/>
      <c r="D103" s="294" t="s">
        <v>143</v>
      </c>
      <c r="E103" s="238"/>
      <c r="F103" s="295" t="s">
        <v>235</v>
      </c>
      <c r="G103" s="238"/>
      <c r="H103" s="238"/>
      <c r="I103" s="238"/>
      <c r="J103" s="238"/>
      <c r="K103" s="238"/>
      <c r="L103" s="28"/>
      <c r="M103" s="103"/>
      <c r="N103" s="104"/>
      <c r="O103" s="44"/>
      <c r="P103" s="44"/>
      <c r="Q103" s="44"/>
      <c r="R103" s="44"/>
      <c r="S103" s="44"/>
      <c r="T103" s="45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T103" s="18" t="s">
        <v>143</v>
      </c>
      <c r="AU103" s="18" t="s">
        <v>80</v>
      </c>
    </row>
    <row r="104" spans="1:65" s="13" customFormat="1">
      <c r="B104" s="296"/>
      <c r="C104" s="297"/>
      <c r="D104" s="298" t="s">
        <v>145</v>
      </c>
      <c r="E104" s="299" t="s">
        <v>3</v>
      </c>
      <c r="F104" s="300" t="s">
        <v>236</v>
      </c>
      <c r="G104" s="297"/>
      <c r="H104" s="301">
        <v>6.2110000000000003</v>
      </c>
      <c r="I104" s="297"/>
      <c r="J104" s="297"/>
      <c r="K104" s="297"/>
      <c r="L104" s="105"/>
      <c r="M104" s="107"/>
      <c r="N104" s="108"/>
      <c r="O104" s="108"/>
      <c r="P104" s="108"/>
      <c r="Q104" s="108"/>
      <c r="R104" s="108"/>
      <c r="S104" s="108"/>
      <c r="T104" s="109"/>
      <c r="AT104" s="106" t="s">
        <v>145</v>
      </c>
      <c r="AU104" s="106" t="s">
        <v>80</v>
      </c>
      <c r="AV104" s="13" t="s">
        <v>80</v>
      </c>
      <c r="AW104" s="13" t="s">
        <v>31</v>
      </c>
      <c r="AX104" s="13" t="s">
        <v>70</v>
      </c>
      <c r="AY104" s="106" t="s">
        <v>131</v>
      </c>
    </row>
    <row r="105" spans="1:65" s="13" customFormat="1">
      <c r="B105" s="296"/>
      <c r="C105" s="297"/>
      <c r="D105" s="298" t="s">
        <v>145</v>
      </c>
      <c r="E105" s="299" t="s">
        <v>3</v>
      </c>
      <c r="F105" s="300" t="s">
        <v>237</v>
      </c>
      <c r="G105" s="297"/>
      <c r="H105" s="301">
        <v>53.05</v>
      </c>
      <c r="I105" s="297"/>
      <c r="J105" s="297"/>
      <c r="K105" s="297"/>
      <c r="L105" s="105"/>
      <c r="M105" s="107"/>
      <c r="N105" s="108"/>
      <c r="O105" s="108"/>
      <c r="P105" s="108"/>
      <c r="Q105" s="108"/>
      <c r="R105" s="108"/>
      <c r="S105" s="108"/>
      <c r="T105" s="109"/>
      <c r="AT105" s="106" t="s">
        <v>145</v>
      </c>
      <c r="AU105" s="106" t="s">
        <v>80</v>
      </c>
      <c r="AV105" s="13" t="s">
        <v>80</v>
      </c>
      <c r="AW105" s="13" t="s">
        <v>31</v>
      </c>
      <c r="AX105" s="13" t="s">
        <v>70</v>
      </c>
      <c r="AY105" s="106" t="s">
        <v>131</v>
      </c>
    </row>
    <row r="106" spans="1:65" s="13" customFormat="1">
      <c r="B106" s="296"/>
      <c r="C106" s="297"/>
      <c r="D106" s="298" t="s">
        <v>145</v>
      </c>
      <c r="E106" s="299" t="s">
        <v>3</v>
      </c>
      <c r="F106" s="300" t="s">
        <v>238</v>
      </c>
      <c r="G106" s="297"/>
      <c r="H106" s="301">
        <v>22.966000000000001</v>
      </c>
      <c r="I106" s="297"/>
      <c r="J106" s="297"/>
      <c r="K106" s="297"/>
      <c r="L106" s="105"/>
      <c r="M106" s="107"/>
      <c r="N106" s="108"/>
      <c r="O106" s="108"/>
      <c r="P106" s="108"/>
      <c r="Q106" s="108"/>
      <c r="R106" s="108"/>
      <c r="S106" s="108"/>
      <c r="T106" s="109"/>
      <c r="AT106" s="106" t="s">
        <v>145</v>
      </c>
      <c r="AU106" s="106" t="s">
        <v>80</v>
      </c>
      <c r="AV106" s="13" t="s">
        <v>80</v>
      </c>
      <c r="AW106" s="13" t="s">
        <v>31</v>
      </c>
      <c r="AX106" s="13" t="s">
        <v>70</v>
      </c>
      <c r="AY106" s="106" t="s">
        <v>131</v>
      </c>
    </row>
    <row r="107" spans="1:65" s="14" customFormat="1">
      <c r="B107" s="308"/>
      <c r="C107" s="309"/>
      <c r="D107" s="298" t="s">
        <v>145</v>
      </c>
      <c r="E107" s="310" t="s">
        <v>3</v>
      </c>
      <c r="F107" s="311" t="s">
        <v>155</v>
      </c>
      <c r="G107" s="309"/>
      <c r="H107" s="312">
        <v>82.227000000000004</v>
      </c>
      <c r="I107" s="309"/>
      <c r="J107" s="309"/>
      <c r="K107" s="309"/>
      <c r="L107" s="113"/>
      <c r="M107" s="115"/>
      <c r="N107" s="116"/>
      <c r="O107" s="116"/>
      <c r="P107" s="116"/>
      <c r="Q107" s="116"/>
      <c r="R107" s="116"/>
      <c r="S107" s="116"/>
      <c r="T107" s="117"/>
      <c r="AT107" s="114" t="s">
        <v>145</v>
      </c>
      <c r="AU107" s="114" t="s">
        <v>80</v>
      </c>
      <c r="AV107" s="14" t="s">
        <v>156</v>
      </c>
      <c r="AW107" s="14" t="s">
        <v>31</v>
      </c>
      <c r="AX107" s="14" t="s">
        <v>78</v>
      </c>
      <c r="AY107" s="114" t="s">
        <v>131</v>
      </c>
    </row>
    <row r="108" spans="1:65" s="2" customFormat="1" ht="16.5" customHeight="1">
      <c r="A108" s="27"/>
      <c r="B108" s="237"/>
      <c r="C108" s="288" t="s">
        <v>80</v>
      </c>
      <c r="D108" s="288" t="s">
        <v>136</v>
      </c>
      <c r="E108" s="289" t="s">
        <v>239</v>
      </c>
      <c r="F108" s="290" t="s">
        <v>240</v>
      </c>
      <c r="G108" s="291" t="s">
        <v>233</v>
      </c>
      <c r="H108" s="292">
        <v>19.048999999999999</v>
      </c>
      <c r="I108" s="314">
        <v>0</v>
      </c>
      <c r="J108" s="293">
        <f>ROUND(I108*H108,2)</f>
        <v>0</v>
      </c>
      <c r="K108" s="290" t="s">
        <v>140</v>
      </c>
      <c r="L108" s="28"/>
      <c r="M108" s="97" t="s">
        <v>3</v>
      </c>
      <c r="N108" s="98" t="s">
        <v>41</v>
      </c>
      <c r="O108" s="99">
        <v>2.0190000000000001</v>
      </c>
      <c r="P108" s="99">
        <f>O108*H108</f>
        <v>38.459931000000005</v>
      </c>
      <c r="Q108" s="99">
        <v>0</v>
      </c>
      <c r="R108" s="99">
        <f>Q108*H108</f>
        <v>0</v>
      </c>
      <c r="S108" s="99">
        <v>0</v>
      </c>
      <c r="T108" s="100">
        <f>S108*H108</f>
        <v>0</v>
      </c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R108" s="101" t="s">
        <v>156</v>
      </c>
      <c r="AT108" s="101" t="s">
        <v>136</v>
      </c>
      <c r="AU108" s="101" t="s">
        <v>80</v>
      </c>
      <c r="AY108" s="18" t="s">
        <v>131</v>
      </c>
      <c r="BE108" s="102">
        <f>IF(N108="základní",J108,0)</f>
        <v>0</v>
      </c>
      <c r="BF108" s="102">
        <f>IF(N108="snížená",J108,0)</f>
        <v>0</v>
      </c>
      <c r="BG108" s="102">
        <f>IF(N108="zákl. přenesená",J108,0)</f>
        <v>0</v>
      </c>
      <c r="BH108" s="102">
        <f>IF(N108="sníž. přenesená",J108,0)</f>
        <v>0</v>
      </c>
      <c r="BI108" s="102">
        <f>IF(N108="nulová",J108,0)</f>
        <v>0</v>
      </c>
      <c r="BJ108" s="18" t="s">
        <v>78</v>
      </c>
      <c r="BK108" s="102">
        <f>ROUND(I108*H108,2)</f>
        <v>0</v>
      </c>
      <c r="BL108" s="18" t="s">
        <v>156</v>
      </c>
      <c r="BM108" s="101" t="s">
        <v>241</v>
      </c>
    </row>
    <row r="109" spans="1:65" s="2" customFormat="1">
      <c r="A109" s="27"/>
      <c r="B109" s="237"/>
      <c r="C109" s="238"/>
      <c r="D109" s="294" t="s">
        <v>143</v>
      </c>
      <c r="E109" s="238"/>
      <c r="F109" s="295" t="s">
        <v>242</v>
      </c>
      <c r="G109" s="238"/>
      <c r="H109" s="238"/>
      <c r="I109" s="238"/>
      <c r="J109" s="238"/>
      <c r="K109" s="238"/>
      <c r="L109" s="28"/>
      <c r="M109" s="103"/>
      <c r="N109" s="104"/>
      <c r="O109" s="44"/>
      <c r="P109" s="44"/>
      <c r="Q109" s="44"/>
      <c r="R109" s="44"/>
      <c r="S109" s="44"/>
      <c r="T109" s="45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T109" s="18" t="s">
        <v>143</v>
      </c>
      <c r="AU109" s="18" t="s">
        <v>80</v>
      </c>
    </row>
    <row r="110" spans="1:65" s="13" customFormat="1">
      <c r="B110" s="296"/>
      <c r="C110" s="297"/>
      <c r="D110" s="298" t="s">
        <v>145</v>
      </c>
      <c r="E110" s="299" t="s">
        <v>3</v>
      </c>
      <c r="F110" s="300" t="s">
        <v>243</v>
      </c>
      <c r="G110" s="297"/>
      <c r="H110" s="301">
        <v>7.04</v>
      </c>
      <c r="I110" s="297"/>
      <c r="J110" s="297"/>
      <c r="K110" s="297"/>
      <c r="L110" s="105"/>
      <c r="M110" s="107"/>
      <c r="N110" s="108"/>
      <c r="O110" s="108"/>
      <c r="P110" s="108"/>
      <c r="Q110" s="108"/>
      <c r="R110" s="108"/>
      <c r="S110" s="108"/>
      <c r="T110" s="109"/>
      <c r="AT110" s="106" t="s">
        <v>145</v>
      </c>
      <c r="AU110" s="106" t="s">
        <v>80</v>
      </c>
      <c r="AV110" s="13" t="s">
        <v>80</v>
      </c>
      <c r="AW110" s="13" t="s">
        <v>31</v>
      </c>
      <c r="AX110" s="13" t="s">
        <v>70</v>
      </c>
      <c r="AY110" s="106" t="s">
        <v>131</v>
      </c>
    </row>
    <row r="111" spans="1:65" s="13" customFormat="1">
      <c r="B111" s="296"/>
      <c r="C111" s="297"/>
      <c r="D111" s="298" t="s">
        <v>145</v>
      </c>
      <c r="E111" s="299" t="s">
        <v>3</v>
      </c>
      <c r="F111" s="300" t="s">
        <v>244</v>
      </c>
      <c r="G111" s="297"/>
      <c r="H111" s="301">
        <v>1.3640000000000001</v>
      </c>
      <c r="I111" s="297"/>
      <c r="J111" s="297"/>
      <c r="K111" s="297"/>
      <c r="L111" s="105"/>
      <c r="M111" s="107"/>
      <c r="N111" s="108"/>
      <c r="O111" s="108"/>
      <c r="P111" s="108"/>
      <c r="Q111" s="108"/>
      <c r="R111" s="108"/>
      <c r="S111" s="108"/>
      <c r="T111" s="109"/>
      <c r="AT111" s="106" t="s">
        <v>145</v>
      </c>
      <c r="AU111" s="106" t="s">
        <v>80</v>
      </c>
      <c r="AV111" s="13" t="s">
        <v>80</v>
      </c>
      <c r="AW111" s="13" t="s">
        <v>31</v>
      </c>
      <c r="AX111" s="13" t="s">
        <v>70</v>
      </c>
      <c r="AY111" s="106" t="s">
        <v>131</v>
      </c>
    </row>
    <row r="112" spans="1:65" s="13" customFormat="1">
      <c r="B112" s="296"/>
      <c r="C112" s="297"/>
      <c r="D112" s="298" t="s">
        <v>145</v>
      </c>
      <c r="E112" s="299" t="s">
        <v>3</v>
      </c>
      <c r="F112" s="300" t="s">
        <v>245</v>
      </c>
      <c r="G112" s="297"/>
      <c r="H112" s="301">
        <v>1.65</v>
      </c>
      <c r="I112" s="297"/>
      <c r="J112" s="297"/>
      <c r="K112" s="297"/>
      <c r="L112" s="105"/>
      <c r="M112" s="107"/>
      <c r="N112" s="108"/>
      <c r="O112" s="108"/>
      <c r="P112" s="108"/>
      <c r="Q112" s="108"/>
      <c r="R112" s="108"/>
      <c r="S112" s="108"/>
      <c r="T112" s="109"/>
      <c r="AT112" s="106" t="s">
        <v>145</v>
      </c>
      <c r="AU112" s="106" t="s">
        <v>80</v>
      </c>
      <c r="AV112" s="13" t="s">
        <v>80</v>
      </c>
      <c r="AW112" s="13" t="s">
        <v>31</v>
      </c>
      <c r="AX112" s="13" t="s">
        <v>70</v>
      </c>
      <c r="AY112" s="106" t="s">
        <v>131</v>
      </c>
    </row>
    <row r="113" spans="1:65" s="13" customFormat="1">
      <c r="B113" s="296"/>
      <c r="C113" s="297"/>
      <c r="D113" s="298" t="s">
        <v>145</v>
      </c>
      <c r="E113" s="299" t="s">
        <v>3</v>
      </c>
      <c r="F113" s="300" t="s">
        <v>246</v>
      </c>
      <c r="G113" s="297"/>
      <c r="H113" s="301">
        <v>0.39600000000000002</v>
      </c>
      <c r="I113" s="297"/>
      <c r="J113" s="297"/>
      <c r="K113" s="297"/>
      <c r="L113" s="105"/>
      <c r="M113" s="107"/>
      <c r="N113" s="108"/>
      <c r="O113" s="108"/>
      <c r="P113" s="108"/>
      <c r="Q113" s="108"/>
      <c r="R113" s="108"/>
      <c r="S113" s="108"/>
      <c r="T113" s="109"/>
      <c r="AT113" s="106" t="s">
        <v>145</v>
      </c>
      <c r="AU113" s="106" t="s">
        <v>80</v>
      </c>
      <c r="AV113" s="13" t="s">
        <v>80</v>
      </c>
      <c r="AW113" s="13" t="s">
        <v>31</v>
      </c>
      <c r="AX113" s="13" t="s">
        <v>70</v>
      </c>
      <c r="AY113" s="106" t="s">
        <v>131</v>
      </c>
    </row>
    <row r="114" spans="1:65" s="13" customFormat="1">
      <c r="B114" s="296"/>
      <c r="C114" s="297"/>
      <c r="D114" s="298" t="s">
        <v>145</v>
      </c>
      <c r="E114" s="299" t="s">
        <v>3</v>
      </c>
      <c r="F114" s="300" t="s">
        <v>247</v>
      </c>
      <c r="G114" s="297"/>
      <c r="H114" s="301">
        <v>0.27500000000000002</v>
      </c>
      <c r="I114" s="297"/>
      <c r="J114" s="297"/>
      <c r="K114" s="297"/>
      <c r="L114" s="105"/>
      <c r="M114" s="107"/>
      <c r="N114" s="108"/>
      <c r="O114" s="108"/>
      <c r="P114" s="108"/>
      <c r="Q114" s="108"/>
      <c r="R114" s="108"/>
      <c r="S114" s="108"/>
      <c r="T114" s="109"/>
      <c r="AT114" s="106" t="s">
        <v>145</v>
      </c>
      <c r="AU114" s="106" t="s">
        <v>80</v>
      </c>
      <c r="AV114" s="13" t="s">
        <v>80</v>
      </c>
      <c r="AW114" s="13" t="s">
        <v>31</v>
      </c>
      <c r="AX114" s="13" t="s">
        <v>70</v>
      </c>
      <c r="AY114" s="106" t="s">
        <v>131</v>
      </c>
    </row>
    <row r="115" spans="1:65" s="13" customFormat="1">
      <c r="B115" s="296"/>
      <c r="C115" s="297"/>
      <c r="D115" s="298" t="s">
        <v>145</v>
      </c>
      <c r="E115" s="299" t="s">
        <v>3</v>
      </c>
      <c r="F115" s="300" t="s">
        <v>248</v>
      </c>
      <c r="G115" s="297"/>
      <c r="H115" s="301">
        <v>0.432</v>
      </c>
      <c r="I115" s="297"/>
      <c r="J115" s="297"/>
      <c r="K115" s="297"/>
      <c r="L115" s="105"/>
      <c r="M115" s="107"/>
      <c r="N115" s="108"/>
      <c r="O115" s="108"/>
      <c r="P115" s="108"/>
      <c r="Q115" s="108"/>
      <c r="R115" s="108"/>
      <c r="S115" s="108"/>
      <c r="T115" s="109"/>
      <c r="AT115" s="106" t="s">
        <v>145</v>
      </c>
      <c r="AU115" s="106" t="s">
        <v>80</v>
      </c>
      <c r="AV115" s="13" t="s">
        <v>80</v>
      </c>
      <c r="AW115" s="13" t="s">
        <v>31</v>
      </c>
      <c r="AX115" s="13" t="s">
        <v>70</v>
      </c>
      <c r="AY115" s="106" t="s">
        <v>131</v>
      </c>
    </row>
    <row r="116" spans="1:65" s="13" customFormat="1">
      <c r="B116" s="296"/>
      <c r="C116" s="297"/>
      <c r="D116" s="298" t="s">
        <v>145</v>
      </c>
      <c r="E116" s="299" t="s">
        <v>3</v>
      </c>
      <c r="F116" s="300" t="s">
        <v>249</v>
      </c>
      <c r="G116" s="297"/>
      <c r="H116" s="301">
        <v>0.79200000000000004</v>
      </c>
      <c r="I116" s="297"/>
      <c r="J116" s="297"/>
      <c r="K116" s="297"/>
      <c r="L116" s="105"/>
      <c r="M116" s="107"/>
      <c r="N116" s="108"/>
      <c r="O116" s="108"/>
      <c r="P116" s="108"/>
      <c r="Q116" s="108"/>
      <c r="R116" s="108"/>
      <c r="S116" s="108"/>
      <c r="T116" s="109"/>
      <c r="AT116" s="106" t="s">
        <v>145</v>
      </c>
      <c r="AU116" s="106" t="s">
        <v>80</v>
      </c>
      <c r="AV116" s="13" t="s">
        <v>80</v>
      </c>
      <c r="AW116" s="13" t="s">
        <v>31</v>
      </c>
      <c r="AX116" s="13" t="s">
        <v>70</v>
      </c>
      <c r="AY116" s="106" t="s">
        <v>131</v>
      </c>
    </row>
    <row r="117" spans="1:65" s="13" customFormat="1">
      <c r="B117" s="296"/>
      <c r="C117" s="297"/>
      <c r="D117" s="298" t="s">
        <v>145</v>
      </c>
      <c r="E117" s="299" t="s">
        <v>3</v>
      </c>
      <c r="F117" s="300" t="s">
        <v>250</v>
      </c>
      <c r="G117" s="297"/>
      <c r="H117" s="301">
        <v>5.5</v>
      </c>
      <c r="I117" s="297"/>
      <c r="J117" s="297"/>
      <c r="K117" s="297"/>
      <c r="L117" s="105"/>
      <c r="M117" s="107"/>
      <c r="N117" s="108"/>
      <c r="O117" s="108"/>
      <c r="P117" s="108"/>
      <c r="Q117" s="108"/>
      <c r="R117" s="108"/>
      <c r="S117" s="108"/>
      <c r="T117" s="109"/>
      <c r="AT117" s="106" t="s">
        <v>145</v>
      </c>
      <c r="AU117" s="106" t="s">
        <v>80</v>
      </c>
      <c r="AV117" s="13" t="s">
        <v>80</v>
      </c>
      <c r="AW117" s="13" t="s">
        <v>31</v>
      </c>
      <c r="AX117" s="13" t="s">
        <v>70</v>
      </c>
      <c r="AY117" s="106" t="s">
        <v>131</v>
      </c>
    </row>
    <row r="118" spans="1:65" s="13" customFormat="1">
      <c r="B118" s="296"/>
      <c r="C118" s="297"/>
      <c r="D118" s="298" t="s">
        <v>145</v>
      </c>
      <c r="E118" s="299" t="s">
        <v>3</v>
      </c>
      <c r="F118" s="300" t="s">
        <v>251</v>
      </c>
      <c r="G118" s="297"/>
      <c r="H118" s="301">
        <v>1.6</v>
      </c>
      <c r="I118" s="297"/>
      <c r="J118" s="297"/>
      <c r="K118" s="297"/>
      <c r="L118" s="105"/>
      <c r="M118" s="107"/>
      <c r="N118" s="108"/>
      <c r="O118" s="108"/>
      <c r="P118" s="108"/>
      <c r="Q118" s="108"/>
      <c r="R118" s="108"/>
      <c r="S118" s="108"/>
      <c r="T118" s="109"/>
      <c r="AT118" s="106" t="s">
        <v>145</v>
      </c>
      <c r="AU118" s="106" t="s">
        <v>80</v>
      </c>
      <c r="AV118" s="13" t="s">
        <v>80</v>
      </c>
      <c r="AW118" s="13" t="s">
        <v>31</v>
      </c>
      <c r="AX118" s="13" t="s">
        <v>70</v>
      </c>
      <c r="AY118" s="106" t="s">
        <v>131</v>
      </c>
    </row>
    <row r="119" spans="1:65" s="14" customFormat="1">
      <c r="B119" s="308"/>
      <c r="C119" s="309"/>
      <c r="D119" s="298" t="s">
        <v>145</v>
      </c>
      <c r="E119" s="310" t="s">
        <v>3</v>
      </c>
      <c r="F119" s="311" t="s">
        <v>155</v>
      </c>
      <c r="G119" s="309"/>
      <c r="H119" s="312">
        <v>19.048999999999999</v>
      </c>
      <c r="I119" s="309"/>
      <c r="J119" s="309"/>
      <c r="K119" s="309"/>
      <c r="L119" s="113"/>
      <c r="M119" s="115"/>
      <c r="N119" s="116"/>
      <c r="O119" s="116"/>
      <c r="P119" s="116"/>
      <c r="Q119" s="116"/>
      <c r="R119" s="116"/>
      <c r="S119" s="116"/>
      <c r="T119" s="117"/>
      <c r="AT119" s="114" t="s">
        <v>145</v>
      </c>
      <c r="AU119" s="114" t="s">
        <v>80</v>
      </c>
      <c r="AV119" s="14" t="s">
        <v>156</v>
      </c>
      <c r="AW119" s="14" t="s">
        <v>31</v>
      </c>
      <c r="AX119" s="14" t="s">
        <v>78</v>
      </c>
      <c r="AY119" s="114" t="s">
        <v>131</v>
      </c>
    </row>
    <row r="120" spans="1:65" s="2" customFormat="1" ht="37.9" customHeight="1">
      <c r="A120" s="27"/>
      <c r="B120" s="237"/>
      <c r="C120" s="288" t="s">
        <v>157</v>
      </c>
      <c r="D120" s="288" t="s">
        <v>136</v>
      </c>
      <c r="E120" s="289" t="s">
        <v>252</v>
      </c>
      <c r="F120" s="290" t="s">
        <v>253</v>
      </c>
      <c r="G120" s="291" t="s">
        <v>233</v>
      </c>
      <c r="H120" s="292">
        <v>51.433999999999997</v>
      </c>
      <c r="I120" s="314">
        <v>0</v>
      </c>
      <c r="J120" s="293">
        <f>ROUND(I120*H120,2)</f>
        <v>0</v>
      </c>
      <c r="K120" s="290" t="s">
        <v>140</v>
      </c>
      <c r="L120" s="28"/>
      <c r="M120" s="97" t="s">
        <v>3</v>
      </c>
      <c r="N120" s="98" t="s">
        <v>41</v>
      </c>
      <c r="O120" s="99">
        <v>8.6999999999999994E-2</v>
      </c>
      <c r="P120" s="99">
        <f>O120*H120</f>
        <v>4.4747579999999996</v>
      </c>
      <c r="Q120" s="99">
        <v>0</v>
      </c>
      <c r="R120" s="99">
        <f>Q120*H120</f>
        <v>0</v>
      </c>
      <c r="S120" s="99">
        <v>0</v>
      </c>
      <c r="T120" s="100">
        <f>S120*H120</f>
        <v>0</v>
      </c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R120" s="101" t="s">
        <v>156</v>
      </c>
      <c r="AT120" s="101" t="s">
        <v>136</v>
      </c>
      <c r="AU120" s="101" t="s">
        <v>80</v>
      </c>
      <c r="AY120" s="18" t="s">
        <v>131</v>
      </c>
      <c r="BE120" s="102">
        <f>IF(N120="základní",J120,0)</f>
        <v>0</v>
      </c>
      <c r="BF120" s="102">
        <f>IF(N120="snížená",J120,0)</f>
        <v>0</v>
      </c>
      <c r="BG120" s="102">
        <f>IF(N120="zákl. přenesená",J120,0)</f>
        <v>0</v>
      </c>
      <c r="BH120" s="102">
        <f>IF(N120="sníž. přenesená",J120,0)</f>
        <v>0</v>
      </c>
      <c r="BI120" s="102">
        <f>IF(N120="nulová",J120,0)</f>
        <v>0</v>
      </c>
      <c r="BJ120" s="18" t="s">
        <v>78</v>
      </c>
      <c r="BK120" s="102">
        <f>ROUND(I120*H120,2)</f>
        <v>0</v>
      </c>
      <c r="BL120" s="18" t="s">
        <v>156</v>
      </c>
      <c r="BM120" s="101" t="s">
        <v>254</v>
      </c>
    </row>
    <row r="121" spans="1:65" s="2" customFormat="1">
      <c r="A121" s="27"/>
      <c r="B121" s="237"/>
      <c r="C121" s="238"/>
      <c r="D121" s="294" t="s">
        <v>143</v>
      </c>
      <c r="E121" s="238"/>
      <c r="F121" s="295" t="s">
        <v>255</v>
      </c>
      <c r="G121" s="238"/>
      <c r="H121" s="238"/>
      <c r="I121" s="238"/>
      <c r="J121" s="238"/>
      <c r="K121" s="238"/>
      <c r="L121" s="28"/>
      <c r="M121" s="103"/>
      <c r="N121" s="104"/>
      <c r="O121" s="44"/>
      <c r="P121" s="44"/>
      <c r="Q121" s="44"/>
      <c r="R121" s="44"/>
      <c r="S121" s="44"/>
      <c r="T121" s="45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T121" s="18" t="s">
        <v>143</v>
      </c>
      <c r="AU121" s="18" t="s">
        <v>80</v>
      </c>
    </row>
    <row r="122" spans="1:65" s="13" customFormat="1">
      <c r="B122" s="296"/>
      <c r="C122" s="297"/>
      <c r="D122" s="298" t="s">
        <v>145</v>
      </c>
      <c r="E122" s="299" t="s">
        <v>3</v>
      </c>
      <c r="F122" s="300" t="s">
        <v>256</v>
      </c>
      <c r="G122" s="297"/>
      <c r="H122" s="301">
        <v>51.433999999999997</v>
      </c>
      <c r="I122" s="297"/>
      <c r="J122" s="297"/>
      <c r="K122" s="297"/>
      <c r="L122" s="105"/>
      <c r="M122" s="107"/>
      <c r="N122" s="108"/>
      <c r="O122" s="108"/>
      <c r="P122" s="108"/>
      <c r="Q122" s="108"/>
      <c r="R122" s="108"/>
      <c r="S122" s="108"/>
      <c r="T122" s="109"/>
      <c r="AT122" s="106" t="s">
        <v>145</v>
      </c>
      <c r="AU122" s="106" t="s">
        <v>80</v>
      </c>
      <c r="AV122" s="13" t="s">
        <v>80</v>
      </c>
      <c r="AW122" s="13" t="s">
        <v>31</v>
      </c>
      <c r="AX122" s="13" t="s">
        <v>78</v>
      </c>
      <c r="AY122" s="106" t="s">
        <v>131</v>
      </c>
    </row>
    <row r="123" spans="1:65" s="2" customFormat="1" ht="37.9" customHeight="1">
      <c r="A123" s="27"/>
      <c r="B123" s="237"/>
      <c r="C123" s="288" t="s">
        <v>156</v>
      </c>
      <c r="D123" s="288" t="s">
        <v>136</v>
      </c>
      <c r="E123" s="289" t="s">
        <v>257</v>
      </c>
      <c r="F123" s="290" t="s">
        <v>258</v>
      </c>
      <c r="G123" s="291" t="s">
        <v>233</v>
      </c>
      <c r="H123" s="292">
        <v>1028.68</v>
      </c>
      <c r="I123" s="314">
        <v>0</v>
      </c>
      <c r="J123" s="293">
        <f>ROUND(I123*H123,2)</f>
        <v>0</v>
      </c>
      <c r="K123" s="290" t="s">
        <v>140</v>
      </c>
      <c r="L123" s="28"/>
      <c r="M123" s="97" t="s">
        <v>3</v>
      </c>
      <c r="N123" s="98" t="s">
        <v>41</v>
      </c>
      <c r="O123" s="99">
        <v>5.0000000000000001E-3</v>
      </c>
      <c r="P123" s="99">
        <f>O123*H123</f>
        <v>5.1434000000000006</v>
      </c>
      <c r="Q123" s="99">
        <v>0</v>
      </c>
      <c r="R123" s="99">
        <f>Q123*H123</f>
        <v>0</v>
      </c>
      <c r="S123" s="99">
        <v>0</v>
      </c>
      <c r="T123" s="100">
        <f>S123*H123</f>
        <v>0</v>
      </c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R123" s="101" t="s">
        <v>156</v>
      </c>
      <c r="AT123" s="101" t="s">
        <v>136</v>
      </c>
      <c r="AU123" s="101" t="s">
        <v>80</v>
      </c>
      <c r="AY123" s="18" t="s">
        <v>131</v>
      </c>
      <c r="BE123" s="102">
        <f>IF(N123="základní",J123,0)</f>
        <v>0</v>
      </c>
      <c r="BF123" s="102">
        <f>IF(N123="snížená",J123,0)</f>
        <v>0</v>
      </c>
      <c r="BG123" s="102">
        <f>IF(N123="zákl. přenesená",J123,0)</f>
        <v>0</v>
      </c>
      <c r="BH123" s="102">
        <f>IF(N123="sníž. přenesená",J123,0)</f>
        <v>0</v>
      </c>
      <c r="BI123" s="102">
        <f>IF(N123="nulová",J123,0)</f>
        <v>0</v>
      </c>
      <c r="BJ123" s="18" t="s">
        <v>78</v>
      </c>
      <c r="BK123" s="102">
        <f>ROUND(I123*H123,2)</f>
        <v>0</v>
      </c>
      <c r="BL123" s="18" t="s">
        <v>156</v>
      </c>
      <c r="BM123" s="101" t="s">
        <v>259</v>
      </c>
    </row>
    <row r="124" spans="1:65" s="2" customFormat="1">
      <c r="A124" s="27"/>
      <c r="B124" s="237"/>
      <c r="C124" s="238"/>
      <c r="D124" s="294" t="s">
        <v>143</v>
      </c>
      <c r="E124" s="238"/>
      <c r="F124" s="295" t="s">
        <v>260</v>
      </c>
      <c r="G124" s="238"/>
      <c r="H124" s="238"/>
      <c r="I124" s="238"/>
      <c r="J124" s="238"/>
      <c r="K124" s="238"/>
      <c r="L124" s="28"/>
      <c r="M124" s="103"/>
      <c r="N124" s="104"/>
      <c r="O124" s="44"/>
      <c r="P124" s="44"/>
      <c r="Q124" s="44"/>
      <c r="R124" s="44"/>
      <c r="S124" s="44"/>
      <c r="T124" s="45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T124" s="18" t="s">
        <v>143</v>
      </c>
      <c r="AU124" s="18" t="s">
        <v>80</v>
      </c>
    </row>
    <row r="125" spans="1:65" s="13" customFormat="1">
      <c r="B125" s="296"/>
      <c r="C125" s="297"/>
      <c r="D125" s="298" t="s">
        <v>145</v>
      </c>
      <c r="E125" s="299" t="s">
        <v>3</v>
      </c>
      <c r="F125" s="300" t="s">
        <v>261</v>
      </c>
      <c r="G125" s="297"/>
      <c r="H125" s="301">
        <v>1028.68</v>
      </c>
      <c r="I125" s="297"/>
      <c r="J125" s="297"/>
      <c r="K125" s="297"/>
      <c r="L125" s="105"/>
      <c r="M125" s="107"/>
      <c r="N125" s="108"/>
      <c r="O125" s="108"/>
      <c r="P125" s="108"/>
      <c r="Q125" s="108"/>
      <c r="R125" s="108"/>
      <c r="S125" s="108"/>
      <c r="T125" s="109"/>
      <c r="AT125" s="106" t="s">
        <v>145</v>
      </c>
      <c r="AU125" s="106" t="s">
        <v>80</v>
      </c>
      <c r="AV125" s="13" t="s">
        <v>80</v>
      </c>
      <c r="AW125" s="13" t="s">
        <v>31</v>
      </c>
      <c r="AX125" s="13" t="s">
        <v>78</v>
      </c>
      <c r="AY125" s="106" t="s">
        <v>131</v>
      </c>
    </row>
    <row r="126" spans="1:65" s="2" customFormat="1" ht="24.2" customHeight="1">
      <c r="A126" s="27"/>
      <c r="B126" s="237"/>
      <c r="C126" s="288" t="s">
        <v>168</v>
      </c>
      <c r="D126" s="288" t="s">
        <v>136</v>
      </c>
      <c r="E126" s="289" t="s">
        <v>262</v>
      </c>
      <c r="F126" s="290" t="s">
        <v>263</v>
      </c>
      <c r="G126" s="291" t="s">
        <v>233</v>
      </c>
      <c r="H126" s="292">
        <v>42.741999999999997</v>
      </c>
      <c r="I126" s="314">
        <v>0</v>
      </c>
      <c r="J126" s="293">
        <f>ROUND(I126*H126,2)</f>
        <v>0</v>
      </c>
      <c r="K126" s="290" t="s">
        <v>140</v>
      </c>
      <c r="L126" s="28"/>
      <c r="M126" s="97" t="s">
        <v>3</v>
      </c>
      <c r="N126" s="98" t="s">
        <v>41</v>
      </c>
      <c r="O126" s="99">
        <v>0.19700000000000001</v>
      </c>
      <c r="P126" s="99">
        <f>O126*H126</f>
        <v>8.4201739999999994</v>
      </c>
      <c r="Q126" s="99">
        <v>0</v>
      </c>
      <c r="R126" s="99">
        <f>Q126*H126</f>
        <v>0</v>
      </c>
      <c r="S126" s="99">
        <v>0</v>
      </c>
      <c r="T126" s="100">
        <f>S126*H126</f>
        <v>0</v>
      </c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R126" s="101" t="s">
        <v>156</v>
      </c>
      <c r="AT126" s="101" t="s">
        <v>136</v>
      </c>
      <c r="AU126" s="101" t="s">
        <v>80</v>
      </c>
      <c r="AY126" s="18" t="s">
        <v>131</v>
      </c>
      <c r="BE126" s="102">
        <f>IF(N126="základní",J126,0)</f>
        <v>0</v>
      </c>
      <c r="BF126" s="102">
        <f>IF(N126="snížená",J126,0)</f>
        <v>0</v>
      </c>
      <c r="BG126" s="102">
        <f>IF(N126="zákl. přenesená",J126,0)</f>
        <v>0</v>
      </c>
      <c r="BH126" s="102">
        <f>IF(N126="sníž. přenesená",J126,0)</f>
        <v>0</v>
      </c>
      <c r="BI126" s="102">
        <f>IF(N126="nulová",J126,0)</f>
        <v>0</v>
      </c>
      <c r="BJ126" s="18" t="s">
        <v>78</v>
      </c>
      <c r="BK126" s="102">
        <f>ROUND(I126*H126,2)</f>
        <v>0</v>
      </c>
      <c r="BL126" s="18" t="s">
        <v>156</v>
      </c>
      <c r="BM126" s="101" t="s">
        <v>264</v>
      </c>
    </row>
    <row r="127" spans="1:65" s="2" customFormat="1">
      <c r="A127" s="27"/>
      <c r="B127" s="237"/>
      <c r="C127" s="238"/>
      <c r="D127" s="294" t="s">
        <v>143</v>
      </c>
      <c r="E127" s="238"/>
      <c r="F127" s="295" t="s">
        <v>265</v>
      </c>
      <c r="G127" s="238"/>
      <c r="H127" s="238"/>
      <c r="I127" s="238"/>
      <c r="J127" s="238"/>
      <c r="K127" s="238"/>
      <c r="L127" s="28"/>
      <c r="M127" s="103"/>
      <c r="N127" s="104"/>
      <c r="O127" s="44"/>
      <c r="P127" s="44"/>
      <c r="Q127" s="44"/>
      <c r="R127" s="44"/>
      <c r="S127" s="44"/>
      <c r="T127" s="45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T127" s="18" t="s">
        <v>143</v>
      </c>
      <c r="AU127" s="18" t="s">
        <v>80</v>
      </c>
    </row>
    <row r="128" spans="1:65" s="13" customFormat="1">
      <c r="B128" s="296"/>
      <c r="C128" s="297"/>
      <c r="D128" s="298" t="s">
        <v>145</v>
      </c>
      <c r="E128" s="299" t="s">
        <v>3</v>
      </c>
      <c r="F128" s="300" t="s">
        <v>266</v>
      </c>
      <c r="G128" s="297"/>
      <c r="H128" s="301">
        <v>42.741999999999997</v>
      </c>
      <c r="I128" s="297"/>
      <c r="J128" s="297"/>
      <c r="K128" s="297"/>
      <c r="L128" s="105"/>
      <c r="M128" s="107"/>
      <c r="N128" s="108"/>
      <c r="O128" s="108"/>
      <c r="P128" s="108"/>
      <c r="Q128" s="108"/>
      <c r="R128" s="108"/>
      <c r="S128" s="108"/>
      <c r="T128" s="109"/>
      <c r="AT128" s="106" t="s">
        <v>145</v>
      </c>
      <c r="AU128" s="106" t="s">
        <v>80</v>
      </c>
      <c r="AV128" s="13" t="s">
        <v>80</v>
      </c>
      <c r="AW128" s="13" t="s">
        <v>31</v>
      </c>
      <c r="AX128" s="13" t="s">
        <v>78</v>
      </c>
      <c r="AY128" s="106" t="s">
        <v>131</v>
      </c>
    </row>
    <row r="129" spans="1:65" s="2" customFormat="1" ht="24.2" customHeight="1">
      <c r="A129" s="27"/>
      <c r="B129" s="237"/>
      <c r="C129" s="288" t="s">
        <v>174</v>
      </c>
      <c r="D129" s="288" t="s">
        <v>136</v>
      </c>
      <c r="E129" s="289" t="s">
        <v>267</v>
      </c>
      <c r="F129" s="290" t="s">
        <v>268</v>
      </c>
      <c r="G129" s="291" t="s">
        <v>150</v>
      </c>
      <c r="H129" s="292">
        <v>92.581000000000003</v>
      </c>
      <c r="I129" s="314">
        <v>0</v>
      </c>
      <c r="J129" s="293">
        <f>ROUND(I129*H129,2)</f>
        <v>0</v>
      </c>
      <c r="K129" s="290" t="s">
        <v>140</v>
      </c>
      <c r="L129" s="28"/>
      <c r="M129" s="97" t="s">
        <v>3</v>
      </c>
      <c r="N129" s="98" t="s">
        <v>41</v>
      </c>
      <c r="O129" s="99">
        <v>0</v>
      </c>
      <c r="P129" s="99">
        <f>O129*H129</f>
        <v>0</v>
      </c>
      <c r="Q129" s="99">
        <v>0</v>
      </c>
      <c r="R129" s="99">
        <f>Q129*H129</f>
        <v>0</v>
      </c>
      <c r="S129" s="99">
        <v>0</v>
      </c>
      <c r="T129" s="100">
        <f>S129*H129</f>
        <v>0</v>
      </c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R129" s="101" t="s">
        <v>156</v>
      </c>
      <c r="AT129" s="101" t="s">
        <v>136</v>
      </c>
      <c r="AU129" s="101" t="s">
        <v>80</v>
      </c>
      <c r="AY129" s="18" t="s">
        <v>131</v>
      </c>
      <c r="BE129" s="102">
        <f>IF(N129="základní",J129,0)</f>
        <v>0</v>
      </c>
      <c r="BF129" s="102">
        <f>IF(N129="snížená",J129,0)</f>
        <v>0</v>
      </c>
      <c r="BG129" s="102">
        <f>IF(N129="zákl. přenesená",J129,0)</f>
        <v>0</v>
      </c>
      <c r="BH129" s="102">
        <f>IF(N129="sníž. přenesená",J129,0)</f>
        <v>0</v>
      </c>
      <c r="BI129" s="102">
        <f>IF(N129="nulová",J129,0)</f>
        <v>0</v>
      </c>
      <c r="BJ129" s="18" t="s">
        <v>78</v>
      </c>
      <c r="BK129" s="102">
        <f>ROUND(I129*H129,2)</f>
        <v>0</v>
      </c>
      <c r="BL129" s="18" t="s">
        <v>156</v>
      </c>
      <c r="BM129" s="101" t="s">
        <v>269</v>
      </c>
    </row>
    <row r="130" spans="1:65" s="2" customFormat="1">
      <c r="A130" s="27"/>
      <c r="B130" s="237"/>
      <c r="C130" s="238"/>
      <c r="D130" s="294" t="s">
        <v>143</v>
      </c>
      <c r="E130" s="238"/>
      <c r="F130" s="295" t="s">
        <v>270</v>
      </c>
      <c r="G130" s="238"/>
      <c r="H130" s="238"/>
      <c r="I130" s="238"/>
      <c r="J130" s="238"/>
      <c r="K130" s="238"/>
      <c r="L130" s="28"/>
      <c r="M130" s="103"/>
      <c r="N130" s="104"/>
      <c r="O130" s="44"/>
      <c r="P130" s="44"/>
      <c r="Q130" s="44"/>
      <c r="R130" s="44"/>
      <c r="S130" s="44"/>
      <c r="T130" s="45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T130" s="18" t="s">
        <v>143</v>
      </c>
      <c r="AU130" s="18" t="s">
        <v>80</v>
      </c>
    </row>
    <row r="131" spans="1:65" s="13" customFormat="1">
      <c r="B131" s="296"/>
      <c r="C131" s="297"/>
      <c r="D131" s="298" t="s">
        <v>145</v>
      </c>
      <c r="E131" s="299" t="s">
        <v>3</v>
      </c>
      <c r="F131" s="300" t="s">
        <v>271</v>
      </c>
      <c r="G131" s="297"/>
      <c r="H131" s="301">
        <v>92.581000000000003</v>
      </c>
      <c r="I131" s="297"/>
      <c r="J131" s="297"/>
      <c r="K131" s="297"/>
      <c r="L131" s="105"/>
      <c r="M131" s="107"/>
      <c r="N131" s="108"/>
      <c r="O131" s="108"/>
      <c r="P131" s="108"/>
      <c r="Q131" s="108"/>
      <c r="R131" s="108"/>
      <c r="S131" s="108"/>
      <c r="T131" s="109"/>
      <c r="AT131" s="106" t="s">
        <v>145</v>
      </c>
      <c r="AU131" s="106" t="s">
        <v>80</v>
      </c>
      <c r="AV131" s="13" t="s">
        <v>80</v>
      </c>
      <c r="AW131" s="13" t="s">
        <v>31</v>
      </c>
      <c r="AX131" s="13" t="s">
        <v>78</v>
      </c>
      <c r="AY131" s="106" t="s">
        <v>131</v>
      </c>
    </row>
    <row r="132" spans="1:65" s="2" customFormat="1" ht="37.9" customHeight="1">
      <c r="A132" s="27"/>
      <c r="B132" s="237"/>
      <c r="C132" s="288" t="s">
        <v>180</v>
      </c>
      <c r="D132" s="288" t="s">
        <v>136</v>
      </c>
      <c r="E132" s="289" t="s">
        <v>272</v>
      </c>
      <c r="F132" s="290" t="s">
        <v>273</v>
      </c>
      <c r="G132" s="291" t="s">
        <v>233</v>
      </c>
      <c r="H132" s="292">
        <v>42.741999999999997</v>
      </c>
      <c r="I132" s="314">
        <v>0</v>
      </c>
      <c r="J132" s="293">
        <f>ROUND(I132*H132,2)</f>
        <v>0</v>
      </c>
      <c r="K132" s="290" t="s">
        <v>140</v>
      </c>
      <c r="L132" s="28"/>
      <c r="M132" s="97" t="s">
        <v>3</v>
      </c>
      <c r="N132" s="98" t="s">
        <v>41</v>
      </c>
      <c r="O132" s="99">
        <v>0.94299999999999995</v>
      </c>
      <c r="P132" s="99">
        <f>O132*H132</f>
        <v>40.305705999999994</v>
      </c>
      <c r="Q132" s="99">
        <v>0</v>
      </c>
      <c r="R132" s="99">
        <f>Q132*H132</f>
        <v>0</v>
      </c>
      <c r="S132" s="99">
        <v>0</v>
      </c>
      <c r="T132" s="100">
        <f>S132*H132</f>
        <v>0</v>
      </c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R132" s="101" t="s">
        <v>156</v>
      </c>
      <c r="AT132" s="101" t="s">
        <v>136</v>
      </c>
      <c r="AU132" s="101" t="s">
        <v>80</v>
      </c>
      <c r="AY132" s="18" t="s">
        <v>131</v>
      </c>
      <c r="BE132" s="102">
        <f>IF(N132="základní",J132,0)</f>
        <v>0</v>
      </c>
      <c r="BF132" s="102">
        <f>IF(N132="snížená",J132,0)</f>
        <v>0</v>
      </c>
      <c r="BG132" s="102">
        <f>IF(N132="zákl. přenesená",J132,0)</f>
        <v>0</v>
      </c>
      <c r="BH132" s="102">
        <f>IF(N132="sníž. přenesená",J132,0)</f>
        <v>0</v>
      </c>
      <c r="BI132" s="102">
        <f>IF(N132="nulová",J132,0)</f>
        <v>0</v>
      </c>
      <c r="BJ132" s="18" t="s">
        <v>78</v>
      </c>
      <c r="BK132" s="102">
        <f>ROUND(I132*H132,2)</f>
        <v>0</v>
      </c>
      <c r="BL132" s="18" t="s">
        <v>156</v>
      </c>
      <c r="BM132" s="101" t="s">
        <v>274</v>
      </c>
    </row>
    <row r="133" spans="1:65" s="2" customFormat="1">
      <c r="A133" s="27"/>
      <c r="B133" s="237"/>
      <c r="C133" s="238"/>
      <c r="D133" s="294" t="s">
        <v>143</v>
      </c>
      <c r="E133" s="238"/>
      <c r="F133" s="295" t="s">
        <v>275</v>
      </c>
      <c r="G133" s="238"/>
      <c r="H133" s="238"/>
      <c r="I133" s="238"/>
      <c r="J133" s="238"/>
      <c r="K133" s="238"/>
      <c r="L133" s="28"/>
      <c r="M133" s="103"/>
      <c r="N133" s="104"/>
      <c r="O133" s="44"/>
      <c r="P133" s="44"/>
      <c r="Q133" s="44"/>
      <c r="R133" s="44"/>
      <c r="S133" s="44"/>
      <c r="T133" s="45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T133" s="18" t="s">
        <v>143</v>
      </c>
      <c r="AU133" s="18" t="s">
        <v>80</v>
      </c>
    </row>
    <row r="134" spans="1:65" s="13" customFormat="1">
      <c r="B134" s="296"/>
      <c r="C134" s="297"/>
      <c r="D134" s="298" t="s">
        <v>145</v>
      </c>
      <c r="E134" s="299" t="s">
        <v>3</v>
      </c>
      <c r="F134" s="300" t="s">
        <v>276</v>
      </c>
      <c r="G134" s="297"/>
      <c r="H134" s="301">
        <v>28.524999999999999</v>
      </c>
      <c r="I134" s="297"/>
      <c r="J134" s="297"/>
      <c r="K134" s="297"/>
      <c r="L134" s="105"/>
      <c r="M134" s="107"/>
      <c r="N134" s="108"/>
      <c r="O134" s="108"/>
      <c r="P134" s="108"/>
      <c r="Q134" s="108"/>
      <c r="R134" s="108"/>
      <c r="S134" s="108"/>
      <c r="T134" s="109"/>
      <c r="AT134" s="106" t="s">
        <v>145</v>
      </c>
      <c r="AU134" s="106" t="s">
        <v>80</v>
      </c>
      <c r="AV134" s="13" t="s">
        <v>80</v>
      </c>
      <c r="AW134" s="13" t="s">
        <v>31</v>
      </c>
      <c r="AX134" s="13" t="s">
        <v>70</v>
      </c>
      <c r="AY134" s="106" t="s">
        <v>131</v>
      </c>
    </row>
    <row r="135" spans="1:65" s="13" customFormat="1">
      <c r="B135" s="296"/>
      <c r="C135" s="297"/>
      <c r="D135" s="298" t="s">
        <v>145</v>
      </c>
      <c r="E135" s="299" t="s">
        <v>3</v>
      </c>
      <c r="F135" s="300" t="s">
        <v>277</v>
      </c>
      <c r="G135" s="297"/>
      <c r="H135" s="301">
        <v>14.217000000000001</v>
      </c>
      <c r="I135" s="297"/>
      <c r="J135" s="297"/>
      <c r="K135" s="297"/>
      <c r="L135" s="105"/>
      <c r="M135" s="107"/>
      <c r="N135" s="108"/>
      <c r="O135" s="108"/>
      <c r="P135" s="108"/>
      <c r="Q135" s="108"/>
      <c r="R135" s="108"/>
      <c r="S135" s="108"/>
      <c r="T135" s="109"/>
      <c r="AT135" s="106" t="s">
        <v>145</v>
      </c>
      <c r="AU135" s="106" t="s">
        <v>80</v>
      </c>
      <c r="AV135" s="13" t="s">
        <v>80</v>
      </c>
      <c r="AW135" s="13" t="s">
        <v>31</v>
      </c>
      <c r="AX135" s="13" t="s">
        <v>70</v>
      </c>
      <c r="AY135" s="106" t="s">
        <v>131</v>
      </c>
    </row>
    <row r="136" spans="1:65" s="14" customFormat="1">
      <c r="B136" s="308"/>
      <c r="C136" s="309"/>
      <c r="D136" s="298" t="s">
        <v>145</v>
      </c>
      <c r="E136" s="310" t="s">
        <v>3</v>
      </c>
      <c r="F136" s="311" t="s">
        <v>155</v>
      </c>
      <c r="G136" s="309"/>
      <c r="H136" s="312">
        <v>42.741999999999997</v>
      </c>
      <c r="I136" s="309"/>
      <c r="J136" s="309"/>
      <c r="K136" s="309"/>
      <c r="L136" s="113"/>
      <c r="M136" s="115"/>
      <c r="N136" s="116"/>
      <c r="O136" s="116"/>
      <c r="P136" s="116"/>
      <c r="Q136" s="116"/>
      <c r="R136" s="116"/>
      <c r="S136" s="116"/>
      <c r="T136" s="117"/>
      <c r="AT136" s="114" t="s">
        <v>145</v>
      </c>
      <c r="AU136" s="114" t="s">
        <v>80</v>
      </c>
      <c r="AV136" s="14" t="s">
        <v>156</v>
      </c>
      <c r="AW136" s="14" t="s">
        <v>31</v>
      </c>
      <c r="AX136" s="14" t="s">
        <v>78</v>
      </c>
      <c r="AY136" s="114" t="s">
        <v>131</v>
      </c>
    </row>
    <row r="137" spans="1:65" s="2" customFormat="1" ht="21.75" customHeight="1">
      <c r="A137" s="27"/>
      <c r="B137" s="237"/>
      <c r="C137" s="288" t="s">
        <v>186</v>
      </c>
      <c r="D137" s="288" t="s">
        <v>136</v>
      </c>
      <c r="E137" s="289" t="s">
        <v>278</v>
      </c>
      <c r="F137" s="290" t="s">
        <v>279</v>
      </c>
      <c r="G137" s="291" t="s">
        <v>233</v>
      </c>
      <c r="H137" s="292">
        <v>42.741999999999997</v>
      </c>
      <c r="I137" s="314">
        <v>0</v>
      </c>
      <c r="J137" s="293">
        <f>ROUND(I137*H137,2)</f>
        <v>0</v>
      </c>
      <c r="K137" s="290" t="s">
        <v>140</v>
      </c>
      <c r="L137" s="28"/>
      <c r="M137" s="97" t="s">
        <v>3</v>
      </c>
      <c r="N137" s="98" t="s">
        <v>41</v>
      </c>
      <c r="O137" s="99">
        <v>0.252</v>
      </c>
      <c r="P137" s="99">
        <f>O137*H137</f>
        <v>10.770983999999999</v>
      </c>
      <c r="Q137" s="99">
        <v>0</v>
      </c>
      <c r="R137" s="99">
        <f>Q137*H137</f>
        <v>0</v>
      </c>
      <c r="S137" s="99">
        <v>0</v>
      </c>
      <c r="T137" s="100">
        <f>S137*H137</f>
        <v>0</v>
      </c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R137" s="101" t="s">
        <v>156</v>
      </c>
      <c r="AT137" s="101" t="s">
        <v>136</v>
      </c>
      <c r="AU137" s="101" t="s">
        <v>80</v>
      </c>
      <c r="AY137" s="18" t="s">
        <v>131</v>
      </c>
      <c r="BE137" s="102">
        <f>IF(N137="základní",J137,0)</f>
        <v>0</v>
      </c>
      <c r="BF137" s="102">
        <f>IF(N137="snížená",J137,0)</f>
        <v>0</v>
      </c>
      <c r="BG137" s="102">
        <f>IF(N137="zákl. přenesená",J137,0)</f>
        <v>0</v>
      </c>
      <c r="BH137" s="102">
        <f>IF(N137="sníž. přenesená",J137,0)</f>
        <v>0</v>
      </c>
      <c r="BI137" s="102">
        <f>IF(N137="nulová",J137,0)</f>
        <v>0</v>
      </c>
      <c r="BJ137" s="18" t="s">
        <v>78</v>
      </c>
      <c r="BK137" s="102">
        <f>ROUND(I137*H137,2)</f>
        <v>0</v>
      </c>
      <c r="BL137" s="18" t="s">
        <v>156</v>
      </c>
      <c r="BM137" s="101" t="s">
        <v>280</v>
      </c>
    </row>
    <row r="138" spans="1:65" s="2" customFormat="1">
      <c r="A138" s="27"/>
      <c r="B138" s="237"/>
      <c r="C138" s="238"/>
      <c r="D138" s="294" t="s">
        <v>143</v>
      </c>
      <c r="E138" s="238"/>
      <c r="F138" s="295" t="s">
        <v>281</v>
      </c>
      <c r="G138" s="238"/>
      <c r="H138" s="238"/>
      <c r="I138" s="238"/>
      <c r="J138" s="238"/>
      <c r="K138" s="238"/>
      <c r="L138" s="28"/>
      <c r="M138" s="103"/>
      <c r="N138" s="104"/>
      <c r="O138" s="44"/>
      <c r="P138" s="44"/>
      <c r="Q138" s="44"/>
      <c r="R138" s="44"/>
      <c r="S138" s="44"/>
      <c r="T138" s="45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T138" s="18" t="s">
        <v>143</v>
      </c>
      <c r="AU138" s="18" t="s">
        <v>80</v>
      </c>
    </row>
    <row r="139" spans="1:65" s="13" customFormat="1">
      <c r="B139" s="296"/>
      <c r="C139" s="297"/>
      <c r="D139" s="298" t="s">
        <v>145</v>
      </c>
      <c r="E139" s="299" t="s">
        <v>3</v>
      </c>
      <c r="F139" s="300" t="s">
        <v>276</v>
      </c>
      <c r="G139" s="297"/>
      <c r="H139" s="301">
        <v>28.524999999999999</v>
      </c>
      <c r="I139" s="297"/>
      <c r="J139" s="297"/>
      <c r="K139" s="297"/>
      <c r="L139" s="105"/>
      <c r="M139" s="107"/>
      <c r="N139" s="108"/>
      <c r="O139" s="108"/>
      <c r="P139" s="108"/>
      <c r="Q139" s="108"/>
      <c r="R139" s="108"/>
      <c r="S139" s="108"/>
      <c r="T139" s="109"/>
      <c r="AT139" s="106" t="s">
        <v>145</v>
      </c>
      <c r="AU139" s="106" t="s">
        <v>80</v>
      </c>
      <c r="AV139" s="13" t="s">
        <v>80</v>
      </c>
      <c r="AW139" s="13" t="s">
        <v>31</v>
      </c>
      <c r="AX139" s="13" t="s">
        <v>70</v>
      </c>
      <c r="AY139" s="106" t="s">
        <v>131</v>
      </c>
    </row>
    <row r="140" spans="1:65" s="13" customFormat="1">
      <c r="B140" s="296"/>
      <c r="C140" s="297"/>
      <c r="D140" s="298" t="s">
        <v>145</v>
      </c>
      <c r="E140" s="299" t="s">
        <v>3</v>
      </c>
      <c r="F140" s="300" t="s">
        <v>277</v>
      </c>
      <c r="G140" s="297"/>
      <c r="H140" s="301">
        <v>14.217000000000001</v>
      </c>
      <c r="I140" s="297"/>
      <c r="J140" s="297"/>
      <c r="K140" s="297"/>
      <c r="L140" s="105"/>
      <c r="M140" s="107"/>
      <c r="N140" s="108"/>
      <c r="O140" s="108"/>
      <c r="P140" s="108"/>
      <c r="Q140" s="108"/>
      <c r="R140" s="108"/>
      <c r="S140" s="108"/>
      <c r="T140" s="109"/>
      <c r="AT140" s="106" t="s">
        <v>145</v>
      </c>
      <c r="AU140" s="106" t="s">
        <v>80</v>
      </c>
      <c r="AV140" s="13" t="s">
        <v>80</v>
      </c>
      <c r="AW140" s="13" t="s">
        <v>31</v>
      </c>
      <c r="AX140" s="13" t="s">
        <v>70</v>
      </c>
      <c r="AY140" s="106" t="s">
        <v>131</v>
      </c>
    </row>
    <row r="141" spans="1:65" s="14" customFormat="1">
      <c r="B141" s="308"/>
      <c r="C141" s="309"/>
      <c r="D141" s="298" t="s">
        <v>145</v>
      </c>
      <c r="E141" s="310" t="s">
        <v>3</v>
      </c>
      <c r="F141" s="311" t="s">
        <v>155</v>
      </c>
      <c r="G141" s="309"/>
      <c r="H141" s="312">
        <v>42.741999999999997</v>
      </c>
      <c r="I141" s="309"/>
      <c r="J141" s="309"/>
      <c r="K141" s="309"/>
      <c r="L141" s="113"/>
      <c r="M141" s="115"/>
      <c r="N141" s="116"/>
      <c r="O141" s="116"/>
      <c r="P141" s="116"/>
      <c r="Q141" s="116"/>
      <c r="R141" s="116"/>
      <c r="S141" s="116"/>
      <c r="T141" s="117"/>
      <c r="AT141" s="114" t="s">
        <v>145</v>
      </c>
      <c r="AU141" s="114" t="s">
        <v>80</v>
      </c>
      <c r="AV141" s="14" t="s">
        <v>156</v>
      </c>
      <c r="AW141" s="14" t="s">
        <v>31</v>
      </c>
      <c r="AX141" s="14" t="s">
        <v>78</v>
      </c>
      <c r="AY141" s="114" t="s">
        <v>131</v>
      </c>
    </row>
    <row r="142" spans="1:65" s="12" customFormat="1" ht="22.9" customHeight="1">
      <c r="B142" s="281"/>
      <c r="C142" s="282"/>
      <c r="D142" s="283" t="s">
        <v>69</v>
      </c>
      <c r="E142" s="286" t="s">
        <v>80</v>
      </c>
      <c r="F142" s="286" t="s">
        <v>282</v>
      </c>
      <c r="G142" s="282"/>
      <c r="H142" s="282"/>
      <c r="I142" s="282"/>
      <c r="J142" s="287">
        <f>BK142</f>
        <v>0</v>
      </c>
      <c r="K142" s="282"/>
      <c r="L142" s="89"/>
      <c r="M142" s="91"/>
      <c r="N142" s="92"/>
      <c r="O142" s="92"/>
      <c r="P142" s="93">
        <f>SUM(P143:P205)</f>
        <v>400.46605599999998</v>
      </c>
      <c r="Q142" s="92"/>
      <c r="R142" s="93">
        <f>SUM(R143:R205)</f>
        <v>211.74175482000001</v>
      </c>
      <c r="S142" s="92"/>
      <c r="T142" s="94">
        <f>SUM(T143:T205)</f>
        <v>0</v>
      </c>
      <c r="AR142" s="90" t="s">
        <v>78</v>
      </c>
      <c r="AT142" s="95" t="s">
        <v>69</v>
      </c>
      <c r="AU142" s="95" t="s">
        <v>78</v>
      </c>
      <c r="AY142" s="90" t="s">
        <v>131</v>
      </c>
      <c r="BK142" s="96">
        <f>SUM(BK143:BK205)</f>
        <v>0</v>
      </c>
    </row>
    <row r="143" spans="1:65" s="2" customFormat="1" ht="21.75" customHeight="1">
      <c r="A143" s="27"/>
      <c r="B143" s="237"/>
      <c r="C143" s="288" t="s">
        <v>193</v>
      </c>
      <c r="D143" s="288" t="s">
        <v>136</v>
      </c>
      <c r="E143" s="289" t="s">
        <v>283</v>
      </c>
      <c r="F143" s="290" t="s">
        <v>284</v>
      </c>
      <c r="G143" s="291" t="s">
        <v>233</v>
      </c>
      <c r="H143" s="292">
        <v>68.763000000000005</v>
      </c>
      <c r="I143" s="314">
        <v>0</v>
      </c>
      <c r="J143" s="293">
        <f>ROUND(I143*H143,2)</f>
        <v>0</v>
      </c>
      <c r="K143" s="290" t="s">
        <v>140</v>
      </c>
      <c r="L143" s="28"/>
      <c r="M143" s="97" t="s">
        <v>3</v>
      </c>
      <c r="N143" s="98" t="s">
        <v>41</v>
      </c>
      <c r="O143" s="99">
        <v>0.629</v>
      </c>
      <c r="P143" s="99">
        <f>O143*H143</f>
        <v>43.251927000000002</v>
      </c>
      <c r="Q143" s="99">
        <v>2.5018699999999998</v>
      </c>
      <c r="R143" s="99">
        <f>Q143*H143</f>
        <v>172.03608681</v>
      </c>
      <c r="S143" s="99">
        <v>0</v>
      </c>
      <c r="T143" s="100">
        <f>S143*H143</f>
        <v>0</v>
      </c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R143" s="101" t="s">
        <v>156</v>
      </c>
      <c r="AT143" s="101" t="s">
        <v>136</v>
      </c>
      <c r="AU143" s="101" t="s">
        <v>80</v>
      </c>
      <c r="AY143" s="18" t="s">
        <v>131</v>
      </c>
      <c r="BE143" s="102">
        <f>IF(N143="základní",J143,0)</f>
        <v>0</v>
      </c>
      <c r="BF143" s="102">
        <f>IF(N143="snížená",J143,0)</f>
        <v>0</v>
      </c>
      <c r="BG143" s="102">
        <f>IF(N143="zákl. přenesená",J143,0)</f>
        <v>0</v>
      </c>
      <c r="BH143" s="102">
        <f>IF(N143="sníž. přenesená",J143,0)</f>
        <v>0</v>
      </c>
      <c r="BI143" s="102">
        <f>IF(N143="nulová",J143,0)</f>
        <v>0</v>
      </c>
      <c r="BJ143" s="18" t="s">
        <v>78</v>
      </c>
      <c r="BK143" s="102">
        <f>ROUND(I143*H143,2)</f>
        <v>0</v>
      </c>
      <c r="BL143" s="18" t="s">
        <v>156</v>
      </c>
      <c r="BM143" s="101" t="s">
        <v>285</v>
      </c>
    </row>
    <row r="144" spans="1:65" s="2" customFormat="1">
      <c r="A144" s="27"/>
      <c r="B144" s="237"/>
      <c r="C144" s="238"/>
      <c r="D144" s="294" t="s">
        <v>143</v>
      </c>
      <c r="E144" s="238"/>
      <c r="F144" s="295" t="s">
        <v>286</v>
      </c>
      <c r="G144" s="238"/>
      <c r="H144" s="238"/>
      <c r="I144" s="238"/>
      <c r="J144" s="238"/>
      <c r="K144" s="238"/>
      <c r="L144" s="28"/>
      <c r="M144" s="103"/>
      <c r="N144" s="104"/>
      <c r="O144" s="44"/>
      <c r="P144" s="44"/>
      <c r="Q144" s="44"/>
      <c r="R144" s="44"/>
      <c r="S144" s="44"/>
      <c r="T144" s="45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T144" s="18" t="s">
        <v>143</v>
      </c>
      <c r="AU144" s="18" t="s">
        <v>80</v>
      </c>
    </row>
    <row r="145" spans="1:65" s="13" customFormat="1">
      <c r="B145" s="296"/>
      <c r="C145" s="297"/>
      <c r="D145" s="298" t="s">
        <v>145</v>
      </c>
      <c r="E145" s="299" t="s">
        <v>3</v>
      </c>
      <c r="F145" s="300" t="s">
        <v>287</v>
      </c>
      <c r="G145" s="297"/>
      <c r="H145" s="301">
        <v>1.653</v>
      </c>
      <c r="I145" s="297"/>
      <c r="J145" s="297"/>
      <c r="K145" s="297"/>
      <c r="L145" s="105"/>
      <c r="M145" s="107"/>
      <c r="N145" s="108"/>
      <c r="O145" s="108"/>
      <c r="P145" s="108"/>
      <c r="Q145" s="108"/>
      <c r="R145" s="108"/>
      <c r="S145" s="108"/>
      <c r="T145" s="109"/>
      <c r="AT145" s="106" t="s">
        <v>145</v>
      </c>
      <c r="AU145" s="106" t="s">
        <v>80</v>
      </c>
      <c r="AV145" s="13" t="s">
        <v>80</v>
      </c>
      <c r="AW145" s="13" t="s">
        <v>31</v>
      </c>
      <c r="AX145" s="13" t="s">
        <v>70</v>
      </c>
      <c r="AY145" s="106" t="s">
        <v>131</v>
      </c>
    </row>
    <row r="146" spans="1:65" s="13" customFormat="1">
      <c r="B146" s="296"/>
      <c r="C146" s="297"/>
      <c r="D146" s="298" t="s">
        <v>145</v>
      </c>
      <c r="E146" s="299" t="s">
        <v>3</v>
      </c>
      <c r="F146" s="300" t="s">
        <v>288</v>
      </c>
      <c r="G146" s="297"/>
      <c r="H146" s="301">
        <v>4.0990000000000002</v>
      </c>
      <c r="I146" s="297"/>
      <c r="J146" s="297"/>
      <c r="K146" s="297"/>
      <c r="L146" s="105"/>
      <c r="M146" s="107"/>
      <c r="N146" s="108"/>
      <c r="O146" s="108"/>
      <c r="P146" s="108"/>
      <c r="Q146" s="108"/>
      <c r="R146" s="108"/>
      <c r="S146" s="108"/>
      <c r="T146" s="109"/>
      <c r="AT146" s="106" t="s">
        <v>145</v>
      </c>
      <c r="AU146" s="106" t="s">
        <v>80</v>
      </c>
      <c r="AV146" s="13" t="s">
        <v>80</v>
      </c>
      <c r="AW146" s="13" t="s">
        <v>31</v>
      </c>
      <c r="AX146" s="13" t="s">
        <v>70</v>
      </c>
      <c r="AY146" s="106" t="s">
        <v>131</v>
      </c>
    </row>
    <row r="147" spans="1:65" s="13" customFormat="1">
      <c r="B147" s="296"/>
      <c r="C147" s="297"/>
      <c r="D147" s="298" t="s">
        <v>145</v>
      </c>
      <c r="E147" s="299" t="s">
        <v>3</v>
      </c>
      <c r="F147" s="300" t="s">
        <v>289</v>
      </c>
      <c r="G147" s="297"/>
      <c r="H147" s="301">
        <v>7.2690000000000001</v>
      </c>
      <c r="I147" s="297"/>
      <c r="J147" s="297"/>
      <c r="K147" s="297"/>
      <c r="L147" s="105"/>
      <c r="M147" s="107"/>
      <c r="N147" s="108"/>
      <c r="O147" s="108"/>
      <c r="P147" s="108"/>
      <c r="Q147" s="108"/>
      <c r="R147" s="108"/>
      <c r="S147" s="108"/>
      <c r="T147" s="109"/>
      <c r="AT147" s="106" t="s">
        <v>145</v>
      </c>
      <c r="AU147" s="106" t="s">
        <v>80</v>
      </c>
      <c r="AV147" s="13" t="s">
        <v>80</v>
      </c>
      <c r="AW147" s="13" t="s">
        <v>31</v>
      </c>
      <c r="AX147" s="13" t="s">
        <v>70</v>
      </c>
      <c r="AY147" s="106" t="s">
        <v>131</v>
      </c>
    </row>
    <row r="148" spans="1:65" s="13" customFormat="1">
      <c r="B148" s="296"/>
      <c r="C148" s="297"/>
      <c r="D148" s="298" t="s">
        <v>145</v>
      </c>
      <c r="E148" s="299" t="s">
        <v>3</v>
      </c>
      <c r="F148" s="300" t="s">
        <v>290</v>
      </c>
      <c r="G148" s="297"/>
      <c r="H148" s="301">
        <v>26.731999999999999</v>
      </c>
      <c r="I148" s="297"/>
      <c r="J148" s="297"/>
      <c r="K148" s="297"/>
      <c r="L148" s="105"/>
      <c r="M148" s="107"/>
      <c r="N148" s="108"/>
      <c r="O148" s="108"/>
      <c r="P148" s="108"/>
      <c r="Q148" s="108"/>
      <c r="R148" s="108"/>
      <c r="S148" s="108"/>
      <c r="T148" s="109"/>
      <c r="AT148" s="106" t="s">
        <v>145</v>
      </c>
      <c r="AU148" s="106" t="s">
        <v>80</v>
      </c>
      <c r="AV148" s="13" t="s">
        <v>80</v>
      </c>
      <c r="AW148" s="13" t="s">
        <v>31</v>
      </c>
      <c r="AX148" s="13" t="s">
        <v>70</v>
      </c>
      <c r="AY148" s="106" t="s">
        <v>131</v>
      </c>
    </row>
    <row r="149" spans="1:65" s="13" customFormat="1">
      <c r="B149" s="296"/>
      <c r="C149" s="297"/>
      <c r="D149" s="298" t="s">
        <v>145</v>
      </c>
      <c r="E149" s="299" t="s">
        <v>3</v>
      </c>
      <c r="F149" s="300" t="s">
        <v>291</v>
      </c>
      <c r="G149" s="297"/>
      <c r="H149" s="301">
        <v>2.8119999999999998</v>
      </c>
      <c r="I149" s="297"/>
      <c r="J149" s="297"/>
      <c r="K149" s="297"/>
      <c r="L149" s="105"/>
      <c r="M149" s="107"/>
      <c r="N149" s="108"/>
      <c r="O149" s="108"/>
      <c r="P149" s="108"/>
      <c r="Q149" s="108"/>
      <c r="R149" s="108"/>
      <c r="S149" s="108"/>
      <c r="T149" s="109"/>
      <c r="AT149" s="106" t="s">
        <v>145</v>
      </c>
      <c r="AU149" s="106" t="s">
        <v>80</v>
      </c>
      <c r="AV149" s="13" t="s">
        <v>80</v>
      </c>
      <c r="AW149" s="13" t="s">
        <v>31</v>
      </c>
      <c r="AX149" s="13" t="s">
        <v>70</v>
      </c>
      <c r="AY149" s="106" t="s">
        <v>131</v>
      </c>
    </row>
    <row r="150" spans="1:65" s="13" customFormat="1">
      <c r="B150" s="296"/>
      <c r="C150" s="297"/>
      <c r="D150" s="298" t="s">
        <v>145</v>
      </c>
      <c r="E150" s="299" t="s">
        <v>3</v>
      </c>
      <c r="F150" s="300" t="s">
        <v>292</v>
      </c>
      <c r="G150" s="297"/>
      <c r="H150" s="301">
        <v>26.198</v>
      </c>
      <c r="I150" s="297"/>
      <c r="J150" s="297"/>
      <c r="K150" s="297"/>
      <c r="L150" s="105"/>
      <c r="M150" s="107"/>
      <c r="N150" s="108"/>
      <c r="O150" s="108"/>
      <c r="P150" s="108"/>
      <c r="Q150" s="108"/>
      <c r="R150" s="108"/>
      <c r="S150" s="108"/>
      <c r="T150" s="109"/>
      <c r="AT150" s="106" t="s">
        <v>145</v>
      </c>
      <c r="AU150" s="106" t="s">
        <v>80</v>
      </c>
      <c r="AV150" s="13" t="s">
        <v>80</v>
      </c>
      <c r="AW150" s="13" t="s">
        <v>31</v>
      </c>
      <c r="AX150" s="13" t="s">
        <v>70</v>
      </c>
      <c r="AY150" s="106" t="s">
        <v>131</v>
      </c>
    </row>
    <row r="151" spans="1:65" s="14" customFormat="1">
      <c r="B151" s="308"/>
      <c r="C151" s="309"/>
      <c r="D151" s="298" t="s">
        <v>145</v>
      </c>
      <c r="E151" s="310" t="s">
        <v>3</v>
      </c>
      <c r="F151" s="311" t="s">
        <v>155</v>
      </c>
      <c r="G151" s="309"/>
      <c r="H151" s="312">
        <v>68.763000000000005</v>
      </c>
      <c r="I151" s="309"/>
      <c r="J151" s="309"/>
      <c r="K151" s="309"/>
      <c r="L151" s="113"/>
      <c r="M151" s="115"/>
      <c r="N151" s="116"/>
      <c r="O151" s="116"/>
      <c r="P151" s="116"/>
      <c r="Q151" s="116"/>
      <c r="R151" s="116"/>
      <c r="S151" s="116"/>
      <c r="T151" s="117"/>
      <c r="AT151" s="114" t="s">
        <v>145</v>
      </c>
      <c r="AU151" s="114" t="s">
        <v>80</v>
      </c>
      <c r="AV151" s="14" t="s">
        <v>156</v>
      </c>
      <c r="AW151" s="14" t="s">
        <v>31</v>
      </c>
      <c r="AX151" s="14" t="s">
        <v>78</v>
      </c>
      <c r="AY151" s="114" t="s">
        <v>131</v>
      </c>
    </row>
    <row r="152" spans="1:65" s="2" customFormat="1" ht="16.5" customHeight="1">
      <c r="A152" s="27"/>
      <c r="B152" s="237"/>
      <c r="C152" s="288" t="s">
        <v>200</v>
      </c>
      <c r="D152" s="288" t="s">
        <v>136</v>
      </c>
      <c r="E152" s="289" t="s">
        <v>293</v>
      </c>
      <c r="F152" s="290" t="s">
        <v>294</v>
      </c>
      <c r="G152" s="291" t="s">
        <v>196</v>
      </c>
      <c r="H152" s="292">
        <v>398.78399999999999</v>
      </c>
      <c r="I152" s="314">
        <v>0</v>
      </c>
      <c r="J152" s="293">
        <f>ROUND(I152*H152,2)</f>
        <v>0</v>
      </c>
      <c r="K152" s="290" t="s">
        <v>140</v>
      </c>
      <c r="L152" s="28"/>
      <c r="M152" s="97" t="s">
        <v>3</v>
      </c>
      <c r="N152" s="98" t="s">
        <v>41</v>
      </c>
      <c r="O152" s="99">
        <v>0.247</v>
      </c>
      <c r="P152" s="99">
        <f>O152*H152</f>
        <v>98.499647999999993</v>
      </c>
      <c r="Q152" s="99">
        <v>2.6900000000000001E-3</v>
      </c>
      <c r="R152" s="99">
        <f>Q152*H152</f>
        <v>1.0727289600000001</v>
      </c>
      <c r="S152" s="99">
        <v>0</v>
      </c>
      <c r="T152" s="100">
        <f>S152*H152</f>
        <v>0</v>
      </c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R152" s="101" t="s">
        <v>156</v>
      </c>
      <c r="AT152" s="101" t="s">
        <v>136</v>
      </c>
      <c r="AU152" s="101" t="s">
        <v>80</v>
      </c>
      <c r="AY152" s="18" t="s">
        <v>131</v>
      </c>
      <c r="BE152" s="102">
        <f>IF(N152="základní",J152,0)</f>
        <v>0</v>
      </c>
      <c r="BF152" s="102">
        <f>IF(N152="snížená",J152,0)</f>
        <v>0</v>
      </c>
      <c r="BG152" s="102">
        <f>IF(N152="zákl. přenesená",J152,0)</f>
        <v>0</v>
      </c>
      <c r="BH152" s="102">
        <f>IF(N152="sníž. přenesená",J152,0)</f>
        <v>0</v>
      </c>
      <c r="BI152" s="102">
        <f>IF(N152="nulová",J152,0)</f>
        <v>0</v>
      </c>
      <c r="BJ152" s="18" t="s">
        <v>78</v>
      </c>
      <c r="BK152" s="102">
        <f>ROUND(I152*H152,2)</f>
        <v>0</v>
      </c>
      <c r="BL152" s="18" t="s">
        <v>156</v>
      </c>
      <c r="BM152" s="101" t="s">
        <v>295</v>
      </c>
    </row>
    <row r="153" spans="1:65" s="2" customFormat="1">
      <c r="A153" s="27"/>
      <c r="B153" s="237"/>
      <c r="C153" s="238"/>
      <c r="D153" s="294" t="s">
        <v>143</v>
      </c>
      <c r="E153" s="238"/>
      <c r="F153" s="295" t="s">
        <v>296</v>
      </c>
      <c r="G153" s="238"/>
      <c r="H153" s="238"/>
      <c r="I153" s="238"/>
      <c r="J153" s="238"/>
      <c r="K153" s="238"/>
      <c r="L153" s="28"/>
      <c r="M153" s="103"/>
      <c r="N153" s="104"/>
      <c r="O153" s="44"/>
      <c r="P153" s="44"/>
      <c r="Q153" s="44"/>
      <c r="R153" s="44"/>
      <c r="S153" s="44"/>
      <c r="T153" s="45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T153" s="18" t="s">
        <v>143</v>
      </c>
      <c r="AU153" s="18" t="s">
        <v>80</v>
      </c>
    </row>
    <row r="154" spans="1:65" s="13" customFormat="1">
      <c r="B154" s="296"/>
      <c r="C154" s="297"/>
      <c r="D154" s="298" t="s">
        <v>145</v>
      </c>
      <c r="E154" s="299" t="s">
        <v>3</v>
      </c>
      <c r="F154" s="300" t="s">
        <v>297</v>
      </c>
      <c r="G154" s="297"/>
      <c r="H154" s="301">
        <v>7.3479999999999999</v>
      </c>
      <c r="I154" s="297"/>
      <c r="J154" s="297"/>
      <c r="K154" s="297"/>
      <c r="L154" s="105"/>
      <c r="M154" s="107"/>
      <c r="N154" s="108"/>
      <c r="O154" s="108"/>
      <c r="P154" s="108"/>
      <c r="Q154" s="108"/>
      <c r="R154" s="108"/>
      <c r="S154" s="108"/>
      <c r="T154" s="109"/>
      <c r="AT154" s="106" t="s">
        <v>145</v>
      </c>
      <c r="AU154" s="106" t="s">
        <v>80</v>
      </c>
      <c r="AV154" s="13" t="s">
        <v>80</v>
      </c>
      <c r="AW154" s="13" t="s">
        <v>31</v>
      </c>
      <c r="AX154" s="13" t="s">
        <v>70</v>
      </c>
      <c r="AY154" s="106" t="s">
        <v>131</v>
      </c>
    </row>
    <row r="155" spans="1:65" s="13" customFormat="1">
      <c r="B155" s="296"/>
      <c r="C155" s="297"/>
      <c r="D155" s="298" t="s">
        <v>145</v>
      </c>
      <c r="E155" s="299" t="s">
        <v>3</v>
      </c>
      <c r="F155" s="300" t="s">
        <v>298</v>
      </c>
      <c r="G155" s="297"/>
      <c r="H155" s="301">
        <v>27.324000000000002</v>
      </c>
      <c r="I155" s="297"/>
      <c r="J155" s="297"/>
      <c r="K155" s="297"/>
      <c r="L155" s="105"/>
      <c r="M155" s="107"/>
      <c r="N155" s="108"/>
      <c r="O155" s="108"/>
      <c r="P155" s="108"/>
      <c r="Q155" s="108"/>
      <c r="R155" s="108"/>
      <c r="S155" s="108"/>
      <c r="T155" s="109"/>
      <c r="AT155" s="106" t="s">
        <v>145</v>
      </c>
      <c r="AU155" s="106" t="s">
        <v>80</v>
      </c>
      <c r="AV155" s="13" t="s">
        <v>80</v>
      </c>
      <c r="AW155" s="13" t="s">
        <v>31</v>
      </c>
      <c r="AX155" s="13" t="s">
        <v>70</v>
      </c>
      <c r="AY155" s="106" t="s">
        <v>131</v>
      </c>
    </row>
    <row r="156" spans="1:65" s="13" customFormat="1">
      <c r="B156" s="296"/>
      <c r="C156" s="297"/>
      <c r="D156" s="298" t="s">
        <v>145</v>
      </c>
      <c r="E156" s="299" t="s">
        <v>3</v>
      </c>
      <c r="F156" s="300" t="s">
        <v>299</v>
      </c>
      <c r="G156" s="297"/>
      <c r="H156" s="301">
        <v>72.688999999999993</v>
      </c>
      <c r="I156" s="297"/>
      <c r="J156" s="297"/>
      <c r="K156" s="297"/>
      <c r="L156" s="105"/>
      <c r="M156" s="107"/>
      <c r="N156" s="108"/>
      <c r="O156" s="108"/>
      <c r="P156" s="108"/>
      <c r="Q156" s="108"/>
      <c r="R156" s="108"/>
      <c r="S156" s="108"/>
      <c r="T156" s="109"/>
      <c r="AT156" s="106" t="s">
        <v>145</v>
      </c>
      <c r="AU156" s="106" t="s">
        <v>80</v>
      </c>
      <c r="AV156" s="13" t="s">
        <v>80</v>
      </c>
      <c r="AW156" s="13" t="s">
        <v>31</v>
      </c>
      <c r="AX156" s="13" t="s">
        <v>70</v>
      </c>
      <c r="AY156" s="106" t="s">
        <v>131</v>
      </c>
    </row>
    <row r="157" spans="1:65" s="13" customFormat="1">
      <c r="B157" s="296"/>
      <c r="C157" s="297"/>
      <c r="D157" s="298" t="s">
        <v>145</v>
      </c>
      <c r="E157" s="299" t="s">
        <v>3</v>
      </c>
      <c r="F157" s="300" t="s">
        <v>300</v>
      </c>
      <c r="G157" s="297"/>
      <c r="H157" s="301">
        <v>129.33699999999999</v>
      </c>
      <c r="I157" s="297"/>
      <c r="J157" s="297"/>
      <c r="K157" s="297"/>
      <c r="L157" s="105"/>
      <c r="M157" s="107"/>
      <c r="N157" s="108"/>
      <c r="O157" s="108"/>
      <c r="P157" s="108"/>
      <c r="Q157" s="108"/>
      <c r="R157" s="108"/>
      <c r="S157" s="108"/>
      <c r="T157" s="109"/>
      <c r="AT157" s="106" t="s">
        <v>145</v>
      </c>
      <c r="AU157" s="106" t="s">
        <v>80</v>
      </c>
      <c r="AV157" s="13" t="s">
        <v>80</v>
      </c>
      <c r="AW157" s="13" t="s">
        <v>31</v>
      </c>
      <c r="AX157" s="13" t="s">
        <v>70</v>
      </c>
      <c r="AY157" s="106" t="s">
        <v>131</v>
      </c>
    </row>
    <row r="158" spans="1:65" s="13" customFormat="1">
      <c r="B158" s="296"/>
      <c r="C158" s="297"/>
      <c r="D158" s="298" t="s">
        <v>145</v>
      </c>
      <c r="E158" s="299" t="s">
        <v>3</v>
      </c>
      <c r="F158" s="300" t="s">
        <v>301</v>
      </c>
      <c r="G158" s="297"/>
      <c r="H158" s="301">
        <v>22.495999999999999</v>
      </c>
      <c r="I158" s="297"/>
      <c r="J158" s="297"/>
      <c r="K158" s="297"/>
      <c r="L158" s="105"/>
      <c r="M158" s="107"/>
      <c r="N158" s="108"/>
      <c r="O158" s="108"/>
      <c r="P158" s="108"/>
      <c r="Q158" s="108"/>
      <c r="R158" s="108"/>
      <c r="S158" s="108"/>
      <c r="T158" s="109"/>
      <c r="AT158" s="106" t="s">
        <v>145</v>
      </c>
      <c r="AU158" s="106" t="s">
        <v>80</v>
      </c>
      <c r="AV158" s="13" t="s">
        <v>80</v>
      </c>
      <c r="AW158" s="13" t="s">
        <v>31</v>
      </c>
      <c r="AX158" s="13" t="s">
        <v>70</v>
      </c>
      <c r="AY158" s="106" t="s">
        <v>131</v>
      </c>
    </row>
    <row r="159" spans="1:65" s="13" customFormat="1">
      <c r="B159" s="296"/>
      <c r="C159" s="297"/>
      <c r="D159" s="298" t="s">
        <v>145</v>
      </c>
      <c r="E159" s="299" t="s">
        <v>3</v>
      </c>
      <c r="F159" s="300" t="s">
        <v>302</v>
      </c>
      <c r="G159" s="297"/>
      <c r="H159" s="301">
        <v>139.59</v>
      </c>
      <c r="I159" s="297"/>
      <c r="J159" s="297"/>
      <c r="K159" s="297"/>
      <c r="L159" s="105"/>
      <c r="M159" s="107"/>
      <c r="N159" s="108"/>
      <c r="O159" s="108"/>
      <c r="P159" s="108"/>
      <c r="Q159" s="108"/>
      <c r="R159" s="108"/>
      <c r="S159" s="108"/>
      <c r="T159" s="109"/>
      <c r="AT159" s="106" t="s">
        <v>145</v>
      </c>
      <c r="AU159" s="106" t="s">
        <v>80</v>
      </c>
      <c r="AV159" s="13" t="s">
        <v>80</v>
      </c>
      <c r="AW159" s="13" t="s">
        <v>31</v>
      </c>
      <c r="AX159" s="13" t="s">
        <v>70</v>
      </c>
      <c r="AY159" s="106" t="s">
        <v>131</v>
      </c>
    </row>
    <row r="160" spans="1:65" s="14" customFormat="1">
      <c r="B160" s="308"/>
      <c r="C160" s="309"/>
      <c r="D160" s="298" t="s">
        <v>145</v>
      </c>
      <c r="E160" s="310" t="s">
        <v>3</v>
      </c>
      <c r="F160" s="311" t="s">
        <v>155</v>
      </c>
      <c r="G160" s="309"/>
      <c r="H160" s="312">
        <v>398.78399999999999</v>
      </c>
      <c r="I160" s="309"/>
      <c r="J160" s="309"/>
      <c r="K160" s="309"/>
      <c r="L160" s="113"/>
      <c r="M160" s="115"/>
      <c r="N160" s="116"/>
      <c r="O160" s="116"/>
      <c r="P160" s="116"/>
      <c r="Q160" s="116"/>
      <c r="R160" s="116"/>
      <c r="S160" s="116"/>
      <c r="T160" s="117"/>
      <c r="AT160" s="114" t="s">
        <v>145</v>
      </c>
      <c r="AU160" s="114" t="s">
        <v>80</v>
      </c>
      <c r="AV160" s="14" t="s">
        <v>156</v>
      </c>
      <c r="AW160" s="14" t="s">
        <v>31</v>
      </c>
      <c r="AX160" s="14" t="s">
        <v>78</v>
      </c>
      <c r="AY160" s="114" t="s">
        <v>131</v>
      </c>
    </row>
    <row r="161" spans="1:65" s="2" customFormat="1" ht="16.5" customHeight="1">
      <c r="A161" s="27"/>
      <c r="B161" s="237"/>
      <c r="C161" s="288" t="s">
        <v>207</v>
      </c>
      <c r="D161" s="288" t="s">
        <v>136</v>
      </c>
      <c r="E161" s="289" t="s">
        <v>303</v>
      </c>
      <c r="F161" s="290" t="s">
        <v>304</v>
      </c>
      <c r="G161" s="291" t="s">
        <v>196</v>
      </c>
      <c r="H161" s="292">
        <v>398.78399999999999</v>
      </c>
      <c r="I161" s="314">
        <v>0</v>
      </c>
      <c r="J161" s="293">
        <f>ROUND(I161*H161,2)</f>
        <v>0</v>
      </c>
      <c r="K161" s="290" t="s">
        <v>140</v>
      </c>
      <c r="L161" s="28"/>
      <c r="M161" s="97" t="s">
        <v>3</v>
      </c>
      <c r="N161" s="98" t="s">
        <v>41</v>
      </c>
      <c r="O161" s="99">
        <v>8.3000000000000004E-2</v>
      </c>
      <c r="P161" s="99">
        <f>O161*H161</f>
        <v>33.099072</v>
      </c>
      <c r="Q161" s="99">
        <v>0</v>
      </c>
      <c r="R161" s="99">
        <f>Q161*H161</f>
        <v>0</v>
      </c>
      <c r="S161" s="99">
        <v>0</v>
      </c>
      <c r="T161" s="100">
        <f>S161*H161</f>
        <v>0</v>
      </c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R161" s="101" t="s">
        <v>156</v>
      </c>
      <c r="AT161" s="101" t="s">
        <v>136</v>
      </c>
      <c r="AU161" s="101" t="s">
        <v>80</v>
      </c>
      <c r="AY161" s="18" t="s">
        <v>131</v>
      </c>
      <c r="BE161" s="102">
        <f>IF(N161="základní",J161,0)</f>
        <v>0</v>
      </c>
      <c r="BF161" s="102">
        <f>IF(N161="snížená",J161,0)</f>
        <v>0</v>
      </c>
      <c r="BG161" s="102">
        <f>IF(N161="zákl. přenesená",J161,0)</f>
        <v>0</v>
      </c>
      <c r="BH161" s="102">
        <f>IF(N161="sníž. přenesená",J161,0)</f>
        <v>0</v>
      </c>
      <c r="BI161" s="102">
        <f>IF(N161="nulová",J161,0)</f>
        <v>0</v>
      </c>
      <c r="BJ161" s="18" t="s">
        <v>78</v>
      </c>
      <c r="BK161" s="102">
        <f>ROUND(I161*H161,2)</f>
        <v>0</v>
      </c>
      <c r="BL161" s="18" t="s">
        <v>156</v>
      </c>
      <c r="BM161" s="101" t="s">
        <v>305</v>
      </c>
    </row>
    <row r="162" spans="1:65" s="2" customFormat="1">
      <c r="A162" s="27"/>
      <c r="B162" s="237"/>
      <c r="C162" s="238"/>
      <c r="D162" s="294" t="s">
        <v>143</v>
      </c>
      <c r="E162" s="238"/>
      <c r="F162" s="295" t="s">
        <v>306</v>
      </c>
      <c r="G162" s="238"/>
      <c r="H162" s="238"/>
      <c r="I162" s="238"/>
      <c r="J162" s="238"/>
      <c r="K162" s="238"/>
      <c r="L162" s="28"/>
      <c r="M162" s="103"/>
      <c r="N162" s="104"/>
      <c r="O162" s="44"/>
      <c r="P162" s="44"/>
      <c r="Q162" s="44"/>
      <c r="R162" s="44"/>
      <c r="S162" s="44"/>
      <c r="T162" s="45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T162" s="18" t="s">
        <v>143</v>
      </c>
      <c r="AU162" s="18" t="s">
        <v>80</v>
      </c>
    </row>
    <row r="163" spans="1:65" s="13" customFormat="1">
      <c r="B163" s="296"/>
      <c r="C163" s="297"/>
      <c r="D163" s="298" t="s">
        <v>145</v>
      </c>
      <c r="E163" s="299" t="s">
        <v>3</v>
      </c>
      <c r="F163" s="300" t="s">
        <v>297</v>
      </c>
      <c r="G163" s="297"/>
      <c r="H163" s="301">
        <v>7.3479999999999999</v>
      </c>
      <c r="I163" s="297"/>
      <c r="J163" s="297"/>
      <c r="K163" s="297"/>
      <c r="L163" s="105"/>
      <c r="M163" s="107"/>
      <c r="N163" s="108"/>
      <c r="O163" s="108"/>
      <c r="P163" s="108"/>
      <c r="Q163" s="108"/>
      <c r="R163" s="108"/>
      <c r="S163" s="108"/>
      <c r="T163" s="109"/>
      <c r="AT163" s="106" t="s">
        <v>145</v>
      </c>
      <c r="AU163" s="106" t="s">
        <v>80</v>
      </c>
      <c r="AV163" s="13" t="s">
        <v>80</v>
      </c>
      <c r="AW163" s="13" t="s">
        <v>31</v>
      </c>
      <c r="AX163" s="13" t="s">
        <v>70</v>
      </c>
      <c r="AY163" s="106" t="s">
        <v>131</v>
      </c>
    </row>
    <row r="164" spans="1:65" s="13" customFormat="1">
      <c r="B164" s="296"/>
      <c r="C164" s="297"/>
      <c r="D164" s="298" t="s">
        <v>145</v>
      </c>
      <c r="E164" s="299" t="s">
        <v>3</v>
      </c>
      <c r="F164" s="300" t="s">
        <v>298</v>
      </c>
      <c r="G164" s="297"/>
      <c r="H164" s="301">
        <v>27.324000000000002</v>
      </c>
      <c r="I164" s="297"/>
      <c r="J164" s="297"/>
      <c r="K164" s="297"/>
      <c r="L164" s="105"/>
      <c r="M164" s="107"/>
      <c r="N164" s="108"/>
      <c r="O164" s="108"/>
      <c r="P164" s="108"/>
      <c r="Q164" s="108"/>
      <c r="R164" s="108"/>
      <c r="S164" s="108"/>
      <c r="T164" s="109"/>
      <c r="AT164" s="106" t="s">
        <v>145</v>
      </c>
      <c r="AU164" s="106" t="s">
        <v>80</v>
      </c>
      <c r="AV164" s="13" t="s">
        <v>80</v>
      </c>
      <c r="AW164" s="13" t="s">
        <v>31</v>
      </c>
      <c r="AX164" s="13" t="s">
        <v>70</v>
      </c>
      <c r="AY164" s="106" t="s">
        <v>131</v>
      </c>
    </row>
    <row r="165" spans="1:65" s="13" customFormat="1">
      <c r="B165" s="296"/>
      <c r="C165" s="297"/>
      <c r="D165" s="298" t="s">
        <v>145</v>
      </c>
      <c r="E165" s="299" t="s">
        <v>3</v>
      </c>
      <c r="F165" s="300" t="s">
        <v>299</v>
      </c>
      <c r="G165" s="297"/>
      <c r="H165" s="301">
        <v>72.688999999999993</v>
      </c>
      <c r="I165" s="297"/>
      <c r="J165" s="297"/>
      <c r="K165" s="297"/>
      <c r="L165" s="105"/>
      <c r="M165" s="107"/>
      <c r="N165" s="108"/>
      <c r="O165" s="108"/>
      <c r="P165" s="108"/>
      <c r="Q165" s="108"/>
      <c r="R165" s="108"/>
      <c r="S165" s="108"/>
      <c r="T165" s="109"/>
      <c r="AT165" s="106" t="s">
        <v>145</v>
      </c>
      <c r="AU165" s="106" t="s">
        <v>80</v>
      </c>
      <c r="AV165" s="13" t="s">
        <v>80</v>
      </c>
      <c r="AW165" s="13" t="s">
        <v>31</v>
      </c>
      <c r="AX165" s="13" t="s">
        <v>70</v>
      </c>
      <c r="AY165" s="106" t="s">
        <v>131</v>
      </c>
    </row>
    <row r="166" spans="1:65" s="13" customFormat="1">
      <c r="B166" s="296"/>
      <c r="C166" s="297"/>
      <c r="D166" s="298" t="s">
        <v>145</v>
      </c>
      <c r="E166" s="299" t="s">
        <v>3</v>
      </c>
      <c r="F166" s="300" t="s">
        <v>300</v>
      </c>
      <c r="G166" s="297"/>
      <c r="H166" s="301">
        <v>129.33699999999999</v>
      </c>
      <c r="I166" s="297"/>
      <c r="J166" s="297"/>
      <c r="K166" s="297"/>
      <c r="L166" s="105"/>
      <c r="M166" s="107"/>
      <c r="N166" s="108"/>
      <c r="O166" s="108"/>
      <c r="P166" s="108"/>
      <c r="Q166" s="108"/>
      <c r="R166" s="108"/>
      <c r="S166" s="108"/>
      <c r="T166" s="109"/>
      <c r="AT166" s="106" t="s">
        <v>145</v>
      </c>
      <c r="AU166" s="106" t="s">
        <v>80</v>
      </c>
      <c r="AV166" s="13" t="s">
        <v>80</v>
      </c>
      <c r="AW166" s="13" t="s">
        <v>31</v>
      </c>
      <c r="AX166" s="13" t="s">
        <v>70</v>
      </c>
      <c r="AY166" s="106" t="s">
        <v>131</v>
      </c>
    </row>
    <row r="167" spans="1:65" s="13" customFormat="1">
      <c r="B167" s="296"/>
      <c r="C167" s="297"/>
      <c r="D167" s="298" t="s">
        <v>145</v>
      </c>
      <c r="E167" s="299" t="s">
        <v>3</v>
      </c>
      <c r="F167" s="300" t="s">
        <v>301</v>
      </c>
      <c r="G167" s="297"/>
      <c r="H167" s="301">
        <v>22.495999999999999</v>
      </c>
      <c r="I167" s="297"/>
      <c r="J167" s="297"/>
      <c r="K167" s="297"/>
      <c r="L167" s="105"/>
      <c r="M167" s="107"/>
      <c r="N167" s="108"/>
      <c r="O167" s="108"/>
      <c r="P167" s="108"/>
      <c r="Q167" s="108"/>
      <c r="R167" s="108"/>
      <c r="S167" s="108"/>
      <c r="T167" s="109"/>
      <c r="AT167" s="106" t="s">
        <v>145</v>
      </c>
      <c r="AU167" s="106" t="s">
        <v>80</v>
      </c>
      <c r="AV167" s="13" t="s">
        <v>80</v>
      </c>
      <c r="AW167" s="13" t="s">
        <v>31</v>
      </c>
      <c r="AX167" s="13" t="s">
        <v>70</v>
      </c>
      <c r="AY167" s="106" t="s">
        <v>131</v>
      </c>
    </row>
    <row r="168" spans="1:65" s="13" customFormat="1">
      <c r="B168" s="296"/>
      <c r="C168" s="297"/>
      <c r="D168" s="298" t="s">
        <v>145</v>
      </c>
      <c r="E168" s="299" t="s">
        <v>3</v>
      </c>
      <c r="F168" s="300" t="s">
        <v>302</v>
      </c>
      <c r="G168" s="297"/>
      <c r="H168" s="301">
        <v>139.59</v>
      </c>
      <c r="I168" s="297"/>
      <c r="J168" s="297"/>
      <c r="K168" s="297"/>
      <c r="L168" s="105"/>
      <c r="M168" s="107"/>
      <c r="N168" s="108"/>
      <c r="O168" s="108"/>
      <c r="P168" s="108"/>
      <c r="Q168" s="108"/>
      <c r="R168" s="108"/>
      <c r="S168" s="108"/>
      <c r="T168" s="109"/>
      <c r="AT168" s="106" t="s">
        <v>145</v>
      </c>
      <c r="AU168" s="106" t="s">
        <v>80</v>
      </c>
      <c r="AV168" s="13" t="s">
        <v>80</v>
      </c>
      <c r="AW168" s="13" t="s">
        <v>31</v>
      </c>
      <c r="AX168" s="13" t="s">
        <v>70</v>
      </c>
      <c r="AY168" s="106" t="s">
        <v>131</v>
      </c>
    </row>
    <row r="169" spans="1:65" s="14" customFormat="1">
      <c r="B169" s="308"/>
      <c r="C169" s="309"/>
      <c r="D169" s="298" t="s">
        <v>145</v>
      </c>
      <c r="E169" s="310" t="s">
        <v>3</v>
      </c>
      <c r="F169" s="311" t="s">
        <v>155</v>
      </c>
      <c r="G169" s="309"/>
      <c r="H169" s="312">
        <v>398.78399999999999</v>
      </c>
      <c r="I169" s="309"/>
      <c r="J169" s="309"/>
      <c r="K169" s="309"/>
      <c r="L169" s="113"/>
      <c r="M169" s="115"/>
      <c r="N169" s="116"/>
      <c r="O169" s="116"/>
      <c r="P169" s="116"/>
      <c r="Q169" s="116"/>
      <c r="R169" s="116"/>
      <c r="S169" s="116"/>
      <c r="T169" s="117"/>
      <c r="AT169" s="114" t="s">
        <v>145</v>
      </c>
      <c r="AU169" s="114" t="s">
        <v>80</v>
      </c>
      <c r="AV169" s="14" t="s">
        <v>156</v>
      </c>
      <c r="AW169" s="14" t="s">
        <v>31</v>
      </c>
      <c r="AX169" s="14" t="s">
        <v>78</v>
      </c>
      <c r="AY169" s="114" t="s">
        <v>131</v>
      </c>
    </row>
    <row r="170" spans="1:65" s="2" customFormat="1" ht="16.5" customHeight="1">
      <c r="A170" s="27"/>
      <c r="B170" s="237"/>
      <c r="C170" s="288" t="s">
        <v>9</v>
      </c>
      <c r="D170" s="288" t="s">
        <v>136</v>
      </c>
      <c r="E170" s="289" t="s">
        <v>307</v>
      </c>
      <c r="F170" s="290" t="s">
        <v>308</v>
      </c>
      <c r="G170" s="291" t="s">
        <v>150</v>
      </c>
      <c r="H170" s="292">
        <v>6.8760000000000003</v>
      </c>
      <c r="I170" s="314">
        <v>0</v>
      </c>
      <c r="J170" s="293">
        <f>ROUND(I170*H170,2)</f>
        <v>0</v>
      </c>
      <c r="K170" s="290" t="s">
        <v>140</v>
      </c>
      <c r="L170" s="28"/>
      <c r="M170" s="97" t="s">
        <v>3</v>
      </c>
      <c r="N170" s="98" t="s">
        <v>41</v>
      </c>
      <c r="O170" s="99">
        <v>23.968</v>
      </c>
      <c r="P170" s="99">
        <f>O170*H170</f>
        <v>164.803968</v>
      </c>
      <c r="Q170" s="99">
        <v>1.0606199999999999</v>
      </c>
      <c r="R170" s="99">
        <f>Q170*H170</f>
        <v>7.2928231199999995</v>
      </c>
      <c r="S170" s="99">
        <v>0</v>
      </c>
      <c r="T170" s="100">
        <f>S170*H170</f>
        <v>0</v>
      </c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R170" s="101" t="s">
        <v>156</v>
      </c>
      <c r="AT170" s="101" t="s">
        <v>136</v>
      </c>
      <c r="AU170" s="101" t="s">
        <v>80</v>
      </c>
      <c r="AY170" s="18" t="s">
        <v>131</v>
      </c>
      <c r="BE170" s="102">
        <f>IF(N170="základní",J170,0)</f>
        <v>0</v>
      </c>
      <c r="BF170" s="102">
        <f>IF(N170="snížená",J170,0)</f>
        <v>0</v>
      </c>
      <c r="BG170" s="102">
        <f>IF(N170="zákl. přenesená",J170,0)</f>
        <v>0</v>
      </c>
      <c r="BH170" s="102">
        <f>IF(N170="sníž. přenesená",J170,0)</f>
        <v>0</v>
      </c>
      <c r="BI170" s="102">
        <f>IF(N170="nulová",J170,0)</f>
        <v>0</v>
      </c>
      <c r="BJ170" s="18" t="s">
        <v>78</v>
      </c>
      <c r="BK170" s="102">
        <f>ROUND(I170*H170,2)</f>
        <v>0</v>
      </c>
      <c r="BL170" s="18" t="s">
        <v>156</v>
      </c>
      <c r="BM170" s="101" t="s">
        <v>309</v>
      </c>
    </row>
    <row r="171" spans="1:65" s="2" customFormat="1">
      <c r="A171" s="27"/>
      <c r="B171" s="237"/>
      <c r="C171" s="238"/>
      <c r="D171" s="294" t="s">
        <v>143</v>
      </c>
      <c r="E171" s="238"/>
      <c r="F171" s="295" t="s">
        <v>310</v>
      </c>
      <c r="G171" s="238"/>
      <c r="H171" s="238"/>
      <c r="I171" s="238"/>
      <c r="J171" s="238"/>
      <c r="K171" s="238"/>
      <c r="L171" s="28"/>
      <c r="M171" s="103"/>
      <c r="N171" s="104"/>
      <c r="O171" s="44"/>
      <c r="P171" s="44"/>
      <c r="Q171" s="44"/>
      <c r="R171" s="44"/>
      <c r="S171" s="44"/>
      <c r="T171" s="45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T171" s="18" t="s">
        <v>143</v>
      </c>
      <c r="AU171" s="18" t="s">
        <v>80</v>
      </c>
    </row>
    <row r="172" spans="1:65" s="13" customFormat="1">
      <c r="B172" s="296"/>
      <c r="C172" s="297"/>
      <c r="D172" s="298" t="s">
        <v>145</v>
      </c>
      <c r="E172" s="299" t="s">
        <v>3</v>
      </c>
      <c r="F172" s="300" t="s">
        <v>311</v>
      </c>
      <c r="G172" s="297"/>
      <c r="H172" s="301">
        <v>6.8760000000000003</v>
      </c>
      <c r="I172" s="297"/>
      <c r="J172" s="297"/>
      <c r="K172" s="297"/>
      <c r="L172" s="105"/>
      <c r="M172" s="107"/>
      <c r="N172" s="108"/>
      <c r="O172" s="108"/>
      <c r="P172" s="108"/>
      <c r="Q172" s="108"/>
      <c r="R172" s="108"/>
      <c r="S172" s="108"/>
      <c r="T172" s="109"/>
      <c r="AT172" s="106" t="s">
        <v>145</v>
      </c>
      <c r="AU172" s="106" t="s">
        <v>80</v>
      </c>
      <c r="AV172" s="13" t="s">
        <v>80</v>
      </c>
      <c r="AW172" s="13" t="s">
        <v>31</v>
      </c>
      <c r="AX172" s="13" t="s">
        <v>78</v>
      </c>
      <c r="AY172" s="106" t="s">
        <v>131</v>
      </c>
    </row>
    <row r="173" spans="1:65" s="2" customFormat="1" ht="21.75" customHeight="1">
      <c r="A173" s="27"/>
      <c r="B173" s="237"/>
      <c r="C173" s="288" t="s">
        <v>312</v>
      </c>
      <c r="D173" s="288" t="s">
        <v>136</v>
      </c>
      <c r="E173" s="289" t="s">
        <v>313</v>
      </c>
      <c r="F173" s="290" t="s">
        <v>314</v>
      </c>
      <c r="G173" s="291" t="s">
        <v>233</v>
      </c>
      <c r="H173" s="292">
        <v>11.949</v>
      </c>
      <c r="I173" s="314">
        <v>0</v>
      </c>
      <c r="J173" s="293">
        <f>ROUND(I173*H173,2)</f>
        <v>0</v>
      </c>
      <c r="K173" s="290" t="s">
        <v>140</v>
      </c>
      <c r="L173" s="28"/>
      <c r="M173" s="97" t="s">
        <v>3</v>
      </c>
      <c r="N173" s="98" t="s">
        <v>41</v>
      </c>
      <c r="O173" s="99">
        <v>0.629</v>
      </c>
      <c r="P173" s="99">
        <f>O173*H173</f>
        <v>7.5159209999999996</v>
      </c>
      <c r="Q173" s="99">
        <v>2.5018699999999998</v>
      </c>
      <c r="R173" s="99">
        <f>Q173*H173</f>
        <v>29.894844629999998</v>
      </c>
      <c r="S173" s="99">
        <v>0</v>
      </c>
      <c r="T173" s="100">
        <f>S173*H173</f>
        <v>0</v>
      </c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R173" s="101" t="s">
        <v>156</v>
      </c>
      <c r="AT173" s="101" t="s">
        <v>136</v>
      </c>
      <c r="AU173" s="101" t="s">
        <v>80</v>
      </c>
      <c r="AY173" s="18" t="s">
        <v>131</v>
      </c>
      <c r="BE173" s="102">
        <f>IF(N173="základní",J173,0)</f>
        <v>0</v>
      </c>
      <c r="BF173" s="102">
        <f>IF(N173="snížená",J173,0)</f>
        <v>0</v>
      </c>
      <c r="BG173" s="102">
        <f>IF(N173="zákl. přenesená",J173,0)</f>
        <v>0</v>
      </c>
      <c r="BH173" s="102">
        <f>IF(N173="sníž. přenesená",J173,0)</f>
        <v>0</v>
      </c>
      <c r="BI173" s="102">
        <f>IF(N173="nulová",J173,0)</f>
        <v>0</v>
      </c>
      <c r="BJ173" s="18" t="s">
        <v>78</v>
      </c>
      <c r="BK173" s="102">
        <f>ROUND(I173*H173,2)</f>
        <v>0</v>
      </c>
      <c r="BL173" s="18" t="s">
        <v>156</v>
      </c>
      <c r="BM173" s="101" t="s">
        <v>315</v>
      </c>
    </row>
    <row r="174" spans="1:65" s="2" customFormat="1">
      <c r="A174" s="27"/>
      <c r="B174" s="237"/>
      <c r="C174" s="238"/>
      <c r="D174" s="294" t="s">
        <v>143</v>
      </c>
      <c r="E174" s="238"/>
      <c r="F174" s="295" t="s">
        <v>316</v>
      </c>
      <c r="G174" s="238"/>
      <c r="H174" s="238"/>
      <c r="I174" s="238"/>
      <c r="J174" s="238"/>
      <c r="K174" s="238"/>
      <c r="L174" s="28"/>
      <c r="M174" s="103"/>
      <c r="N174" s="104"/>
      <c r="O174" s="44"/>
      <c r="P174" s="44"/>
      <c r="Q174" s="44"/>
      <c r="R174" s="44"/>
      <c r="S174" s="44"/>
      <c r="T174" s="45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T174" s="18" t="s">
        <v>143</v>
      </c>
      <c r="AU174" s="18" t="s">
        <v>80</v>
      </c>
    </row>
    <row r="175" spans="1:65" s="13" customFormat="1">
      <c r="B175" s="296"/>
      <c r="C175" s="297"/>
      <c r="D175" s="298" t="s">
        <v>145</v>
      </c>
      <c r="E175" s="299" t="s">
        <v>3</v>
      </c>
      <c r="F175" s="300" t="s">
        <v>243</v>
      </c>
      <c r="G175" s="297"/>
      <c r="H175" s="301">
        <v>7.04</v>
      </c>
      <c r="I175" s="297"/>
      <c r="J175" s="297"/>
      <c r="K175" s="297"/>
      <c r="L175" s="105"/>
      <c r="M175" s="107"/>
      <c r="N175" s="108"/>
      <c r="O175" s="108"/>
      <c r="P175" s="108"/>
      <c r="Q175" s="108"/>
      <c r="R175" s="108"/>
      <c r="S175" s="108"/>
      <c r="T175" s="109"/>
      <c r="AT175" s="106" t="s">
        <v>145</v>
      </c>
      <c r="AU175" s="106" t="s">
        <v>80</v>
      </c>
      <c r="AV175" s="13" t="s">
        <v>80</v>
      </c>
      <c r="AW175" s="13" t="s">
        <v>31</v>
      </c>
      <c r="AX175" s="13" t="s">
        <v>70</v>
      </c>
      <c r="AY175" s="106" t="s">
        <v>131</v>
      </c>
    </row>
    <row r="176" spans="1:65" s="13" customFormat="1">
      <c r="B176" s="296"/>
      <c r="C176" s="297"/>
      <c r="D176" s="298" t="s">
        <v>145</v>
      </c>
      <c r="E176" s="299" t="s">
        <v>3</v>
      </c>
      <c r="F176" s="300" t="s">
        <v>244</v>
      </c>
      <c r="G176" s="297"/>
      <c r="H176" s="301">
        <v>1.3640000000000001</v>
      </c>
      <c r="I176" s="297"/>
      <c r="J176" s="297"/>
      <c r="K176" s="297"/>
      <c r="L176" s="105"/>
      <c r="M176" s="107"/>
      <c r="N176" s="108"/>
      <c r="O176" s="108"/>
      <c r="P176" s="108"/>
      <c r="Q176" s="108"/>
      <c r="R176" s="108"/>
      <c r="S176" s="108"/>
      <c r="T176" s="109"/>
      <c r="AT176" s="106" t="s">
        <v>145</v>
      </c>
      <c r="AU176" s="106" t="s">
        <v>80</v>
      </c>
      <c r="AV176" s="13" t="s">
        <v>80</v>
      </c>
      <c r="AW176" s="13" t="s">
        <v>31</v>
      </c>
      <c r="AX176" s="13" t="s">
        <v>70</v>
      </c>
      <c r="AY176" s="106" t="s">
        <v>131</v>
      </c>
    </row>
    <row r="177" spans="1:65" s="13" customFormat="1">
      <c r="B177" s="296"/>
      <c r="C177" s="297"/>
      <c r="D177" s="298" t="s">
        <v>145</v>
      </c>
      <c r="E177" s="299" t="s">
        <v>3</v>
      </c>
      <c r="F177" s="300" t="s">
        <v>245</v>
      </c>
      <c r="G177" s="297"/>
      <c r="H177" s="301">
        <v>1.65</v>
      </c>
      <c r="I177" s="297"/>
      <c r="J177" s="297"/>
      <c r="K177" s="297"/>
      <c r="L177" s="105"/>
      <c r="M177" s="107"/>
      <c r="N177" s="108"/>
      <c r="O177" s="108"/>
      <c r="P177" s="108"/>
      <c r="Q177" s="108"/>
      <c r="R177" s="108"/>
      <c r="S177" s="108"/>
      <c r="T177" s="109"/>
      <c r="AT177" s="106" t="s">
        <v>145</v>
      </c>
      <c r="AU177" s="106" t="s">
        <v>80</v>
      </c>
      <c r="AV177" s="13" t="s">
        <v>80</v>
      </c>
      <c r="AW177" s="13" t="s">
        <v>31</v>
      </c>
      <c r="AX177" s="13" t="s">
        <v>70</v>
      </c>
      <c r="AY177" s="106" t="s">
        <v>131</v>
      </c>
    </row>
    <row r="178" spans="1:65" s="13" customFormat="1">
      <c r="B178" s="296"/>
      <c r="C178" s="297"/>
      <c r="D178" s="298" t="s">
        <v>145</v>
      </c>
      <c r="E178" s="299" t="s">
        <v>3</v>
      </c>
      <c r="F178" s="300" t="s">
        <v>246</v>
      </c>
      <c r="G178" s="297"/>
      <c r="H178" s="301">
        <v>0.39600000000000002</v>
      </c>
      <c r="I178" s="297"/>
      <c r="J178" s="297"/>
      <c r="K178" s="297"/>
      <c r="L178" s="105"/>
      <c r="M178" s="107"/>
      <c r="N178" s="108"/>
      <c r="O178" s="108"/>
      <c r="P178" s="108"/>
      <c r="Q178" s="108"/>
      <c r="R178" s="108"/>
      <c r="S178" s="108"/>
      <c r="T178" s="109"/>
      <c r="AT178" s="106" t="s">
        <v>145</v>
      </c>
      <c r="AU178" s="106" t="s">
        <v>80</v>
      </c>
      <c r="AV178" s="13" t="s">
        <v>80</v>
      </c>
      <c r="AW178" s="13" t="s">
        <v>31</v>
      </c>
      <c r="AX178" s="13" t="s">
        <v>70</v>
      </c>
      <c r="AY178" s="106" t="s">
        <v>131</v>
      </c>
    </row>
    <row r="179" spans="1:65" s="13" customFormat="1">
      <c r="B179" s="296"/>
      <c r="C179" s="297"/>
      <c r="D179" s="298" t="s">
        <v>145</v>
      </c>
      <c r="E179" s="299" t="s">
        <v>3</v>
      </c>
      <c r="F179" s="300" t="s">
        <v>247</v>
      </c>
      <c r="G179" s="297"/>
      <c r="H179" s="301">
        <v>0.27500000000000002</v>
      </c>
      <c r="I179" s="297"/>
      <c r="J179" s="297"/>
      <c r="K179" s="297"/>
      <c r="L179" s="105"/>
      <c r="M179" s="107"/>
      <c r="N179" s="108"/>
      <c r="O179" s="108"/>
      <c r="P179" s="108"/>
      <c r="Q179" s="108"/>
      <c r="R179" s="108"/>
      <c r="S179" s="108"/>
      <c r="T179" s="109"/>
      <c r="AT179" s="106" t="s">
        <v>145</v>
      </c>
      <c r="AU179" s="106" t="s">
        <v>80</v>
      </c>
      <c r="AV179" s="13" t="s">
        <v>80</v>
      </c>
      <c r="AW179" s="13" t="s">
        <v>31</v>
      </c>
      <c r="AX179" s="13" t="s">
        <v>70</v>
      </c>
      <c r="AY179" s="106" t="s">
        <v>131</v>
      </c>
    </row>
    <row r="180" spans="1:65" s="13" customFormat="1">
      <c r="B180" s="296"/>
      <c r="C180" s="297"/>
      <c r="D180" s="298" t="s">
        <v>145</v>
      </c>
      <c r="E180" s="299" t="s">
        <v>3</v>
      </c>
      <c r="F180" s="300" t="s">
        <v>248</v>
      </c>
      <c r="G180" s="297"/>
      <c r="H180" s="301">
        <v>0.432</v>
      </c>
      <c r="I180" s="297"/>
      <c r="J180" s="297"/>
      <c r="K180" s="297"/>
      <c r="L180" s="105"/>
      <c r="M180" s="107"/>
      <c r="N180" s="108"/>
      <c r="O180" s="108"/>
      <c r="P180" s="108"/>
      <c r="Q180" s="108"/>
      <c r="R180" s="108"/>
      <c r="S180" s="108"/>
      <c r="T180" s="109"/>
      <c r="AT180" s="106" t="s">
        <v>145</v>
      </c>
      <c r="AU180" s="106" t="s">
        <v>80</v>
      </c>
      <c r="AV180" s="13" t="s">
        <v>80</v>
      </c>
      <c r="AW180" s="13" t="s">
        <v>31</v>
      </c>
      <c r="AX180" s="13" t="s">
        <v>70</v>
      </c>
      <c r="AY180" s="106" t="s">
        <v>131</v>
      </c>
    </row>
    <row r="181" spans="1:65" s="13" customFormat="1">
      <c r="B181" s="296"/>
      <c r="C181" s="297"/>
      <c r="D181" s="298" t="s">
        <v>145</v>
      </c>
      <c r="E181" s="299" t="s">
        <v>3</v>
      </c>
      <c r="F181" s="300" t="s">
        <v>249</v>
      </c>
      <c r="G181" s="297"/>
      <c r="H181" s="301">
        <v>0.79200000000000004</v>
      </c>
      <c r="I181" s="297"/>
      <c r="J181" s="297"/>
      <c r="K181" s="297"/>
      <c r="L181" s="105"/>
      <c r="M181" s="107"/>
      <c r="N181" s="108"/>
      <c r="O181" s="108"/>
      <c r="P181" s="108"/>
      <c r="Q181" s="108"/>
      <c r="R181" s="108"/>
      <c r="S181" s="108"/>
      <c r="T181" s="109"/>
      <c r="AT181" s="106" t="s">
        <v>145</v>
      </c>
      <c r="AU181" s="106" t="s">
        <v>80</v>
      </c>
      <c r="AV181" s="13" t="s">
        <v>80</v>
      </c>
      <c r="AW181" s="13" t="s">
        <v>31</v>
      </c>
      <c r="AX181" s="13" t="s">
        <v>70</v>
      </c>
      <c r="AY181" s="106" t="s">
        <v>131</v>
      </c>
    </row>
    <row r="182" spans="1:65" s="14" customFormat="1">
      <c r="B182" s="308"/>
      <c r="C182" s="309"/>
      <c r="D182" s="298" t="s">
        <v>145</v>
      </c>
      <c r="E182" s="310" t="s">
        <v>3</v>
      </c>
      <c r="F182" s="311" t="s">
        <v>155</v>
      </c>
      <c r="G182" s="309"/>
      <c r="H182" s="312">
        <v>11.949</v>
      </c>
      <c r="I182" s="309"/>
      <c r="J182" s="309"/>
      <c r="K182" s="309"/>
      <c r="L182" s="113"/>
      <c r="M182" s="115"/>
      <c r="N182" s="116"/>
      <c r="O182" s="116"/>
      <c r="P182" s="116"/>
      <c r="Q182" s="116"/>
      <c r="R182" s="116"/>
      <c r="S182" s="116"/>
      <c r="T182" s="117"/>
      <c r="AT182" s="114" t="s">
        <v>145</v>
      </c>
      <c r="AU182" s="114" t="s">
        <v>80</v>
      </c>
      <c r="AV182" s="14" t="s">
        <v>156</v>
      </c>
      <c r="AW182" s="14" t="s">
        <v>31</v>
      </c>
      <c r="AX182" s="14" t="s">
        <v>78</v>
      </c>
      <c r="AY182" s="114" t="s">
        <v>131</v>
      </c>
    </row>
    <row r="183" spans="1:65" s="2" customFormat="1" ht="16.5" customHeight="1">
      <c r="A183" s="27"/>
      <c r="B183" s="237"/>
      <c r="C183" s="288" t="s">
        <v>317</v>
      </c>
      <c r="D183" s="288" t="s">
        <v>136</v>
      </c>
      <c r="E183" s="289" t="s">
        <v>318</v>
      </c>
      <c r="F183" s="290" t="s">
        <v>319</v>
      </c>
      <c r="G183" s="291" t="s">
        <v>196</v>
      </c>
      <c r="H183" s="292">
        <v>67.36</v>
      </c>
      <c r="I183" s="314">
        <v>0</v>
      </c>
      <c r="J183" s="293">
        <f>ROUND(I183*H183,2)</f>
        <v>0</v>
      </c>
      <c r="K183" s="290" t="s">
        <v>140</v>
      </c>
      <c r="L183" s="28"/>
      <c r="M183" s="97" t="s">
        <v>3</v>
      </c>
      <c r="N183" s="98" t="s">
        <v>41</v>
      </c>
      <c r="O183" s="99">
        <v>0.27400000000000002</v>
      </c>
      <c r="P183" s="99">
        <f>O183*H183</f>
        <v>18.45664</v>
      </c>
      <c r="Q183" s="99">
        <v>2.64E-3</v>
      </c>
      <c r="R183" s="99">
        <f>Q183*H183</f>
        <v>0.1778304</v>
      </c>
      <c r="S183" s="99">
        <v>0</v>
      </c>
      <c r="T183" s="100">
        <f>S183*H183</f>
        <v>0</v>
      </c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R183" s="101" t="s">
        <v>156</v>
      </c>
      <c r="AT183" s="101" t="s">
        <v>136</v>
      </c>
      <c r="AU183" s="101" t="s">
        <v>80</v>
      </c>
      <c r="AY183" s="18" t="s">
        <v>131</v>
      </c>
      <c r="BE183" s="102">
        <f>IF(N183="základní",J183,0)</f>
        <v>0</v>
      </c>
      <c r="BF183" s="102">
        <f>IF(N183="snížená",J183,0)</f>
        <v>0</v>
      </c>
      <c r="BG183" s="102">
        <f>IF(N183="zákl. přenesená",J183,0)</f>
        <v>0</v>
      </c>
      <c r="BH183" s="102">
        <f>IF(N183="sníž. přenesená",J183,0)</f>
        <v>0</v>
      </c>
      <c r="BI183" s="102">
        <f>IF(N183="nulová",J183,0)</f>
        <v>0</v>
      </c>
      <c r="BJ183" s="18" t="s">
        <v>78</v>
      </c>
      <c r="BK183" s="102">
        <f>ROUND(I183*H183,2)</f>
        <v>0</v>
      </c>
      <c r="BL183" s="18" t="s">
        <v>156</v>
      </c>
      <c r="BM183" s="101" t="s">
        <v>320</v>
      </c>
    </row>
    <row r="184" spans="1:65" s="2" customFormat="1">
      <c r="A184" s="27"/>
      <c r="B184" s="237"/>
      <c r="C184" s="238"/>
      <c r="D184" s="294" t="s">
        <v>143</v>
      </c>
      <c r="E184" s="238"/>
      <c r="F184" s="295" t="s">
        <v>321</v>
      </c>
      <c r="G184" s="238"/>
      <c r="H184" s="238"/>
      <c r="I184" s="238"/>
      <c r="J184" s="238"/>
      <c r="K184" s="238"/>
      <c r="L184" s="28"/>
      <c r="M184" s="103"/>
      <c r="N184" s="104"/>
      <c r="O184" s="44"/>
      <c r="P184" s="44"/>
      <c r="Q184" s="44"/>
      <c r="R184" s="44"/>
      <c r="S184" s="44"/>
      <c r="T184" s="45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T184" s="18" t="s">
        <v>143</v>
      </c>
      <c r="AU184" s="18" t="s">
        <v>80</v>
      </c>
    </row>
    <row r="185" spans="1:65" s="13" customFormat="1">
      <c r="B185" s="296"/>
      <c r="C185" s="297"/>
      <c r="D185" s="298" t="s">
        <v>145</v>
      </c>
      <c r="E185" s="299" t="s">
        <v>3</v>
      </c>
      <c r="F185" s="300" t="s">
        <v>322</v>
      </c>
      <c r="G185" s="297"/>
      <c r="H185" s="301">
        <v>35.200000000000003</v>
      </c>
      <c r="I185" s="297"/>
      <c r="J185" s="297"/>
      <c r="K185" s="297"/>
      <c r="L185" s="105"/>
      <c r="M185" s="107"/>
      <c r="N185" s="108"/>
      <c r="O185" s="108"/>
      <c r="P185" s="108"/>
      <c r="Q185" s="108"/>
      <c r="R185" s="108"/>
      <c r="S185" s="108"/>
      <c r="T185" s="109"/>
      <c r="AT185" s="106" t="s">
        <v>145</v>
      </c>
      <c r="AU185" s="106" t="s">
        <v>80</v>
      </c>
      <c r="AV185" s="13" t="s">
        <v>80</v>
      </c>
      <c r="AW185" s="13" t="s">
        <v>31</v>
      </c>
      <c r="AX185" s="13" t="s">
        <v>70</v>
      </c>
      <c r="AY185" s="106" t="s">
        <v>131</v>
      </c>
    </row>
    <row r="186" spans="1:65" s="13" customFormat="1">
      <c r="B186" s="296"/>
      <c r="C186" s="297"/>
      <c r="D186" s="298" t="s">
        <v>145</v>
      </c>
      <c r="E186" s="299" t="s">
        <v>3</v>
      </c>
      <c r="F186" s="300" t="s">
        <v>323</v>
      </c>
      <c r="G186" s="297"/>
      <c r="H186" s="301">
        <v>6.38</v>
      </c>
      <c r="I186" s="297"/>
      <c r="J186" s="297"/>
      <c r="K186" s="297"/>
      <c r="L186" s="105"/>
      <c r="M186" s="107"/>
      <c r="N186" s="108"/>
      <c r="O186" s="108"/>
      <c r="P186" s="108"/>
      <c r="Q186" s="108"/>
      <c r="R186" s="108"/>
      <c r="S186" s="108"/>
      <c r="T186" s="109"/>
      <c r="AT186" s="106" t="s">
        <v>145</v>
      </c>
      <c r="AU186" s="106" t="s">
        <v>80</v>
      </c>
      <c r="AV186" s="13" t="s">
        <v>80</v>
      </c>
      <c r="AW186" s="13" t="s">
        <v>31</v>
      </c>
      <c r="AX186" s="13" t="s">
        <v>70</v>
      </c>
      <c r="AY186" s="106" t="s">
        <v>131</v>
      </c>
    </row>
    <row r="187" spans="1:65" s="13" customFormat="1">
      <c r="B187" s="296"/>
      <c r="C187" s="297"/>
      <c r="D187" s="298" t="s">
        <v>145</v>
      </c>
      <c r="E187" s="299" t="s">
        <v>3</v>
      </c>
      <c r="F187" s="300" t="s">
        <v>324</v>
      </c>
      <c r="G187" s="297"/>
      <c r="H187" s="301">
        <v>9.9</v>
      </c>
      <c r="I187" s="297"/>
      <c r="J187" s="297"/>
      <c r="K187" s="297"/>
      <c r="L187" s="105"/>
      <c r="M187" s="107"/>
      <c r="N187" s="108"/>
      <c r="O187" s="108"/>
      <c r="P187" s="108"/>
      <c r="Q187" s="108"/>
      <c r="R187" s="108"/>
      <c r="S187" s="108"/>
      <c r="T187" s="109"/>
      <c r="AT187" s="106" t="s">
        <v>145</v>
      </c>
      <c r="AU187" s="106" t="s">
        <v>80</v>
      </c>
      <c r="AV187" s="13" t="s">
        <v>80</v>
      </c>
      <c r="AW187" s="13" t="s">
        <v>31</v>
      </c>
      <c r="AX187" s="13" t="s">
        <v>70</v>
      </c>
      <c r="AY187" s="106" t="s">
        <v>131</v>
      </c>
    </row>
    <row r="188" spans="1:65" s="13" customFormat="1">
      <c r="B188" s="296"/>
      <c r="C188" s="297"/>
      <c r="D188" s="298" t="s">
        <v>145</v>
      </c>
      <c r="E188" s="299" t="s">
        <v>3</v>
      </c>
      <c r="F188" s="300" t="s">
        <v>325</v>
      </c>
      <c r="G188" s="297"/>
      <c r="H188" s="301">
        <v>2.64</v>
      </c>
      <c r="I188" s="297"/>
      <c r="J188" s="297"/>
      <c r="K188" s="297"/>
      <c r="L188" s="105"/>
      <c r="M188" s="107"/>
      <c r="N188" s="108"/>
      <c r="O188" s="108"/>
      <c r="P188" s="108"/>
      <c r="Q188" s="108"/>
      <c r="R188" s="108"/>
      <c r="S188" s="108"/>
      <c r="T188" s="109"/>
      <c r="AT188" s="106" t="s">
        <v>145</v>
      </c>
      <c r="AU188" s="106" t="s">
        <v>80</v>
      </c>
      <c r="AV188" s="13" t="s">
        <v>80</v>
      </c>
      <c r="AW188" s="13" t="s">
        <v>31</v>
      </c>
      <c r="AX188" s="13" t="s">
        <v>70</v>
      </c>
      <c r="AY188" s="106" t="s">
        <v>131</v>
      </c>
    </row>
    <row r="189" spans="1:65" s="13" customFormat="1">
      <c r="B189" s="296"/>
      <c r="C189" s="297"/>
      <c r="D189" s="298" t="s">
        <v>145</v>
      </c>
      <c r="E189" s="299" t="s">
        <v>3</v>
      </c>
      <c r="F189" s="300" t="s">
        <v>326</v>
      </c>
      <c r="G189" s="297"/>
      <c r="H189" s="301">
        <v>2.2000000000000002</v>
      </c>
      <c r="I189" s="297"/>
      <c r="J189" s="297"/>
      <c r="K189" s="297"/>
      <c r="L189" s="105"/>
      <c r="M189" s="107"/>
      <c r="N189" s="108"/>
      <c r="O189" s="108"/>
      <c r="P189" s="108"/>
      <c r="Q189" s="108"/>
      <c r="R189" s="108"/>
      <c r="S189" s="108"/>
      <c r="T189" s="109"/>
      <c r="AT189" s="106" t="s">
        <v>145</v>
      </c>
      <c r="AU189" s="106" t="s">
        <v>80</v>
      </c>
      <c r="AV189" s="13" t="s">
        <v>80</v>
      </c>
      <c r="AW189" s="13" t="s">
        <v>31</v>
      </c>
      <c r="AX189" s="13" t="s">
        <v>70</v>
      </c>
      <c r="AY189" s="106" t="s">
        <v>131</v>
      </c>
    </row>
    <row r="190" spans="1:65" s="13" customFormat="1">
      <c r="B190" s="296"/>
      <c r="C190" s="297"/>
      <c r="D190" s="298" t="s">
        <v>145</v>
      </c>
      <c r="E190" s="299" t="s">
        <v>3</v>
      </c>
      <c r="F190" s="300" t="s">
        <v>327</v>
      </c>
      <c r="G190" s="297"/>
      <c r="H190" s="301">
        <v>5.76</v>
      </c>
      <c r="I190" s="297"/>
      <c r="J190" s="297"/>
      <c r="K190" s="297"/>
      <c r="L190" s="105"/>
      <c r="M190" s="107"/>
      <c r="N190" s="108"/>
      <c r="O190" s="108"/>
      <c r="P190" s="108"/>
      <c r="Q190" s="108"/>
      <c r="R190" s="108"/>
      <c r="S190" s="108"/>
      <c r="T190" s="109"/>
      <c r="AT190" s="106" t="s">
        <v>145</v>
      </c>
      <c r="AU190" s="106" t="s">
        <v>80</v>
      </c>
      <c r="AV190" s="13" t="s">
        <v>80</v>
      </c>
      <c r="AW190" s="13" t="s">
        <v>31</v>
      </c>
      <c r="AX190" s="13" t="s">
        <v>70</v>
      </c>
      <c r="AY190" s="106" t="s">
        <v>131</v>
      </c>
    </row>
    <row r="191" spans="1:65" s="13" customFormat="1">
      <c r="B191" s="296"/>
      <c r="C191" s="297"/>
      <c r="D191" s="298" t="s">
        <v>145</v>
      </c>
      <c r="E191" s="299" t="s">
        <v>3</v>
      </c>
      <c r="F191" s="300" t="s">
        <v>328</v>
      </c>
      <c r="G191" s="297"/>
      <c r="H191" s="301">
        <v>5.28</v>
      </c>
      <c r="I191" s="297"/>
      <c r="J191" s="297"/>
      <c r="K191" s="297"/>
      <c r="L191" s="105"/>
      <c r="M191" s="107"/>
      <c r="N191" s="108"/>
      <c r="O191" s="108"/>
      <c r="P191" s="108"/>
      <c r="Q191" s="108"/>
      <c r="R191" s="108"/>
      <c r="S191" s="108"/>
      <c r="T191" s="109"/>
      <c r="AT191" s="106" t="s">
        <v>145</v>
      </c>
      <c r="AU191" s="106" t="s">
        <v>80</v>
      </c>
      <c r="AV191" s="13" t="s">
        <v>80</v>
      </c>
      <c r="AW191" s="13" t="s">
        <v>31</v>
      </c>
      <c r="AX191" s="13" t="s">
        <v>70</v>
      </c>
      <c r="AY191" s="106" t="s">
        <v>131</v>
      </c>
    </row>
    <row r="192" spans="1:65" s="14" customFormat="1">
      <c r="B192" s="308"/>
      <c r="C192" s="309"/>
      <c r="D192" s="298" t="s">
        <v>145</v>
      </c>
      <c r="E192" s="310" t="s">
        <v>3</v>
      </c>
      <c r="F192" s="311" t="s">
        <v>155</v>
      </c>
      <c r="G192" s="309"/>
      <c r="H192" s="312">
        <v>67.36</v>
      </c>
      <c r="I192" s="309"/>
      <c r="J192" s="309"/>
      <c r="K192" s="309"/>
      <c r="L192" s="113"/>
      <c r="M192" s="115"/>
      <c r="N192" s="116"/>
      <c r="O192" s="116"/>
      <c r="P192" s="116"/>
      <c r="Q192" s="116"/>
      <c r="R192" s="116"/>
      <c r="S192" s="116"/>
      <c r="T192" s="117"/>
      <c r="AT192" s="114" t="s">
        <v>145</v>
      </c>
      <c r="AU192" s="114" t="s">
        <v>80</v>
      </c>
      <c r="AV192" s="14" t="s">
        <v>156</v>
      </c>
      <c r="AW192" s="14" t="s">
        <v>31</v>
      </c>
      <c r="AX192" s="14" t="s">
        <v>78</v>
      </c>
      <c r="AY192" s="114" t="s">
        <v>131</v>
      </c>
    </row>
    <row r="193" spans="1:65" s="2" customFormat="1" ht="16.5" customHeight="1">
      <c r="A193" s="27"/>
      <c r="B193" s="237"/>
      <c r="C193" s="288" t="s">
        <v>329</v>
      </c>
      <c r="D193" s="288" t="s">
        <v>136</v>
      </c>
      <c r="E193" s="289" t="s">
        <v>330</v>
      </c>
      <c r="F193" s="290" t="s">
        <v>331</v>
      </c>
      <c r="G193" s="291" t="s">
        <v>196</v>
      </c>
      <c r="H193" s="292">
        <v>67.36</v>
      </c>
      <c r="I193" s="314">
        <v>0</v>
      </c>
      <c r="J193" s="293">
        <f>ROUND(I193*H193,2)</f>
        <v>0</v>
      </c>
      <c r="K193" s="290" t="s">
        <v>140</v>
      </c>
      <c r="L193" s="28"/>
      <c r="M193" s="97" t="s">
        <v>3</v>
      </c>
      <c r="N193" s="98" t="s">
        <v>41</v>
      </c>
      <c r="O193" s="99">
        <v>9.1999999999999998E-2</v>
      </c>
      <c r="P193" s="99">
        <f>O193*H193</f>
        <v>6.19712</v>
      </c>
      <c r="Q193" s="99">
        <v>0</v>
      </c>
      <c r="R193" s="99">
        <f>Q193*H193</f>
        <v>0</v>
      </c>
      <c r="S193" s="99">
        <v>0</v>
      </c>
      <c r="T193" s="100">
        <f>S193*H193</f>
        <v>0</v>
      </c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R193" s="101" t="s">
        <v>156</v>
      </c>
      <c r="AT193" s="101" t="s">
        <v>136</v>
      </c>
      <c r="AU193" s="101" t="s">
        <v>80</v>
      </c>
      <c r="AY193" s="18" t="s">
        <v>131</v>
      </c>
      <c r="BE193" s="102">
        <f>IF(N193="základní",J193,0)</f>
        <v>0</v>
      </c>
      <c r="BF193" s="102">
        <f>IF(N193="snížená",J193,0)</f>
        <v>0</v>
      </c>
      <c r="BG193" s="102">
        <f>IF(N193="zákl. přenesená",J193,0)</f>
        <v>0</v>
      </c>
      <c r="BH193" s="102">
        <f>IF(N193="sníž. přenesená",J193,0)</f>
        <v>0</v>
      </c>
      <c r="BI193" s="102">
        <f>IF(N193="nulová",J193,0)</f>
        <v>0</v>
      </c>
      <c r="BJ193" s="18" t="s">
        <v>78</v>
      </c>
      <c r="BK193" s="102">
        <f>ROUND(I193*H193,2)</f>
        <v>0</v>
      </c>
      <c r="BL193" s="18" t="s">
        <v>156</v>
      </c>
      <c r="BM193" s="101" t="s">
        <v>332</v>
      </c>
    </row>
    <row r="194" spans="1:65" s="2" customFormat="1">
      <c r="A194" s="27"/>
      <c r="B194" s="237"/>
      <c r="C194" s="238"/>
      <c r="D194" s="294" t="s">
        <v>143</v>
      </c>
      <c r="E194" s="238"/>
      <c r="F194" s="295" t="s">
        <v>333</v>
      </c>
      <c r="G194" s="238"/>
      <c r="H194" s="238"/>
      <c r="I194" s="238"/>
      <c r="J194" s="238"/>
      <c r="K194" s="238"/>
      <c r="L194" s="28"/>
      <c r="M194" s="103"/>
      <c r="N194" s="104"/>
      <c r="O194" s="44"/>
      <c r="P194" s="44"/>
      <c r="Q194" s="44"/>
      <c r="R194" s="44"/>
      <c r="S194" s="44"/>
      <c r="T194" s="45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T194" s="18" t="s">
        <v>143</v>
      </c>
      <c r="AU194" s="18" t="s">
        <v>80</v>
      </c>
    </row>
    <row r="195" spans="1:65" s="13" customFormat="1">
      <c r="B195" s="296"/>
      <c r="C195" s="297"/>
      <c r="D195" s="298" t="s">
        <v>145</v>
      </c>
      <c r="E195" s="299" t="s">
        <v>3</v>
      </c>
      <c r="F195" s="300" t="s">
        <v>322</v>
      </c>
      <c r="G195" s="297"/>
      <c r="H195" s="301">
        <v>35.200000000000003</v>
      </c>
      <c r="I195" s="297"/>
      <c r="J195" s="297"/>
      <c r="K195" s="297"/>
      <c r="L195" s="105"/>
      <c r="M195" s="107"/>
      <c r="N195" s="108"/>
      <c r="O195" s="108"/>
      <c r="P195" s="108"/>
      <c r="Q195" s="108"/>
      <c r="R195" s="108"/>
      <c r="S195" s="108"/>
      <c r="T195" s="109"/>
      <c r="AT195" s="106" t="s">
        <v>145</v>
      </c>
      <c r="AU195" s="106" t="s">
        <v>80</v>
      </c>
      <c r="AV195" s="13" t="s">
        <v>80</v>
      </c>
      <c r="AW195" s="13" t="s">
        <v>31</v>
      </c>
      <c r="AX195" s="13" t="s">
        <v>70</v>
      </c>
      <c r="AY195" s="106" t="s">
        <v>131</v>
      </c>
    </row>
    <row r="196" spans="1:65" s="13" customFormat="1">
      <c r="B196" s="296"/>
      <c r="C196" s="297"/>
      <c r="D196" s="298" t="s">
        <v>145</v>
      </c>
      <c r="E196" s="299" t="s">
        <v>3</v>
      </c>
      <c r="F196" s="300" t="s">
        <v>323</v>
      </c>
      <c r="G196" s="297"/>
      <c r="H196" s="301">
        <v>6.38</v>
      </c>
      <c r="I196" s="297"/>
      <c r="J196" s="297"/>
      <c r="K196" s="297"/>
      <c r="L196" s="105"/>
      <c r="M196" s="107"/>
      <c r="N196" s="108"/>
      <c r="O196" s="108"/>
      <c r="P196" s="108"/>
      <c r="Q196" s="108"/>
      <c r="R196" s="108"/>
      <c r="S196" s="108"/>
      <c r="T196" s="109"/>
      <c r="AT196" s="106" t="s">
        <v>145</v>
      </c>
      <c r="AU196" s="106" t="s">
        <v>80</v>
      </c>
      <c r="AV196" s="13" t="s">
        <v>80</v>
      </c>
      <c r="AW196" s="13" t="s">
        <v>31</v>
      </c>
      <c r="AX196" s="13" t="s">
        <v>70</v>
      </c>
      <c r="AY196" s="106" t="s">
        <v>131</v>
      </c>
    </row>
    <row r="197" spans="1:65" s="13" customFormat="1">
      <c r="B197" s="296"/>
      <c r="C197" s="297"/>
      <c r="D197" s="298" t="s">
        <v>145</v>
      </c>
      <c r="E197" s="299" t="s">
        <v>3</v>
      </c>
      <c r="F197" s="300" t="s">
        <v>324</v>
      </c>
      <c r="G197" s="297"/>
      <c r="H197" s="301">
        <v>9.9</v>
      </c>
      <c r="I197" s="297"/>
      <c r="J197" s="297"/>
      <c r="K197" s="297"/>
      <c r="L197" s="105"/>
      <c r="M197" s="107"/>
      <c r="N197" s="108"/>
      <c r="O197" s="108"/>
      <c r="P197" s="108"/>
      <c r="Q197" s="108"/>
      <c r="R197" s="108"/>
      <c r="S197" s="108"/>
      <c r="T197" s="109"/>
      <c r="AT197" s="106" t="s">
        <v>145</v>
      </c>
      <c r="AU197" s="106" t="s">
        <v>80</v>
      </c>
      <c r="AV197" s="13" t="s">
        <v>80</v>
      </c>
      <c r="AW197" s="13" t="s">
        <v>31</v>
      </c>
      <c r="AX197" s="13" t="s">
        <v>70</v>
      </c>
      <c r="AY197" s="106" t="s">
        <v>131</v>
      </c>
    </row>
    <row r="198" spans="1:65" s="13" customFormat="1">
      <c r="B198" s="296"/>
      <c r="C198" s="297"/>
      <c r="D198" s="298" t="s">
        <v>145</v>
      </c>
      <c r="E198" s="299" t="s">
        <v>3</v>
      </c>
      <c r="F198" s="300" t="s">
        <v>325</v>
      </c>
      <c r="G198" s="297"/>
      <c r="H198" s="301">
        <v>2.64</v>
      </c>
      <c r="I198" s="297"/>
      <c r="J198" s="297"/>
      <c r="K198" s="297"/>
      <c r="L198" s="105"/>
      <c r="M198" s="107"/>
      <c r="N198" s="108"/>
      <c r="O198" s="108"/>
      <c r="P198" s="108"/>
      <c r="Q198" s="108"/>
      <c r="R198" s="108"/>
      <c r="S198" s="108"/>
      <c r="T198" s="109"/>
      <c r="AT198" s="106" t="s">
        <v>145</v>
      </c>
      <c r="AU198" s="106" t="s">
        <v>80</v>
      </c>
      <c r="AV198" s="13" t="s">
        <v>80</v>
      </c>
      <c r="AW198" s="13" t="s">
        <v>31</v>
      </c>
      <c r="AX198" s="13" t="s">
        <v>70</v>
      </c>
      <c r="AY198" s="106" t="s">
        <v>131</v>
      </c>
    </row>
    <row r="199" spans="1:65" s="13" customFormat="1">
      <c r="B199" s="296"/>
      <c r="C199" s="297"/>
      <c r="D199" s="298" t="s">
        <v>145</v>
      </c>
      <c r="E199" s="299" t="s">
        <v>3</v>
      </c>
      <c r="F199" s="300" t="s">
        <v>326</v>
      </c>
      <c r="G199" s="297"/>
      <c r="H199" s="301">
        <v>2.2000000000000002</v>
      </c>
      <c r="I199" s="297"/>
      <c r="J199" s="297"/>
      <c r="K199" s="297"/>
      <c r="L199" s="105"/>
      <c r="M199" s="107"/>
      <c r="N199" s="108"/>
      <c r="O199" s="108"/>
      <c r="P199" s="108"/>
      <c r="Q199" s="108"/>
      <c r="R199" s="108"/>
      <c r="S199" s="108"/>
      <c r="T199" s="109"/>
      <c r="AT199" s="106" t="s">
        <v>145</v>
      </c>
      <c r="AU199" s="106" t="s">
        <v>80</v>
      </c>
      <c r="AV199" s="13" t="s">
        <v>80</v>
      </c>
      <c r="AW199" s="13" t="s">
        <v>31</v>
      </c>
      <c r="AX199" s="13" t="s">
        <v>70</v>
      </c>
      <c r="AY199" s="106" t="s">
        <v>131</v>
      </c>
    </row>
    <row r="200" spans="1:65" s="13" customFormat="1">
      <c r="B200" s="296"/>
      <c r="C200" s="297"/>
      <c r="D200" s="298" t="s">
        <v>145</v>
      </c>
      <c r="E200" s="299" t="s">
        <v>3</v>
      </c>
      <c r="F200" s="300" t="s">
        <v>327</v>
      </c>
      <c r="G200" s="297"/>
      <c r="H200" s="301">
        <v>5.76</v>
      </c>
      <c r="I200" s="297"/>
      <c r="J200" s="297"/>
      <c r="K200" s="297"/>
      <c r="L200" s="105"/>
      <c r="M200" s="107"/>
      <c r="N200" s="108"/>
      <c r="O200" s="108"/>
      <c r="P200" s="108"/>
      <c r="Q200" s="108"/>
      <c r="R200" s="108"/>
      <c r="S200" s="108"/>
      <c r="T200" s="109"/>
      <c r="AT200" s="106" t="s">
        <v>145</v>
      </c>
      <c r="AU200" s="106" t="s">
        <v>80</v>
      </c>
      <c r="AV200" s="13" t="s">
        <v>80</v>
      </c>
      <c r="AW200" s="13" t="s">
        <v>31</v>
      </c>
      <c r="AX200" s="13" t="s">
        <v>70</v>
      </c>
      <c r="AY200" s="106" t="s">
        <v>131</v>
      </c>
    </row>
    <row r="201" spans="1:65" s="13" customFormat="1">
      <c r="B201" s="296"/>
      <c r="C201" s="297"/>
      <c r="D201" s="298" t="s">
        <v>145</v>
      </c>
      <c r="E201" s="299" t="s">
        <v>3</v>
      </c>
      <c r="F201" s="300" t="s">
        <v>328</v>
      </c>
      <c r="G201" s="297"/>
      <c r="H201" s="301">
        <v>5.28</v>
      </c>
      <c r="I201" s="297"/>
      <c r="J201" s="297"/>
      <c r="K201" s="297"/>
      <c r="L201" s="105"/>
      <c r="M201" s="107"/>
      <c r="N201" s="108"/>
      <c r="O201" s="108"/>
      <c r="P201" s="108"/>
      <c r="Q201" s="108"/>
      <c r="R201" s="108"/>
      <c r="S201" s="108"/>
      <c r="T201" s="109"/>
      <c r="AT201" s="106" t="s">
        <v>145</v>
      </c>
      <c r="AU201" s="106" t="s">
        <v>80</v>
      </c>
      <c r="AV201" s="13" t="s">
        <v>80</v>
      </c>
      <c r="AW201" s="13" t="s">
        <v>31</v>
      </c>
      <c r="AX201" s="13" t="s">
        <v>70</v>
      </c>
      <c r="AY201" s="106" t="s">
        <v>131</v>
      </c>
    </row>
    <row r="202" spans="1:65" s="14" customFormat="1">
      <c r="B202" s="308"/>
      <c r="C202" s="309"/>
      <c r="D202" s="298" t="s">
        <v>145</v>
      </c>
      <c r="E202" s="310" t="s">
        <v>3</v>
      </c>
      <c r="F202" s="311" t="s">
        <v>155</v>
      </c>
      <c r="G202" s="309"/>
      <c r="H202" s="312">
        <v>67.36</v>
      </c>
      <c r="I202" s="309"/>
      <c r="J202" s="309"/>
      <c r="K202" s="309"/>
      <c r="L202" s="113"/>
      <c r="M202" s="115"/>
      <c r="N202" s="116"/>
      <c r="O202" s="116"/>
      <c r="P202" s="116"/>
      <c r="Q202" s="116"/>
      <c r="R202" s="116"/>
      <c r="S202" s="116"/>
      <c r="T202" s="117"/>
      <c r="AT202" s="114" t="s">
        <v>145</v>
      </c>
      <c r="AU202" s="114" t="s">
        <v>80</v>
      </c>
      <c r="AV202" s="14" t="s">
        <v>156</v>
      </c>
      <c r="AW202" s="14" t="s">
        <v>31</v>
      </c>
      <c r="AX202" s="14" t="s">
        <v>78</v>
      </c>
      <c r="AY202" s="114" t="s">
        <v>131</v>
      </c>
    </row>
    <row r="203" spans="1:65" s="2" customFormat="1" ht="16.5" customHeight="1">
      <c r="A203" s="27"/>
      <c r="B203" s="237"/>
      <c r="C203" s="288" t="s">
        <v>141</v>
      </c>
      <c r="D203" s="288" t="s">
        <v>136</v>
      </c>
      <c r="E203" s="289" t="s">
        <v>334</v>
      </c>
      <c r="F203" s="290" t="s">
        <v>335</v>
      </c>
      <c r="G203" s="291" t="s">
        <v>150</v>
      </c>
      <c r="H203" s="292">
        <v>1.1950000000000001</v>
      </c>
      <c r="I203" s="314">
        <v>0</v>
      </c>
      <c r="J203" s="293">
        <f>ROUND(I203*H203,2)</f>
        <v>0</v>
      </c>
      <c r="K203" s="290" t="s">
        <v>140</v>
      </c>
      <c r="L203" s="28"/>
      <c r="M203" s="97" t="s">
        <v>3</v>
      </c>
      <c r="N203" s="98" t="s">
        <v>41</v>
      </c>
      <c r="O203" s="99">
        <v>23.968</v>
      </c>
      <c r="P203" s="99">
        <f>O203*H203</f>
        <v>28.641760000000001</v>
      </c>
      <c r="Q203" s="99">
        <v>1.0606199999999999</v>
      </c>
      <c r="R203" s="99">
        <f>Q203*H203</f>
        <v>1.2674409</v>
      </c>
      <c r="S203" s="99">
        <v>0</v>
      </c>
      <c r="T203" s="100">
        <f>S203*H203</f>
        <v>0</v>
      </c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R203" s="101" t="s">
        <v>156</v>
      </c>
      <c r="AT203" s="101" t="s">
        <v>136</v>
      </c>
      <c r="AU203" s="101" t="s">
        <v>80</v>
      </c>
      <c r="AY203" s="18" t="s">
        <v>131</v>
      </c>
      <c r="BE203" s="102">
        <f>IF(N203="základní",J203,0)</f>
        <v>0</v>
      </c>
      <c r="BF203" s="102">
        <f>IF(N203="snížená",J203,0)</f>
        <v>0</v>
      </c>
      <c r="BG203" s="102">
        <f>IF(N203="zákl. přenesená",J203,0)</f>
        <v>0</v>
      </c>
      <c r="BH203" s="102">
        <f>IF(N203="sníž. přenesená",J203,0)</f>
        <v>0</v>
      </c>
      <c r="BI203" s="102">
        <f>IF(N203="nulová",J203,0)</f>
        <v>0</v>
      </c>
      <c r="BJ203" s="18" t="s">
        <v>78</v>
      </c>
      <c r="BK203" s="102">
        <f>ROUND(I203*H203,2)</f>
        <v>0</v>
      </c>
      <c r="BL203" s="18" t="s">
        <v>156</v>
      </c>
      <c r="BM203" s="101" t="s">
        <v>336</v>
      </c>
    </row>
    <row r="204" spans="1:65" s="2" customFormat="1">
      <c r="A204" s="27"/>
      <c r="B204" s="237"/>
      <c r="C204" s="238"/>
      <c r="D204" s="294" t="s">
        <v>143</v>
      </c>
      <c r="E204" s="238"/>
      <c r="F204" s="295" t="s">
        <v>337</v>
      </c>
      <c r="G204" s="238"/>
      <c r="H204" s="238"/>
      <c r="I204" s="238"/>
      <c r="J204" s="238"/>
      <c r="K204" s="238"/>
      <c r="L204" s="28"/>
      <c r="M204" s="103"/>
      <c r="N204" s="104"/>
      <c r="O204" s="44"/>
      <c r="P204" s="44"/>
      <c r="Q204" s="44"/>
      <c r="R204" s="44"/>
      <c r="S204" s="44"/>
      <c r="T204" s="45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T204" s="18" t="s">
        <v>143</v>
      </c>
      <c r="AU204" s="18" t="s">
        <v>80</v>
      </c>
    </row>
    <row r="205" spans="1:65" s="13" customFormat="1">
      <c r="B205" s="296"/>
      <c r="C205" s="297"/>
      <c r="D205" s="298" t="s">
        <v>145</v>
      </c>
      <c r="E205" s="299" t="s">
        <v>3</v>
      </c>
      <c r="F205" s="300" t="s">
        <v>338</v>
      </c>
      <c r="G205" s="297"/>
      <c r="H205" s="301">
        <v>1.1950000000000001</v>
      </c>
      <c r="I205" s="297"/>
      <c r="J205" s="297"/>
      <c r="K205" s="297"/>
      <c r="L205" s="105"/>
      <c r="M205" s="107"/>
      <c r="N205" s="108"/>
      <c r="O205" s="108"/>
      <c r="P205" s="108"/>
      <c r="Q205" s="108"/>
      <c r="R205" s="108"/>
      <c r="S205" s="108"/>
      <c r="T205" s="109"/>
      <c r="AT205" s="106" t="s">
        <v>145</v>
      </c>
      <c r="AU205" s="106" t="s">
        <v>80</v>
      </c>
      <c r="AV205" s="13" t="s">
        <v>80</v>
      </c>
      <c r="AW205" s="13" t="s">
        <v>31</v>
      </c>
      <c r="AX205" s="13" t="s">
        <v>78</v>
      </c>
      <c r="AY205" s="106" t="s">
        <v>131</v>
      </c>
    </row>
    <row r="206" spans="1:65" s="12" customFormat="1" ht="22.9" customHeight="1">
      <c r="B206" s="281"/>
      <c r="C206" s="282"/>
      <c r="D206" s="283" t="s">
        <v>69</v>
      </c>
      <c r="E206" s="286" t="s">
        <v>157</v>
      </c>
      <c r="F206" s="286" t="s">
        <v>339</v>
      </c>
      <c r="G206" s="282"/>
      <c r="H206" s="282"/>
      <c r="I206" s="282"/>
      <c r="J206" s="287">
        <f>BK206</f>
        <v>0</v>
      </c>
      <c r="K206" s="282"/>
      <c r="L206" s="89"/>
      <c r="M206" s="91"/>
      <c r="N206" s="92"/>
      <c r="O206" s="92"/>
      <c r="P206" s="93">
        <f>SUM(P207:P214)</f>
        <v>29.225597</v>
      </c>
      <c r="Q206" s="92"/>
      <c r="R206" s="93">
        <f>SUM(R207:R214)</f>
        <v>7.7624021900000004</v>
      </c>
      <c r="S206" s="92"/>
      <c r="T206" s="94">
        <f>SUM(T207:T214)</f>
        <v>0</v>
      </c>
      <c r="AR206" s="90" t="s">
        <v>78</v>
      </c>
      <c r="AT206" s="95" t="s">
        <v>69</v>
      </c>
      <c r="AU206" s="95" t="s">
        <v>78</v>
      </c>
      <c r="AY206" s="90" t="s">
        <v>131</v>
      </c>
      <c r="BK206" s="96">
        <f>SUM(BK207:BK214)</f>
        <v>0</v>
      </c>
    </row>
    <row r="207" spans="1:65" s="2" customFormat="1" ht="24.2" customHeight="1">
      <c r="A207" s="27"/>
      <c r="B207" s="237"/>
      <c r="C207" s="288" t="s">
        <v>340</v>
      </c>
      <c r="D207" s="288" t="s">
        <v>136</v>
      </c>
      <c r="E207" s="289" t="s">
        <v>341</v>
      </c>
      <c r="F207" s="290" t="s">
        <v>342</v>
      </c>
      <c r="G207" s="291" t="s">
        <v>233</v>
      </c>
      <c r="H207" s="292">
        <v>1.643</v>
      </c>
      <c r="I207" s="314">
        <v>0</v>
      </c>
      <c r="J207" s="293">
        <f>ROUND(I207*H207,2)</f>
        <v>0</v>
      </c>
      <c r="K207" s="290" t="s">
        <v>140</v>
      </c>
      <c r="L207" s="28"/>
      <c r="M207" s="97" t="s">
        <v>3</v>
      </c>
      <c r="N207" s="98" t="s">
        <v>41</v>
      </c>
      <c r="O207" s="99">
        <v>6.1970000000000001</v>
      </c>
      <c r="P207" s="99">
        <f>O207*H207</f>
        <v>10.181671</v>
      </c>
      <c r="Q207" s="99">
        <v>2.1501000000000001</v>
      </c>
      <c r="R207" s="99">
        <f>Q207*H207</f>
        <v>3.5326143000000001</v>
      </c>
      <c r="S207" s="99">
        <v>0</v>
      </c>
      <c r="T207" s="100">
        <f>S207*H207</f>
        <v>0</v>
      </c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R207" s="101" t="s">
        <v>156</v>
      </c>
      <c r="AT207" s="101" t="s">
        <v>136</v>
      </c>
      <c r="AU207" s="101" t="s">
        <v>80</v>
      </c>
      <c r="AY207" s="18" t="s">
        <v>131</v>
      </c>
      <c r="BE207" s="102">
        <f>IF(N207="základní",J207,0)</f>
        <v>0</v>
      </c>
      <c r="BF207" s="102">
        <f>IF(N207="snížená",J207,0)</f>
        <v>0</v>
      </c>
      <c r="BG207" s="102">
        <f>IF(N207="zákl. přenesená",J207,0)</f>
        <v>0</v>
      </c>
      <c r="BH207" s="102">
        <f>IF(N207="sníž. přenesená",J207,0)</f>
        <v>0</v>
      </c>
      <c r="BI207" s="102">
        <f>IF(N207="nulová",J207,0)</f>
        <v>0</v>
      </c>
      <c r="BJ207" s="18" t="s">
        <v>78</v>
      </c>
      <c r="BK207" s="102">
        <f>ROUND(I207*H207,2)</f>
        <v>0</v>
      </c>
      <c r="BL207" s="18" t="s">
        <v>156</v>
      </c>
      <c r="BM207" s="101" t="s">
        <v>343</v>
      </c>
    </row>
    <row r="208" spans="1:65" s="2" customFormat="1">
      <c r="A208" s="27"/>
      <c r="B208" s="237"/>
      <c r="C208" s="238"/>
      <c r="D208" s="294" t="s">
        <v>143</v>
      </c>
      <c r="E208" s="238"/>
      <c r="F208" s="295" t="s">
        <v>344</v>
      </c>
      <c r="G208" s="238"/>
      <c r="H208" s="238"/>
      <c r="I208" s="238"/>
      <c r="J208" s="238"/>
      <c r="K208" s="238"/>
      <c r="L208" s="28"/>
      <c r="M208" s="103"/>
      <c r="N208" s="104"/>
      <c r="O208" s="44"/>
      <c r="P208" s="44"/>
      <c r="Q208" s="44"/>
      <c r="R208" s="44"/>
      <c r="S208" s="44"/>
      <c r="T208" s="45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T208" s="18" t="s">
        <v>143</v>
      </c>
      <c r="AU208" s="18" t="s">
        <v>80</v>
      </c>
    </row>
    <row r="209" spans="1:65" s="13" customFormat="1">
      <c r="B209" s="296"/>
      <c r="C209" s="297"/>
      <c r="D209" s="298" t="s">
        <v>145</v>
      </c>
      <c r="E209" s="299" t="s">
        <v>3</v>
      </c>
      <c r="F209" s="300" t="s">
        <v>345</v>
      </c>
      <c r="G209" s="297"/>
      <c r="H209" s="301">
        <v>1.643</v>
      </c>
      <c r="I209" s="297"/>
      <c r="J209" s="297"/>
      <c r="K209" s="297"/>
      <c r="L209" s="105"/>
      <c r="M209" s="107"/>
      <c r="N209" s="108"/>
      <c r="O209" s="108"/>
      <c r="P209" s="108"/>
      <c r="Q209" s="108"/>
      <c r="R209" s="108"/>
      <c r="S209" s="108"/>
      <c r="T209" s="109"/>
      <c r="AT209" s="106" t="s">
        <v>145</v>
      </c>
      <c r="AU209" s="106" t="s">
        <v>80</v>
      </c>
      <c r="AV209" s="13" t="s">
        <v>80</v>
      </c>
      <c r="AW209" s="13" t="s">
        <v>31</v>
      </c>
      <c r="AX209" s="13" t="s">
        <v>78</v>
      </c>
      <c r="AY209" s="106" t="s">
        <v>131</v>
      </c>
    </row>
    <row r="210" spans="1:65" s="2" customFormat="1" ht="24.2" customHeight="1">
      <c r="A210" s="27"/>
      <c r="B210" s="237"/>
      <c r="C210" s="288" t="s">
        <v>346</v>
      </c>
      <c r="D210" s="288" t="s">
        <v>136</v>
      </c>
      <c r="E210" s="289" t="s">
        <v>347</v>
      </c>
      <c r="F210" s="290" t="s">
        <v>348</v>
      </c>
      <c r="G210" s="291" t="s">
        <v>196</v>
      </c>
      <c r="H210" s="292">
        <v>10.824999999999999</v>
      </c>
      <c r="I210" s="314">
        <v>0</v>
      </c>
      <c r="J210" s="293">
        <f>ROUND(I210*H210,2)</f>
        <v>0</v>
      </c>
      <c r="K210" s="290" t="s">
        <v>140</v>
      </c>
      <c r="L210" s="28"/>
      <c r="M210" s="97" t="s">
        <v>3</v>
      </c>
      <c r="N210" s="98" t="s">
        <v>41</v>
      </c>
      <c r="O210" s="99">
        <v>1.276</v>
      </c>
      <c r="P210" s="99">
        <f>O210*H210</f>
        <v>13.8127</v>
      </c>
      <c r="Q210" s="99">
        <v>0.30131000000000002</v>
      </c>
      <c r="R210" s="99">
        <f>Q210*H210</f>
        <v>3.26168075</v>
      </c>
      <c r="S210" s="99">
        <v>0</v>
      </c>
      <c r="T210" s="100">
        <f>S210*H210</f>
        <v>0</v>
      </c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R210" s="101" t="s">
        <v>156</v>
      </c>
      <c r="AT210" s="101" t="s">
        <v>136</v>
      </c>
      <c r="AU210" s="101" t="s">
        <v>80</v>
      </c>
      <c r="AY210" s="18" t="s">
        <v>131</v>
      </c>
      <c r="BE210" s="102">
        <f>IF(N210="základní",J210,0)</f>
        <v>0</v>
      </c>
      <c r="BF210" s="102">
        <f>IF(N210="snížená",J210,0)</f>
        <v>0</v>
      </c>
      <c r="BG210" s="102">
        <f>IF(N210="zákl. přenesená",J210,0)</f>
        <v>0</v>
      </c>
      <c r="BH210" s="102">
        <f>IF(N210="sníž. přenesená",J210,0)</f>
        <v>0</v>
      </c>
      <c r="BI210" s="102">
        <f>IF(N210="nulová",J210,0)</f>
        <v>0</v>
      </c>
      <c r="BJ210" s="18" t="s">
        <v>78</v>
      </c>
      <c r="BK210" s="102">
        <f>ROUND(I210*H210,2)</f>
        <v>0</v>
      </c>
      <c r="BL210" s="18" t="s">
        <v>156</v>
      </c>
      <c r="BM210" s="101" t="s">
        <v>349</v>
      </c>
    </row>
    <row r="211" spans="1:65" s="2" customFormat="1">
      <c r="A211" s="27"/>
      <c r="B211" s="237"/>
      <c r="C211" s="238"/>
      <c r="D211" s="294" t="s">
        <v>143</v>
      </c>
      <c r="E211" s="238"/>
      <c r="F211" s="295" t="s">
        <v>350</v>
      </c>
      <c r="G211" s="238"/>
      <c r="H211" s="238"/>
      <c r="I211" s="238"/>
      <c r="J211" s="238"/>
      <c r="K211" s="238"/>
      <c r="L211" s="28"/>
      <c r="M211" s="103"/>
      <c r="N211" s="104"/>
      <c r="O211" s="44"/>
      <c r="P211" s="44"/>
      <c r="Q211" s="44"/>
      <c r="R211" s="44"/>
      <c r="S211" s="44"/>
      <c r="T211" s="45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T211" s="18" t="s">
        <v>143</v>
      </c>
      <c r="AU211" s="18" t="s">
        <v>80</v>
      </c>
    </row>
    <row r="212" spans="1:65" s="13" customFormat="1">
      <c r="B212" s="296"/>
      <c r="C212" s="297"/>
      <c r="D212" s="298" t="s">
        <v>145</v>
      </c>
      <c r="E212" s="299" t="s">
        <v>3</v>
      </c>
      <c r="F212" s="300" t="s">
        <v>351</v>
      </c>
      <c r="G212" s="297"/>
      <c r="H212" s="301">
        <v>10.824999999999999</v>
      </c>
      <c r="I212" s="297"/>
      <c r="J212" s="297"/>
      <c r="K212" s="297"/>
      <c r="L212" s="105"/>
      <c r="M212" s="107"/>
      <c r="N212" s="108"/>
      <c r="O212" s="108"/>
      <c r="P212" s="108"/>
      <c r="Q212" s="108"/>
      <c r="R212" s="108"/>
      <c r="S212" s="108"/>
      <c r="T212" s="109"/>
      <c r="AT212" s="106" t="s">
        <v>145</v>
      </c>
      <c r="AU212" s="106" t="s">
        <v>80</v>
      </c>
      <c r="AV212" s="13" t="s">
        <v>80</v>
      </c>
      <c r="AW212" s="13" t="s">
        <v>31</v>
      </c>
      <c r="AX212" s="13" t="s">
        <v>78</v>
      </c>
      <c r="AY212" s="106" t="s">
        <v>131</v>
      </c>
    </row>
    <row r="213" spans="1:65" s="2" customFormat="1" ht="16.5" customHeight="1">
      <c r="A213" s="27"/>
      <c r="B213" s="237"/>
      <c r="C213" s="288" t="s">
        <v>352</v>
      </c>
      <c r="D213" s="288" t="s">
        <v>136</v>
      </c>
      <c r="E213" s="289" t="s">
        <v>353</v>
      </c>
      <c r="F213" s="290" t="s">
        <v>354</v>
      </c>
      <c r="G213" s="291" t="s">
        <v>196</v>
      </c>
      <c r="H213" s="292">
        <v>6.0060000000000002</v>
      </c>
      <c r="I213" s="314">
        <v>0</v>
      </c>
      <c r="J213" s="293">
        <f>ROUND(I213*H213,2)</f>
        <v>0</v>
      </c>
      <c r="K213" s="290" t="s">
        <v>3</v>
      </c>
      <c r="L213" s="28"/>
      <c r="M213" s="97" t="s">
        <v>3</v>
      </c>
      <c r="N213" s="98" t="s">
        <v>41</v>
      </c>
      <c r="O213" s="99">
        <v>0.871</v>
      </c>
      <c r="P213" s="99">
        <f>O213*H213</f>
        <v>5.2312260000000004</v>
      </c>
      <c r="Q213" s="99">
        <v>0.16119</v>
      </c>
      <c r="R213" s="99">
        <f>Q213*H213</f>
        <v>0.96810714000000009</v>
      </c>
      <c r="S213" s="99">
        <v>0</v>
      </c>
      <c r="T213" s="100">
        <f>S213*H213</f>
        <v>0</v>
      </c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R213" s="101" t="s">
        <v>156</v>
      </c>
      <c r="AT213" s="101" t="s">
        <v>136</v>
      </c>
      <c r="AU213" s="101" t="s">
        <v>80</v>
      </c>
      <c r="AY213" s="18" t="s">
        <v>131</v>
      </c>
      <c r="BE213" s="102">
        <f>IF(N213="základní",J213,0)</f>
        <v>0</v>
      </c>
      <c r="BF213" s="102">
        <f>IF(N213="snížená",J213,0)</f>
        <v>0</v>
      </c>
      <c r="BG213" s="102">
        <f>IF(N213="zákl. přenesená",J213,0)</f>
        <v>0</v>
      </c>
      <c r="BH213" s="102">
        <f>IF(N213="sníž. přenesená",J213,0)</f>
        <v>0</v>
      </c>
      <c r="BI213" s="102">
        <f>IF(N213="nulová",J213,0)</f>
        <v>0</v>
      </c>
      <c r="BJ213" s="18" t="s">
        <v>78</v>
      </c>
      <c r="BK213" s="102">
        <f>ROUND(I213*H213,2)</f>
        <v>0</v>
      </c>
      <c r="BL213" s="18" t="s">
        <v>156</v>
      </c>
      <c r="BM213" s="101" t="s">
        <v>355</v>
      </c>
    </row>
    <row r="214" spans="1:65" s="13" customFormat="1">
      <c r="B214" s="296"/>
      <c r="C214" s="297"/>
      <c r="D214" s="298" t="s">
        <v>145</v>
      </c>
      <c r="E214" s="299" t="s">
        <v>3</v>
      </c>
      <c r="F214" s="300" t="s">
        <v>356</v>
      </c>
      <c r="G214" s="297"/>
      <c r="H214" s="301">
        <v>6.0060000000000002</v>
      </c>
      <c r="I214" s="297"/>
      <c r="J214" s="297"/>
      <c r="K214" s="297"/>
      <c r="L214" s="105"/>
      <c r="M214" s="107"/>
      <c r="N214" s="108"/>
      <c r="O214" s="108"/>
      <c r="P214" s="108"/>
      <c r="Q214" s="108"/>
      <c r="R214" s="108"/>
      <c r="S214" s="108"/>
      <c r="T214" s="109"/>
      <c r="AT214" s="106" t="s">
        <v>145</v>
      </c>
      <c r="AU214" s="106" t="s">
        <v>80</v>
      </c>
      <c r="AV214" s="13" t="s">
        <v>80</v>
      </c>
      <c r="AW214" s="13" t="s">
        <v>31</v>
      </c>
      <c r="AX214" s="13" t="s">
        <v>78</v>
      </c>
      <c r="AY214" s="106" t="s">
        <v>131</v>
      </c>
    </row>
    <row r="215" spans="1:65" s="12" customFormat="1" ht="22.9" customHeight="1">
      <c r="B215" s="281"/>
      <c r="C215" s="282"/>
      <c r="D215" s="283" t="s">
        <v>69</v>
      </c>
      <c r="E215" s="286" t="s">
        <v>156</v>
      </c>
      <c r="F215" s="286" t="s">
        <v>357</v>
      </c>
      <c r="G215" s="282"/>
      <c r="H215" s="282"/>
      <c r="I215" s="282"/>
      <c r="J215" s="287">
        <f>BK215</f>
        <v>0</v>
      </c>
      <c r="K215" s="282"/>
      <c r="L215" s="89"/>
      <c r="M215" s="91"/>
      <c r="N215" s="92"/>
      <c r="O215" s="92"/>
      <c r="P215" s="93">
        <f>SUM(P216:P221)</f>
        <v>2.8835419999999998</v>
      </c>
      <c r="Q215" s="92"/>
      <c r="R215" s="93">
        <f>SUM(R216:R221)</f>
        <v>1.0283521</v>
      </c>
      <c r="S215" s="92"/>
      <c r="T215" s="94">
        <f>SUM(T216:T221)</f>
        <v>0</v>
      </c>
      <c r="AR215" s="90" t="s">
        <v>78</v>
      </c>
      <c r="AT215" s="95" t="s">
        <v>69</v>
      </c>
      <c r="AU215" s="95" t="s">
        <v>78</v>
      </c>
      <c r="AY215" s="90" t="s">
        <v>131</v>
      </c>
      <c r="BK215" s="96">
        <f>SUM(BK216:BK221)</f>
        <v>0</v>
      </c>
    </row>
    <row r="216" spans="1:65" s="2" customFormat="1" ht="33" customHeight="1">
      <c r="A216" s="27"/>
      <c r="B216" s="237"/>
      <c r="C216" s="288" t="s">
        <v>358</v>
      </c>
      <c r="D216" s="288" t="s">
        <v>136</v>
      </c>
      <c r="E216" s="289" t="s">
        <v>359</v>
      </c>
      <c r="F216" s="290" t="s">
        <v>360</v>
      </c>
      <c r="G216" s="291" t="s">
        <v>361</v>
      </c>
      <c r="H216" s="292">
        <v>6.29</v>
      </c>
      <c r="I216" s="314">
        <v>0</v>
      </c>
      <c r="J216" s="293">
        <f>ROUND(I216*H216,2)</f>
        <v>0</v>
      </c>
      <c r="K216" s="290" t="s">
        <v>140</v>
      </c>
      <c r="L216" s="28"/>
      <c r="M216" s="97" t="s">
        <v>3</v>
      </c>
      <c r="N216" s="98" t="s">
        <v>41</v>
      </c>
      <c r="O216" s="99">
        <v>0.39100000000000001</v>
      </c>
      <c r="P216" s="99">
        <f>O216*H216</f>
        <v>2.45939</v>
      </c>
      <c r="Q216" s="99">
        <v>0.16349</v>
      </c>
      <c r="R216" s="99">
        <f>Q216*H216</f>
        <v>1.0283521</v>
      </c>
      <c r="S216" s="99">
        <v>0</v>
      </c>
      <c r="T216" s="100">
        <f>S216*H216</f>
        <v>0</v>
      </c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R216" s="101" t="s">
        <v>156</v>
      </c>
      <c r="AT216" s="101" t="s">
        <v>136</v>
      </c>
      <c r="AU216" s="101" t="s">
        <v>80</v>
      </c>
      <c r="AY216" s="18" t="s">
        <v>131</v>
      </c>
      <c r="BE216" s="102">
        <f>IF(N216="základní",J216,0)</f>
        <v>0</v>
      </c>
      <c r="BF216" s="102">
        <f>IF(N216="snížená",J216,0)</f>
        <v>0</v>
      </c>
      <c r="BG216" s="102">
        <f>IF(N216="zákl. přenesená",J216,0)</f>
        <v>0</v>
      </c>
      <c r="BH216" s="102">
        <f>IF(N216="sníž. přenesená",J216,0)</f>
        <v>0</v>
      </c>
      <c r="BI216" s="102">
        <f>IF(N216="nulová",J216,0)</f>
        <v>0</v>
      </c>
      <c r="BJ216" s="18" t="s">
        <v>78</v>
      </c>
      <c r="BK216" s="102">
        <f>ROUND(I216*H216,2)</f>
        <v>0</v>
      </c>
      <c r="BL216" s="18" t="s">
        <v>156</v>
      </c>
      <c r="BM216" s="101" t="s">
        <v>362</v>
      </c>
    </row>
    <row r="217" spans="1:65" s="2" customFormat="1">
      <c r="A217" s="27"/>
      <c r="B217" s="237"/>
      <c r="C217" s="238"/>
      <c r="D217" s="294" t="s">
        <v>143</v>
      </c>
      <c r="E217" s="238"/>
      <c r="F217" s="295" t="s">
        <v>363</v>
      </c>
      <c r="G217" s="238"/>
      <c r="H217" s="238"/>
      <c r="I217" s="238"/>
      <c r="J217" s="238"/>
      <c r="K217" s="238"/>
      <c r="L217" s="28"/>
      <c r="M217" s="103"/>
      <c r="N217" s="104"/>
      <c r="O217" s="44"/>
      <c r="P217" s="44"/>
      <c r="Q217" s="44"/>
      <c r="R217" s="44"/>
      <c r="S217" s="44"/>
      <c r="T217" s="45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T217" s="18" t="s">
        <v>143</v>
      </c>
      <c r="AU217" s="18" t="s">
        <v>80</v>
      </c>
    </row>
    <row r="218" spans="1:65" s="13" customFormat="1">
      <c r="B218" s="296"/>
      <c r="C218" s="297"/>
      <c r="D218" s="298" t="s">
        <v>145</v>
      </c>
      <c r="E218" s="299" t="s">
        <v>3</v>
      </c>
      <c r="F218" s="300" t="s">
        <v>364</v>
      </c>
      <c r="G218" s="297"/>
      <c r="H218" s="301">
        <v>6.29</v>
      </c>
      <c r="I218" s="297"/>
      <c r="J218" s="297"/>
      <c r="K218" s="297"/>
      <c r="L218" s="105"/>
      <c r="M218" s="107"/>
      <c r="N218" s="108"/>
      <c r="O218" s="108"/>
      <c r="P218" s="108"/>
      <c r="Q218" s="108"/>
      <c r="R218" s="108"/>
      <c r="S218" s="108"/>
      <c r="T218" s="109"/>
      <c r="AT218" s="106" t="s">
        <v>145</v>
      </c>
      <c r="AU218" s="106" t="s">
        <v>80</v>
      </c>
      <c r="AV218" s="13" t="s">
        <v>80</v>
      </c>
      <c r="AW218" s="13" t="s">
        <v>31</v>
      </c>
      <c r="AX218" s="13" t="s">
        <v>78</v>
      </c>
      <c r="AY218" s="106" t="s">
        <v>131</v>
      </c>
    </row>
    <row r="219" spans="1:65" s="2" customFormat="1" ht="16.5" customHeight="1">
      <c r="A219" s="27"/>
      <c r="B219" s="237"/>
      <c r="C219" s="288" t="s">
        <v>8</v>
      </c>
      <c r="D219" s="288" t="s">
        <v>136</v>
      </c>
      <c r="E219" s="289" t="s">
        <v>365</v>
      </c>
      <c r="F219" s="290" t="s">
        <v>366</v>
      </c>
      <c r="G219" s="291" t="s">
        <v>233</v>
      </c>
      <c r="H219" s="292">
        <v>0.27400000000000002</v>
      </c>
      <c r="I219" s="314">
        <v>0</v>
      </c>
      <c r="J219" s="293">
        <f>ROUND(I219*H219,2)</f>
        <v>0</v>
      </c>
      <c r="K219" s="290" t="s">
        <v>140</v>
      </c>
      <c r="L219" s="28"/>
      <c r="M219" s="97" t="s">
        <v>3</v>
      </c>
      <c r="N219" s="98" t="s">
        <v>41</v>
      </c>
      <c r="O219" s="99">
        <v>1.548</v>
      </c>
      <c r="P219" s="99">
        <f>O219*H219</f>
        <v>0.42415200000000003</v>
      </c>
      <c r="Q219" s="99">
        <v>0</v>
      </c>
      <c r="R219" s="99">
        <f>Q219*H219</f>
        <v>0</v>
      </c>
      <c r="S219" s="99">
        <v>0</v>
      </c>
      <c r="T219" s="100">
        <f>S219*H219</f>
        <v>0</v>
      </c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R219" s="101" t="s">
        <v>156</v>
      </c>
      <c r="AT219" s="101" t="s">
        <v>136</v>
      </c>
      <c r="AU219" s="101" t="s">
        <v>80</v>
      </c>
      <c r="AY219" s="18" t="s">
        <v>131</v>
      </c>
      <c r="BE219" s="102">
        <f>IF(N219="základní",J219,0)</f>
        <v>0</v>
      </c>
      <c r="BF219" s="102">
        <f>IF(N219="snížená",J219,0)</f>
        <v>0</v>
      </c>
      <c r="BG219" s="102">
        <f>IF(N219="zákl. přenesená",J219,0)</f>
        <v>0</v>
      </c>
      <c r="BH219" s="102">
        <f>IF(N219="sníž. přenesená",J219,0)</f>
        <v>0</v>
      </c>
      <c r="BI219" s="102">
        <f>IF(N219="nulová",J219,0)</f>
        <v>0</v>
      </c>
      <c r="BJ219" s="18" t="s">
        <v>78</v>
      </c>
      <c r="BK219" s="102">
        <f>ROUND(I219*H219,2)</f>
        <v>0</v>
      </c>
      <c r="BL219" s="18" t="s">
        <v>156</v>
      </c>
      <c r="BM219" s="101" t="s">
        <v>367</v>
      </c>
    </row>
    <row r="220" spans="1:65" s="2" customFormat="1">
      <c r="A220" s="27"/>
      <c r="B220" s="237"/>
      <c r="C220" s="238"/>
      <c r="D220" s="294" t="s">
        <v>143</v>
      </c>
      <c r="E220" s="238"/>
      <c r="F220" s="295" t="s">
        <v>368</v>
      </c>
      <c r="G220" s="238"/>
      <c r="H220" s="238"/>
      <c r="I220" s="238"/>
      <c r="J220" s="238"/>
      <c r="K220" s="238"/>
      <c r="L220" s="28"/>
      <c r="M220" s="103"/>
      <c r="N220" s="104"/>
      <c r="O220" s="44"/>
      <c r="P220" s="44"/>
      <c r="Q220" s="44"/>
      <c r="R220" s="44"/>
      <c r="S220" s="44"/>
      <c r="T220" s="45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T220" s="18" t="s">
        <v>143</v>
      </c>
      <c r="AU220" s="18" t="s">
        <v>80</v>
      </c>
    </row>
    <row r="221" spans="1:65" s="13" customFormat="1">
      <c r="B221" s="296"/>
      <c r="C221" s="297"/>
      <c r="D221" s="298" t="s">
        <v>145</v>
      </c>
      <c r="E221" s="299" t="s">
        <v>3</v>
      </c>
      <c r="F221" s="300" t="s">
        <v>369</v>
      </c>
      <c r="G221" s="297"/>
      <c r="H221" s="301">
        <v>0.27400000000000002</v>
      </c>
      <c r="I221" s="297"/>
      <c r="J221" s="297"/>
      <c r="K221" s="297"/>
      <c r="L221" s="105"/>
      <c r="M221" s="107"/>
      <c r="N221" s="108"/>
      <c r="O221" s="108"/>
      <c r="P221" s="108"/>
      <c r="Q221" s="108"/>
      <c r="R221" s="108"/>
      <c r="S221" s="108"/>
      <c r="T221" s="109"/>
      <c r="AT221" s="106" t="s">
        <v>145</v>
      </c>
      <c r="AU221" s="106" t="s">
        <v>80</v>
      </c>
      <c r="AV221" s="13" t="s">
        <v>80</v>
      </c>
      <c r="AW221" s="13" t="s">
        <v>31</v>
      </c>
      <c r="AX221" s="13" t="s">
        <v>78</v>
      </c>
      <c r="AY221" s="106" t="s">
        <v>131</v>
      </c>
    </row>
    <row r="222" spans="1:65" s="12" customFormat="1" ht="22.9" customHeight="1">
      <c r="B222" s="281"/>
      <c r="C222" s="282"/>
      <c r="D222" s="283" t="s">
        <v>69</v>
      </c>
      <c r="E222" s="286" t="s">
        <v>174</v>
      </c>
      <c r="F222" s="286" t="s">
        <v>370</v>
      </c>
      <c r="G222" s="282"/>
      <c r="H222" s="282"/>
      <c r="I222" s="282"/>
      <c r="J222" s="287">
        <f>BK222</f>
        <v>0</v>
      </c>
      <c r="K222" s="282"/>
      <c r="L222" s="89"/>
      <c r="M222" s="91"/>
      <c r="N222" s="92"/>
      <c r="O222" s="92"/>
      <c r="P222" s="93">
        <f>SUM(P223:P231)</f>
        <v>26.428055000000001</v>
      </c>
      <c r="Q222" s="92"/>
      <c r="R222" s="93">
        <f>SUM(R223:R231)</f>
        <v>6.6043378199999996</v>
      </c>
      <c r="S222" s="92"/>
      <c r="T222" s="94">
        <f>SUM(T223:T231)</f>
        <v>0</v>
      </c>
      <c r="AR222" s="90" t="s">
        <v>78</v>
      </c>
      <c r="AT222" s="95" t="s">
        <v>69</v>
      </c>
      <c r="AU222" s="95" t="s">
        <v>78</v>
      </c>
      <c r="AY222" s="90" t="s">
        <v>131</v>
      </c>
      <c r="BK222" s="96">
        <f>SUM(BK223:BK231)</f>
        <v>0</v>
      </c>
    </row>
    <row r="223" spans="1:65" s="2" customFormat="1" ht="24.2" customHeight="1">
      <c r="A223" s="27"/>
      <c r="B223" s="237"/>
      <c r="C223" s="288" t="s">
        <v>371</v>
      </c>
      <c r="D223" s="288" t="s">
        <v>136</v>
      </c>
      <c r="E223" s="289" t="s">
        <v>372</v>
      </c>
      <c r="F223" s="290" t="s">
        <v>373</v>
      </c>
      <c r="G223" s="291" t="s">
        <v>196</v>
      </c>
      <c r="H223" s="292">
        <v>23.347000000000001</v>
      </c>
      <c r="I223" s="314">
        <v>0</v>
      </c>
      <c r="J223" s="293">
        <f>ROUND(I223*H223,2)</f>
        <v>0</v>
      </c>
      <c r="K223" s="290" t="s">
        <v>140</v>
      </c>
      <c r="L223" s="28"/>
      <c r="M223" s="97" t="s">
        <v>3</v>
      </c>
      <c r="N223" s="98" t="s">
        <v>41</v>
      </c>
      <c r="O223" s="99">
        <v>0.19</v>
      </c>
      <c r="P223" s="99">
        <f>O223*H223</f>
        <v>4.4359299999999999</v>
      </c>
      <c r="Q223" s="99">
        <v>5.7099999999999998E-3</v>
      </c>
      <c r="R223" s="99">
        <f>Q223*H223</f>
        <v>0.13331137000000001</v>
      </c>
      <c r="S223" s="99">
        <v>0</v>
      </c>
      <c r="T223" s="100">
        <f>S223*H223</f>
        <v>0</v>
      </c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R223" s="101" t="s">
        <v>156</v>
      </c>
      <c r="AT223" s="101" t="s">
        <v>136</v>
      </c>
      <c r="AU223" s="101" t="s">
        <v>80</v>
      </c>
      <c r="AY223" s="18" t="s">
        <v>131</v>
      </c>
      <c r="BE223" s="102">
        <f>IF(N223="základní",J223,0)</f>
        <v>0</v>
      </c>
      <c r="BF223" s="102">
        <f>IF(N223="snížená",J223,0)</f>
        <v>0</v>
      </c>
      <c r="BG223" s="102">
        <f>IF(N223="zákl. přenesená",J223,0)</f>
        <v>0</v>
      </c>
      <c r="BH223" s="102">
        <f>IF(N223="sníž. přenesená",J223,0)</f>
        <v>0</v>
      </c>
      <c r="BI223" s="102">
        <f>IF(N223="nulová",J223,0)</f>
        <v>0</v>
      </c>
      <c r="BJ223" s="18" t="s">
        <v>78</v>
      </c>
      <c r="BK223" s="102">
        <f>ROUND(I223*H223,2)</f>
        <v>0</v>
      </c>
      <c r="BL223" s="18" t="s">
        <v>156</v>
      </c>
      <c r="BM223" s="101" t="s">
        <v>374</v>
      </c>
    </row>
    <row r="224" spans="1:65" s="2" customFormat="1">
      <c r="A224" s="27"/>
      <c r="B224" s="237"/>
      <c r="C224" s="238"/>
      <c r="D224" s="294" t="s">
        <v>143</v>
      </c>
      <c r="E224" s="238"/>
      <c r="F224" s="295" t="s">
        <v>375</v>
      </c>
      <c r="G224" s="238"/>
      <c r="H224" s="238"/>
      <c r="I224" s="238"/>
      <c r="J224" s="238"/>
      <c r="K224" s="238"/>
      <c r="L224" s="28"/>
      <c r="M224" s="103"/>
      <c r="N224" s="104"/>
      <c r="O224" s="44"/>
      <c r="P224" s="44"/>
      <c r="Q224" s="44"/>
      <c r="R224" s="44"/>
      <c r="S224" s="44"/>
      <c r="T224" s="45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T224" s="18" t="s">
        <v>143</v>
      </c>
      <c r="AU224" s="18" t="s">
        <v>80</v>
      </c>
    </row>
    <row r="225" spans="1:65" s="13" customFormat="1">
      <c r="B225" s="296"/>
      <c r="C225" s="297"/>
      <c r="D225" s="298" t="s">
        <v>145</v>
      </c>
      <c r="E225" s="299" t="s">
        <v>3</v>
      </c>
      <c r="F225" s="300" t="s">
        <v>376</v>
      </c>
      <c r="G225" s="297"/>
      <c r="H225" s="301">
        <v>23.347000000000001</v>
      </c>
      <c r="I225" s="297"/>
      <c r="J225" s="297"/>
      <c r="K225" s="297"/>
      <c r="L225" s="105"/>
      <c r="M225" s="107"/>
      <c r="N225" s="108"/>
      <c r="O225" s="108"/>
      <c r="P225" s="108"/>
      <c r="Q225" s="108"/>
      <c r="R225" s="108"/>
      <c r="S225" s="108"/>
      <c r="T225" s="109"/>
      <c r="AT225" s="106" t="s">
        <v>145</v>
      </c>
      <c r="AU225" s="106" t="s">
        <v>80</v>
      </c>
      <c r="AV225" s="13" t="s">
        <v>80</v>
      </c>
      <c r="AW225" s="13" t="s">
        <v>31</v>
      </c>
      <c r="AX225" s="13" t="s">
        <v>78</v>
      </c>
      <c r="AY225" s="106" t="s">
        <v>131</v>
      </c>
    </row>
    <row r="226" spans="1:65" s="2" customFormat="1" ht="24.2" customHeight="1">
      <c r="A226" s="27"/>
      <c r="B226" s="237"/>
      <c r="C226" s="288" t="s">
        <v>377</v>
      </c>
      <c r="D226" s="288" t="s">
        <v>136</v>
      </c>
      <c r="E226" s="289" t="s">
        <v>378</v>
      </c>
      <c r="F226" s="290" t="s">
        <v>379</v>
      </c>
      <c r="G226" s="291" t="s">
        <v>196</v>
      </c>
      <c r="H226" s="292">
        <v>8.5500000000000007</v>
      </c>
      <c r="I226" s="314">
        <v>0</v>
      </c>
      <c r="J226" s="293">
        <f>ROUND(I226*H226,2)</f>
        <v>0</v>
      </c>
      <c r="K226" s="290" t="s">
        <v>140</v>
      </c>
      <c r="L226" s="28"/>
      <c r="M226" s="97" t="s">
        <v>3</v>
      </c>
      <c r="N226" s="98" t="s">
        <v>41</v>
      </c>
      <c r="O226" s="99">
        <v>0.46600000000000003</v>
      </c>
      <c r="P226" s="99">
        <f>O226*H226</f>
        <v>3.9843000000000006</v>
      </c>
      <c r="Q226" s="99">
        <v>2.9499999999999998E-2</v>
      </c>
      <c r="R226" s="99">
        <f>Q226*H226</f>
        <v>0.25222500000000003</v>
      </c>
      <c r="S226" s="99">
        <v>0</v>
      </c>
      <c r="T226" s="100">
        <f>S226*H226</f>
        <v>0</v>
      </c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R226" s="101" t="s">
        <v>156</v>
      </c>
      <c r="AT226" s="101" t="s">
        <v>136</v>
      </c>
      <c r="AU226" s="101" t="s">
        <v>80</v>
      </c>
      <c r="AY226" s="18" t="s">
        <v>131</v>
      </c>
      <c r="BE226" s="102">
        <f>IF(N226="základní",J226,0)</f>
        <v>0</v>
      </c>
      <c r="BF226" s="102">
        <f>IF(N226="snížená",J226,0)</f>
        <v>0</v>
      </c>
      <c r="BG226" s="102">
        <f>IF(N226="zákl. přenesená",J226,0)</f>
        <v>0</v>
      </c>
      <c r="BH226" s="102">
        <f>IF(N226="sníž. přenesená",J226,0)</f>
        <v>0</v>
      </c>
      <c r="BI226" s="102">
        <f>IF(N226="nulová",J226,0)</f>
        <v>0</v>
      </c>
      <c r="BJ226" s="18" t="s">
        <v>78</v>
      </c>
      <c r="BK226" s="102">
        <f>ROUND(I226*H226,2)</f>
        <v>0</v>
      </c>
      <c r="BL226" s="18" t="s">
        <v>156</v>
      </c>
      <c r="BM226" s="101" t="s">
        <v>380</v>
      </c>
    </row>
    <row r="227" spans="1:65" s="2" customFormat="1">
      <c r="A227" s="27"/>
      <c r="B227" s="237"/>
      <c r="C227" s="238"/>
      <c r="D227" s="294" t="s">
        <v>143</v>
      </c>
      <c r="E227" s="238"/>
      <c r="F227" s="295" t="s">
        <v>381</v>
      </c>
      <c r="G227" s="238"/>
      <c r="H227" s="238"/>
      <c r="I227" s="238"/>
      <c r="J227" s="238"/>
      <c r="K227" s="238"/>
      <c r="L227" s="28"/>
      <c r="M227" s="103"/>
      <c r="N227" s="104"/>
      <c r="O227" s="44"/>
      <c r="P227" s="44"/>
      <c r="Q227" s="44"/>
      <c r="R227" s="44"/>
      <c r="S227" s="44"/>
      <c r="T227" s="45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T227" s="18" t="s">
        <v>143</v>
      </c>
      <c r="AU227" s="18" t="s">
        <v>80</v>
      </c>
    </row>
    <row r="228" spans="1:65" s="13" customFormat="1">
      <c r="B228" s="296"/>
      <c r="C228" s="297"/>
      <c r="D228" s="298" t="s">
        <v>145</v>
      </c>
      <c r="E228" s="299" t="s">
        <v>3</v>
      </c>
      <c r="F228" s="300" t="s">
        <v>382</v>
      </c>
      <c r="G228" s="297"/>
      <c r="H228" s="301">
        <v>8.5500000000000007</v>
      </c>
      <c r="I228" s="297"/>
      <c r="J228" s="297"/>
      <c r="K228" s="297"/>
      <c r="L228" s="105"/>
      <c r="M228" s="107"/>
      <c r="N228" s="108"/>
      <c r="O228" s="108"/>
      <c r="P228" s="108"/>
      <c r="Q228" s="108"/>
      <c r="R228" s="108"/>
      <c r="S228" s="108"/>
      <c r="T228" s="109"/>
      <c r="AT228" s="106" t="s">
        <v>145</v>
      </c>
      <c r="AU228" s="106" t="s">
        <v>80</v>
      </c>
      <c r="AV228" s="13" t="s">
        <v>80</v>
      </c>
      <c r="AW228" s="13" t="s">
        <v>31</v>
      </c>
      <c r="AX228" s="13" t="s">
        <v>78</v>
      </c>
      <c r="AY228" s="106" t="s">
        <v>131</v>
      </c>
    </row>
    <row r="229" spans="1:65" s="2" customFormat="1" ht="21.75" customHeight="1">
      <c r="A229" s="27"/>
      <c r="B229" s="237"/>
      <c r="C229" s="288" t="s">
        <v>383</v>
      </c>
      <c r="D229" s="288" t="s">
        <v>136</v>
      </c>
      <c r="E229" s="289" t="s">
        <v>384</v>
      </c>
      <c r="F229" s="290" t="s">
        <v>385</v>
      </c>
      <c r="G229" s="291" t="s">
        <v>196</v>
      </c>
      <c r="H229" s="292">
        <v>29.765000000000001</v>
      </c>
      <c r="I229" s="314">
        <v>0</v>
      </c>
      <c r="J229" s="293">
        <f>ROUND(I229*H229,2)</f>
        <v>0</v>
      </c>
      <c r="K229" s="290" t="s">
        <v>140</v>
      </c>
      <c r="L229" s="28"/>
      <c r="M229" s="97" t="s">
        <v>3</v>
      </c>
      <c r="N229" s="98" t="s">
        <v>41</v>
      </c>
      <c r="O229" s="99">
        <v>0.60499999999999998</v>
      </c>
      <c r="P229" s="99">
        <f>O229*H229</f>
        <v>18.007825</v>
      </c>
      <c r="Q229" s="99">
        <v>0.20893</v>
      </c>
      <c r="R229" s="99">
        <f>Q229*H229</f>
        <v>6.21880145</v>
      </c>
      <c r="S229" s="99">
        <v>0</v>
      </c>
      <c r="T229" s="100">
        <f>S229*H229</f>
        <v>0</v>
      </c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R229" s="101" t="s">
        <v>156</v>
      </c>
      <c r="AT229" s="101" t="s">
        <v>136</v>
      </c>
      <c r="AU229" s="101" t="s">
        <v>80</v>
      </c>
      <c r="AY229" s="18" t="s">
        <v>131</v>
      </c>
      <c r="BE229" s="102">
        <f>IF(N229="základní",J229,0)</f>
        <v>0</v>
      </c>
      <c r="BF229" s="102">
        <f>IF(N229="snížená",J229,0)</f>
        <v>0</v>
      </c>
      <c r="BG229" s="102">
        <f>IF(N229="zákl. přenesená",J229,0)</f>
        <v>0</v>
      </c>
      <c r="BH229" s="102">
        <f>IF(N229="sníž. přenesená",J229,0)</f>
        <v>0</v>
      </c>
      <c r="BI229" s="102">
        <f>IF(N229="nulová",J229,0)</f>
        <v>0</v>
      </c>
      <c r="BJ229" s="18" t="s">
        <v>78</v>
      </c>
      <c r="BK229" s="102">
        <f>ROUND(I229*H229,2)</f>
        <v>0</v>
      </c>
      <c r="BL229" s="18" t="s">
        <v>156</v>
      </c>
      <c r="BM229" s="101" t="s">
        <v>386</v>
      </c>
    </row>
    <row r="230" spans="1:65" s="2" customFormat="1">
      <c r="A230" s="27"/>
      <c r="B230" s="237"/>
      <c r="C230" s="238"/>
      <c r="D230" s="294" t="s">
        <v>143</v>
      </c>
      <c r="E230" s="238"/>
      <c r="F230" s="295" t="s">
        <v>387</v>
      </c>
      <c r="G230" s="238"/>
      <c r="H230" s="238"/>
      <c r="I230" s="238"/>
      <c r="J230" s="238"/>
      <c r="K230" s="238"/>
      <c r="L230" s="28"/>
      <c r="M230" s="103"/>
      <c r="N230" s="104"/>
      <c r="O230" s="44"/>
      <c r="P230" s="44"/>
      <c r="Q230" s="44"/>
      <c r="R230" s="44"/>
      <c r="S230" s="44"/>
      <c r="T230" s="45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T230" s="18" t="s">
        <v>143</v>
      </c>
      <c r="AU230" s="18" t="s">
        <v>80</v>
      </c>
    </row>
    <row r="231" spans="1:65" s="13" customFormat="1">
      <c r="B231" s="296"/>
      <c r="C231" s="297"/>
      <c r="D231" s="298" t="s">
        <v>145</v>
      </c>
      <c r="E231" s="299" t="s">
        <v>3</v>
      </c>
      <c r="F231" s="300" t="s">
        <v>388</v>
      </c>
      <c r="G231" s="297"/>
      <c r="H231" s="301">
        <v>29.765000000000001</v>
      </c>
      <c r="I231" s="297"/>
      <c r="J231" s="297"/>
      <c r="K231" s="297"/>
      <c r="L231" s="105"/>
      <c r="M231" s="107"/>
      <c r="N231" s="108"/>
      <c r="O231" s="108"/>
      <c r="P231" s="108"/>
      <c r="Q231" s="108"/>
      <c r="R231" s="108"/>
      <c r="S231" s="108"/>
      <c r="T231" s="109"/>
      <c r="AT231" s="106" t="s">
        <v>145</v>
      </c>
      <c r="AU231" s="106" t="s">
        <v>80</v>
      </c>
      <c r="AV231" s="13" t="s">
        <v>80</v>
      </c>
      <c r="AW231" s="13" t="s">
        <v>31</v>
      </c>
      <c r="AX231" s="13" t="s">
        <v>78</v>
      </c>
      <c r="AY231" s="106" t="s">
        <v>131</v>
      </c>
    </row>
    <row r="232" spans="1:65" s="12" customFormat="1" ht="22.9" customHeight="1">
      <c r="B232" s="281"/>
      <c r="C232" s="282"/>
      <c r="D232" s="283" t="s">
        <v>69</v>
      </c>
      <c r="E232" s="286" t="s">
        <v>193</v>
      </c>
      <c r="F232" s="286" t="s">
        <v>389</v>
      </c>
      <c r="G232" s="282"/>
      <c r="H232" s="282"/>
      <c r="I232" s="282"/>
      <c r="J232" s="287">
        <f>BK232</f>
        <v>0</v>
      </c>
      <c r="K232" s="282"/>
      <c r="L232" s="89"/>
      <c r="M232" s="91"/>
      <c r="N232" s="92"/>
      <c r="O232" s="92"/>
      <c r="P232" s="93">
        <f>SUM(P233:P289)</f>
        <v>167.58037600000003</v>
      </c>
      <c r="Q232" s="92"/>
      <c r="R232" s="93">
        <f>SUM(R233:R289)</f>
        <v>0.48332472000000004</v>
      </c>
      <c r="S232" s="92"/>
      <c r="T232" s="94">
        <f>SUM(T233:T289)</f>
        <v>35.976701999999996</v>
      </c>
      <c r="AR232" s="90" t="s">
        <v>78</v>
      </c>
      <c r="AT232" s="95" t="s">
        <v>69</v>
      </c>
      <c r="AU232" s="95" t="s">
        <v>78</v>
      </c>
      <c r="AY232" s="90" t="s">
        <v>131</v>
      </c>
      <c r="BK232" s="96">
        <f>SUM(BK233:BK289)</f>
        <v>0</v>
      </c>
    </row>
    <row r="233" spans="1:65" s="2" customFormat="1" ht="24.2" customHeight="1">
      <c r="A233" s="27"/>
      <c r="B233" s="237"/>
      <c r="C233" s="288" t="s">
        <v>390</v>
      </c>
      <c r="D233" s="288" t="s">
        <v>136</v>
      </c>
      <c r="E233" s="289" t="s">
        <v>391</v>
      </c>
      <c r="F233" s="290" t="s">
        <v>392</v>
      </c>
      <c r="G233" s="291" t="s">
        <v>196</v>
      </c>
      <c r="H233" s="292">
        <v>70</v>
      </c>
      <c r="I233" s="314">
        <v>0</v>
      </c>
      <c r="J233" s="293">
        <f>ROUND(I233*H233,2)</f>
        <v>0</v>
      </c>
      <c r="K233" s="290" t="s">
        <v>140</v>
      </c>
      <c r="L233" s="28"/>
      <c r="M233" s="97" t="s">
        <v>3</v>
      </c>
      <c r="N233" s="98" t="s">
        <v>41</v>
      </c>
      <c r="O233" s="99">
        <v>0.14000000000000001</v>
      </c>
      <c r="P233" s="99">
        <f>O233*H233</f>
        <v>9.8000000000000007</v>
      </c>
      <c r="Q233" s="99">
        <v>0</v>
      </c>
      <c r="R233" s="99">
        <f>Q233*H233</f>
        <v>0</v>
      </c>
      <c r="S233" s="99">
        <v>0</v>
      </c>
      <c r="T233" s="100">
        <f>S233*H233</f>
        <v>0</v>
      </c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R233" s="101" t="s">
        <v>156</v>
      </c>
      <c r="AT233" s="101" t="s">
        <v>136</v>
      </c>
      <c r="AU233" s="101" t="s">
        <v>80</v>
      </c>
      <c r="AY233" s="18" t="s">
        <v>131</v>
      </c>
      <c r="BE233" s="102">
        <f>IF(N233="základní",J233,0)</f>
        <v>0</v>
      </c>
      <c r="BF233" s="102">
        <f>IF(N233="snížená",J233,0)</f>
        <v>0</v>
      </c>
      <c r="BG233" s="102">
        <f>IF(N233="zákl. přenesená",J233,0)</f>
        <v>0</v>
      </c>
      <c r="BH233" s="102">
        <f>IF(N233="sníž. přenesená",J233,0)</f>
        <v>0</v>
      </c>
      <c r="BI233" s="102">
        <f>IF(N233="nulová",J233,0)</f>
        <v>0</v>
      </c>
      <c r="BJ233" s="18" t="s">
        <v>78</v>
      </c>
      <c r="BK233" s="102">
        <f>ROUND(I233*H233,2)</f>
        <v>0</v>
      </c>
      <c r="BL233" s="18" t="s">
        <v>156</v>
      </c>
      <c r="BM233" s="101" t="s">
        <v>393</v>
      </c>
    </row>
    <row r="234" spans="1:65" s="2" customFormat="1">
      <c r="A234" s="27"/>
      <c r="B234" s="237"/>
      <c r="C234" s="238"/>
      <c r="D234" s="294" t="s">
        <v>143</v>
      </c>
      <c r="E234" s="238"/>
      <c r="F234" s="295" t="s">
        <v>394</v>
      </c>
      <c r="G234" s="238"/>
      <c r="H234" s="238"/>
      <c r="I234" s="238"/>
      <c r="J234" s="238"/>
      <c r="K234" s="238"/>
      <c r="L234" s="28"/>
      <c r="M234" s="103"/>
      <c r="N234" s="104"/>
      <c r="O234" s="44"/>
      <c r="P234" s="44"/>
      <c r="Q234" s="44"/>
      <c r="R234" s="44"/>
      <c r="S234" s="44"/>
      <c r="T234" s="45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T234" s="18" t="s">
        <v>143</v>
      </c>
      <c r="AU234" s="18" t="s">
        <v>80</v>
      </c>
    </row>
    <row r="235" spans="1:65" s="13" customFormat="1">
      <c r="B235" s="296"/>
      <c r="C235" s="297"/>
      <c r="D235" s="298" t="s">
        <v>145</v>
      </c>
      <c r="E235" s="299" t="s">
        <v>3</v>
      </c>
      <c r="F235" s="300" t="s">
        <v>395</v>
      </c>
      <c r="G235" s="297"/>
      <c r="H235" s="301">
        <v>70</v>
      </c>
      <c r="I235" s="297"/>
      <c r="J235" s="297"/>
      <c r="K235" s="297"/>
      <c r="L235" s="105"/>
      <c r="M235" s="107"/>
      <c r="N235" s="108"/>
      <c r="O235" s="108"/>
      <c r="P235" s="108"/>
      <c r="Q235" s="108"/>
      <c r="R235" s="108"/>
      <c r="S235" s="108"/>
      <c r="T235" s="109"/>
      <c r="AT235" s="106" t="s">
        <v>145</v>
      </c>
      <c r="AU235" s="106" t="s">
        <v>80</v>
      </c>
      <c r="AV235" s="13" t="s">
        <v>80</v>
      </c>
      <c r="AW235" s="13" t="s">
        <v>31</v>
      </c>
      <c r="AX235" s="13" t="s">
        <v>78</v>
      </c>
      <c r="AY235" s="106" t="s">
        <v>131</v>
      </c>
    </row>
    <row r="236" spans="1:65" s="2" customFormat="1" ht="24.2" customHeight="1">
      <c r="A236" s="27"/>
      <c r="B236" s="237"/>
      <c r="C236" s="288" t="s">
        <v>396</v>
      </c>
      <c r="D236" s="288" t="s">
        <v>136</v>
      </c>
      <c r="E236" s="289" t="s">
        <v>397</v>
      </c>
      <c r="F236" s="290" t="s">
        <v>398</v>
      </c>
      <c r="G236" s="291" t="s">
        <v>196</v>
      </c>
      <c r="H236" s="292">
        <v>4270</v>
      </c>
      <c r="I236" s="314">
        <v>0</v>
      </c>
      <c r="J236" s="293">
        <f>ROUND(I236*H236,2)</f>
        <v>0</v>
      </c>
      <c r="K236" s="290" t="s">
        <v>140</v>
      </c>
      <c r="L236" s="28"/>
      <c r="M236" s="97" t="s">
        <v>3</v>
      </c>
      <c r="N236" s="98" t="s">
        <v>41</v>
      </c>
      <c r="O236" s="99">
        <v>0</v>
      </c>
      <c r="P236" s="99">
        <f>O236*H236</f>
        <v>0</v>
      </c>
      <c r="Q236" s="99">
        <v>0</v>
      </c>
      <c r="R236" s="99">
        <f>Q236*H236</f>
        <v>0</v>
      </c>
      <c r="S236" s="99">
        <v>0</v>
      </c>
      <c r="T236" s="100">
        <f>S236*H236</f>
        <v>0</v>
      </c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R236" s="101" t="s">
        <v>156</v>
      </c>
      <c r="AT236" s="101" t="s">
        <v>136</v>
      </c>
      <c r="AU236" s="101" t="s">
        <v>80</v>
      </c>
      <c r="AY236" s="18" t="s">
        <v>131</v>
      </c>
      <c r="BE236" s="102">
        <f>IF(N236="základní",J236,0)</f>
        <v>0</v>
      </c>
      <c r="BF236" s="102">
        <f>IF(N236="snížená",J236,0)</f>
        <v>0</v>
      </c>
      <c r="BG236" s="102">
        <f>IF(N236="zákl. přenesená",J236,0)</f>
        <v>0</v>
      </c>
      <c r="BH236" s="102">
        <f>IF(N236="sníž. přenesená",J236,0)</f>
        <v>0</v>
      </c>
      <c r="BI236" s="102">
        <f>IF(N236="nulová",J236,0)</f>
        <v>0</v>
      </c>
      <c r="BJ236" s="18" t="s">
        <v>78</v>
      </c>
      <c r="BK236" s="102">
        <f>ROUND(I236*H236,2)</f>
        <v>0</v>
      </c>
      <c r="BL236" s="18" t="s">
        <v>156</v>
      </c>
      <c r="BM236" s="101" t="s">
        <v>399</v>
      </c>
    </row>
    <row r="237" spans="1:65" s="2" customFormat="1">
      <c r="A237" s="27"/>
      <c r="B237" s="237"/>
      <c r="C237" s="238"/>
      <c r="D237" s="294" t="s">
        <v>143</v>
      </c>
      <c r="E237" s="238"/>
      <c r="F237" s="295" t="s">
        <v>400</v>
      </c>
      <c r="G237" s="238"/>
      <c r="H237" s="238"/>
      <c r="I237" s="238"/>
      <c r="J237" s="238"/>
      <c r="K237" s="238"/>
      <c r="L237" s="28"/>
      <c r="M237" s="103"/>
      <c r="N237" s="104"/>
      <c r="O237" s="44"/>
      <c r="P237" s="44"/>
      <c r="Q237" s="44"/>
      <c r="R237" s="44"/>
      <c r="S237" s="44"/>
      <c r="T237" s="45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T237" s="18" t="s">
        <v>143</v>
      </c>
      <c r="AU237" s="18" t="s">
        <v>80</v>
      </c>
    </row>
    <row r="238" spans="1:65" s="13" customFormat="1">
      <c r="B238" s="296"/>
      <c r="C238" s="297"/>
      <c r="D238" s="298" t="s">
        <v>145</v>
      </c>
      <c r="E238" s="299" t="s">
        <v>3</v>
      </c>
      <c r="F238" s="300" t="s">
        <v>401</v>
      </c>
      <c r="G238" s="297"/>
      <c r="H238" s="301">
        <v>4270</v>
      </c>
      <c r="I238" s="297"/>
      <c r="J238" s="297"/>
      <c r="K238" s="297"/>
      <c r="L238" s="105"/>
      <c r="M238" s="107"/>
      <c r="N238" s="108"/>
      <c r="O238" s="108"/>
      <c r="P238" s="108"/>
      <c r="Q238" s="108"/>
      <c r="R238" s="108"/>
      <c r="S238" s="108"/>
      <c r="T238" s="109"/>
      <c r="AT238" s="106" t="s">
        <v>145</v>
      </c>
      <c r="AU238" s="106" t="s">
        <v>80</v>
      </c>
      <c r="AV238" s="13" t="s">
        <v>80</v>
      </c>
      <c r="AW238" s="13" t="s">
        <v>31</v>
      </c>
      <c r="AX238" s="13" t="s">
        <v>78</v>
      </c>
      <c r="AY238" s="106" t="s">
        <v>131</v>
      </c>
    </row>
    <row r="239" spans="1:65" s="2" customFormat="1" ht="24.2" customHeight="1">
      <c r="A239" s="27"/>
      <c r="B239" s="237"/>
      <c r="C239" s="288" t="s">
        <v>402</v>
      </c>
      <c r="D239" s="288" t="s">
        <v>136</v>
      </c>
      <c r="E239" s="289" t="s">
        <v>403</v>
      </c>
      <c r="F239" s="290" t="s">
        <v>404</v>
      </c>
      <c r="G239" s="291" t="s">
        <v>196</v>
      </c>
      <c r="H239" s="292">
        <v>70</v>
      </c>
      <c r="I239" s="314">
        <v>0</v>
      </c>
      <c r="J239" s="293">
        <f>ROUND(I239*H239,2)</f>
        <v>0</v>
      </c>
      <c r="K239" s="290" t="s">
        <v>140</v>
      </c>
      <c r="L239" s="28"/>
      <c r="M239" s="97" t="s">
        <v>3</v>
      </c>
      <c r="N239" s="98" t="s">
        <v>41</v>
      </c>
      <c r="O239" s="99">
        <v>0.104</v>
      </c>
      <c r="P239" s="99">
        <f>O239*H239</f>
        <v>7.2799999999999994</v>
      </c>
      <c r="Q239" s="99">
        <v>0</v>
      </c>
      <c r="R239" s="99">
        <f>Q239*H239</f>
        <v>0</v>
      </c>
      <c r="S239" s="99">
        <v>0</v>
      </c>
      <c r="T239" s="100">
        <f>S239*H239</f>
        <v>0</v>
      </c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R239" s="101" t="s">
        <v>156</v>
      </c>
      <c r="AT239" s="101" t="s">
        <v>136</v>
      </c>
      <c r="AU239" s="101" t="s">
        <v>80</v>
      </c>
      <c r="AY239" s="18" t="s">
        <v>131</v>
      </c>
      <c r="BE239" s="102">
        <f>IF(N239="základní",J239,0)</f>
        <v>0</v>
      </c>
      <c r="BF239" s="102">
        <f>IF(N239="snížená",J239,0)</f>
        <v>0</v>
      </c>
      <c r="BG239" s="102">
        <f>IF(N239="zákl. přenesená",J239,0)</f>
        <v>0</v>
      </c>
      <c r="BH239" s="102">
        <f>IF(N239="sníž. přenesená",J239,0)</f>
        <v>0</v>
      </c>
      <c r="BI239" s="102">
        <f>IF(N239="nulová",J239,0)</f>
        <v>0</v>
      </c>
      <c r="BJ239" s="18" t="s">
        <v>78</v>
      </c>
      <c r="BK239" s="102">
        <f>ROUND(I239*H239,2)</f>
        <v>0</v>
      </c>
      <c r="BL239" s="18" t="s">
        <v>156</v>
      </c>
      <c r="BM239" s="101" t="s">
        <v>405</v>
      </c>
    </row>
    <row r="240" spans="1:65" s="2" customFormat="1">
      <c r="A240" s="27"/>
      <c r="B240" s="237"/>
      <c r="C240" s="238"/>
      <c r="D240" s="294" t="s">
        <v>143</v>
      </c>
      <c r="E240" s="238"/>
      <c r="F240" s="295" t="s">
        <v>406</v>
      </c>
      <c r="G240" s="238"/>
      <c r="H240" s="238"/>
      <c r="I240" s="238"/>
      <c r="J240" s="238"/>
      <c r="K240" s="238"/>
      <c r="L240" s="28"/>
      <c r="M240" s="103"/>
      <c r="N240" s="104"/>
      <c r="O240" s="44"/>
      <c r="P240" s="44"/>
      <c r="Q240" s="44"/>
      <c r="R240" s="44"/>
      <c r="S240" s="44"/>
      <c r="T240" s="45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T240" s="18" t="s">
        <v>143</v>
      </c>
      <c r="AU240" s="18" t="s">
        <v>80</v>
      </c>
    </row>
    <row r="241" spans="1:65" s="13" customFormat="1">
      <c r="B241" s="296"/>
      <c r="C241" s="297"/>
      <c r="D241" s="298" t="s">
        <v>145</v>
      </c>
      <c r="E241" s="299" t="s">
        <v>3</v>
      </c>
      <c r="F241" s="300" t="s">
        <v>395</v>
      </c>
      <c r="G241" s="297"/>
      <c r="H241" s="301">
        <v>70</v>
      </c>
      <c r="I241" s="297"/>
      <c r="J241" s="297"/>
      <c r="K241" s="297"/>
      <c r="L241" s="105"/>
      <c r="M241" s="107"/>
      <c r="N241" s="108"/>
      <c r="O241" s="108"/>
      <c r="P241" s="108"/>
      <c r="Q241" s="108"/>
      <c r="R241" s="108"/>
      <c r="S241" s="108"/>
      <c r="T241" s="109"/>
      <c r="AT241" s="106" t="s">
        <v>145</v>
      </c>
      <c r="AU241" s="106" t="s">
        <v>80</v>
      </c>
      <c r="AV241" s="13" t="s">
        <v>80</v>
      </c>
      <c r="AW241" s="13" t="s">
        <v>31</v>
      </c>
      <c r="AX241" s="13" t="s">
        <v>78</v>
      </c>
      <c r="AY241" s="106" t="s">
        <v>131</v>
      </c>
    </row>
    <row r="242" spans="1:65" s="2" customFormat="1" ht="24.2" customHeight="1">
      <c r="A242" s="27"/>
      <c r="B242" s="237"/>
      <c r="C242" s="288" t="s">
        <v>407</v>
      </c>
      <c r="D242" s="288" t="s">
        <v>136</v>
      </c>
      <c r="E242" s="289" t="s">
        <v>408</v>
      </c>
      <c r="F242" s="290" t="s">
        <v>409</v>
      </c>
      <c r="G242" s="291" t="s">
        <v>196</v>
      </c>
      <c r="H242" s="292">
        <v>8.5500000000000007</v>
      </c>
      <c r="I242" s="314">
        <v>0</v>
      </c>
      <c r="J242" s="293">
        <f>ROUND(I242*H242,2)</f>
        <v>0</v>
      </c>
      <c r="K242" s="290" t="s">
        <v>140</v>
      </c>
      <c r="L242" s="28"/>
      <c r="M242" s="97" t="s">
        <v>3</v>
      </c>
      <c r="N242" s="98" t="s">
        <v>41</v>
      </c>
      <c r="O242" s="99">
        <v>0.105</v>
      </c>
      <c r="P242" s="99">
        <f>O242*H242</f>
        <v>0.89775000000000005</v>
      </c>
      <c r="Q242" s="99">
        <v>0</v>
      </c>
      <c r="R242" s="99">
        <f>Q242*H242</f>
        <v>0</v>
      </c>
      <c r="S242" s="99">
        <v>0</v>
      </c>
      <c r="T242" s="100">
        <f>S242*H242</f>
        <v>0</v>
      </c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R242" s="101" t="s">
        <v>156</v>
      </c>
      <c r="AT242" s="101" t="s">
        <v>136</v>
      </c>
      <c r="AU242" s="101" t="s">
        <v>80</v>
      </c>
      <c r="AY242" s="18" t="s">
        <v>131</v>
      </c>
      <c r="BE242" s="102">
        <f>IF(N242="základní",J242,0)</f>
        <v>0</v>
      </c>
      <c r="BF242" s="102">
        <f>IF(N242="snížená",J242,0)</f>
        <v>0</v>
      </c>
      <c r="BG242" s="102">
        <f>IF(N242="zákl. přenesená",J242,0)</f>
        <v>0</v>
      </c>
      <c r="BH242" s="102">
        <f>IF(N242="sníž. přenesená",J242,0)</f>
        <v>0</v>
      </c>
      <c r="BI242" s="102">
        <f>IF(N242="nulová",J242,0)</f>
        <v>0</v>
      </c>
      <c r="BJ242" s="18" t="s">
        <v>78</v>
      </c>
      <c r="BK242" s="102">
        <f>ROUND(I242*H242,2)</f>
        <v>0</v>
      </c>
      <c r="BL242" s="18" t="s">
        <v>156</v>
      </c>
      <c r="BM242" s="101" t="s">
        <v>410</v>
      </c>
    </row>
    <row r="243" spans="1:65" s="2" customFormat="1">
      <c r="A243" s="27"/>
      <c r="B243" s="237"/>
      <c r="C243" s="238"/>
      <c r="D243" s="294" t="s">
        <v>143</v>
      </c>
      <c r="E243" s="238"/>
      <c r="F243" s="295" t="s">
        <v>411</v>
      </c>
      <c r="G243" s="238"/>
      <c r="H243" s="238"/>
      <c r="I243" s="238"/>
      <c r="J243" s="238"/>
      <c r="K243" s="238"/>
      <c r="L243" s="28"/>
      <c r="M243" s="103"/>
      <c r="N243" s="104"/>
      <c r="O243" s="44"/>
      <c r="P243" s="44"/>
      <c r="Q243" s="44"/>
      <c r="R243" s="44"/>
      <c r="S243" s="44"/>
      <c r="T243" s="45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T243" s="18" t="s">
        <v>143</v>
      </c>
      <c r="AU243" s="18" t="s">
        <v>80</v>
      </c>
    </row>
    <row r="244" spans="1:65" s="13" customFormat="1">
      <c r="B244" s="296"/>
      <c r="C244" s="297"/>
      <c r="D244" s="298" t="s">
        <v>145</v>
      </c>
      <c r="E244" s="299" t="s">
        <v>3</v>
      </c>
      <c r="F244" s="300" t="s">
        <v>382</v>
      </c>
      <c r="G244" s="297"/>
      <c r="H244" s="301">
        <v>8.5500000000000007</v>
      </c>
      <c r="I244" s="297"/>
      <c r="J244" s="297"/>
      <c r="K244" s="297"/>
      <c r="L244" s="105"/>
      <c r="M244" s="107"/>
      <c r="N244" s="108"/>
      <c r="O244" s="108"/>
      <c r="P244" s="108"/>
      <c r="Q244" s="108"/>
      <c r="R244" s="108"/>
      <c r="S244" s="108"/>
      <c r="T244" s="109"/>
      <c r="AT244" s="106" t="s">
        <v>145</v>
      </c>
      <c r="AU244" s="106" t="s">
        <v>80</v>
      </c>
      <c r="AV244" s="13" t="s">
        <v>80</v>
      </c>
      <c r="AW244" s="13" t="s">
        <v>31</v>
      </c>
      <c r="AX244" s="13" t="s">
        <v>78</v>
      </c>
      <c r="AY244" s="106" t="s">
        <v>131</v>
      </c>
    </row>
    <row r="245" spans="1:65" s="2" customFormat="1" ht="24.2" customHeight="1">
      <c r="A245" s="27"/>
      <c r="B245" s="237"/>
      <c r="C245" s="288" t="s">
        <v>412</v>
      </c>
      <c r="D245" s="288" t="s">
        <v>136</v>
      </c>
      <c r="E245" s="289" t="s">
        <v>413</v>
      </c>
      <c r="F245" s="290" t="s">
        <v>414</v>
      </c>
      <c r="G245" s="291" t="s">
        <v>196</v>
      </c>
      <c r="H245" s="292">
        <v>8.5500000000000007</v>
      </c>
      <c r="I245" s="314">
        <v>0</v>
      </c>
      <c r="J245" s="293">
        <f>ROUND(I245*H245,2)</f>
        <v>0</v>
      </c>
      <c r="K245" s="290" t="s">
        <v>140</v>
      </c>
      <c r="L245" s="28"/>
      <c r="M245" s="97" t="s">
        <v>3</v>
      </c>
      <c r="N245" s="98" t="s">
        <v>41</v>
      </c>
      <c r="O245" s="99">
        <v>0.308</v>
      </c>
      <c r="P245" s="99">
        <f>O245*H245</f>
        <v>2.6334</v>
      </c>
      <c r="Q245" s="99">
        <v>4.0000000000000003E-5</v>
      </c>
      <c r="R245" s="99">
        <f>Q245*H245</f>
        <v>3.4200000000000007E-4</v>
      </c>
      <c r="S245" s="99">
        <v>0</v>
      </c>
      <c r="T245" s="100">
        <f>S245*H245</f>
        <v>0</v>
      </c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R245" s="101" t="s">
        <v>156</v>
      </c>
      <c r="AT245" s="101" t="s">
        <v>136</v>
      </c>
      <c r="AU245" s="101" t="s">
        <v>80</v>
      </c>
      <c r="AY245" s="18" t="s">
        <v>131</v>
      </c>
      <c r="BE245" s="102">
        <f>IF(N245="základní",J245,0)</f>
        <v>0</v>
      </c>
      <c r="BF245" s="102">
        <f>IF(N245="snížená",J245,0)</f>
        <v>0</v>
      </c>
      <c r="BG245" s="102">
        <f>IF(N245="zákl. přenesená",J245,0)</f>
        <v>0</v>
      </c>
      <c r="BH245" s="102">
        <f>IF(N245="sníž. přenesená",J245,0)</f>
        <v>0</v>
      </c>
      <c r="BI245" s="102">
        <f>IF(N245="nulová",J245,0)</f>
        <v>0</v>
      </c>
      <c r="BJ245" s="18" t="s">
        <v>78</v>
      </c>
      <c r="BK245" s="102">
        <f>ROUND(I245*H245,2)</f>
        <v>0</v>
      </c>
      <c r="BL245" s="18" t="s">
        <v>156</v>
      </c>
      <c r="BM245" s="101" t="s">
        <v>415</v>
      </c>
    </row>
    <row r="246" spans="1:65" s="2" customFormat="1">
      <c r="A246" s="27"/>
      <c r="B246" s="237"/>
      <c r="C246" s="238"/>
      <c r="D246" s="294" t="s">
        <v>143</v>
      </c>
      <c r="E246" s="238"/>
      <c r="F246" s="295" t="s">
        <v>416</v>
      </c>
      <c r="G246" s="238"/>
      <c r="H246" s="238"/>
      <c r="I246" s="238"/>
      <c r="J246" s="238"/>
      <c r="K246" s="238"/>
      <c r="L246" s="28"/>
      <c r="M246" s="103"/>
      <c r="N246" s="104"/>
      <c r="O246" s="44"/>
      <c r="P246" s="44"/>
      <c r="Q246" s="44"/>
      <c r="R246" s="44"/>
      <c r="S246" s="44"/>
      <c r="T246" s="45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T246" s="18" t="s">
        <v>143</v>
      </c>
      <c r="AU246" s="18" t="s">
        <v>80</v>
      </c>
    </row>
    <row r="247" spans="1:65" s="2" customFormat="1" ht="24.2" customHeight="1">
      <c r="A247" s="27"/>
      <c r="B247" s="237"/>
      <c r="C247" s="288" t="s">
        <v>417</v>
      </c>
      <c r="D247" s="288" t="s">
        <v>136</v>
      </c>
      <c r="E247" s="289" t="s">
        <v>418</v>
      </c>
      <c r="F247" s="290" t="s">
        <v>419</v>
      </c>
      <c r="G247" s="291" t="s">
        <v>420</v>
      </c>
      <c r="H247" s="292">
        <v>17</v>
      </c>
      <c r="I247" s="314">
        <v>0</v>
      </c>
      <c r="J247" s="293">
        <f>ROUND(I247*H247,2)</f>
        <v>0</v>
      </c>
      <c r="K247" s="290" t="s">
        <v>140</v>
      </c>
      <c r="L247" s="28"/>
      <c r="M247" s="97" t="s">
        <v>3</v>
      </c>
      <c r="N247" s="98" t="s">
        <v>41</v>
      </c>
      <c r="O247" s="99">
        <v>0.14499999999999999</v>
      </c>
      <c r="P247" s="99">
        <f>O247*H247</f>
        <v>2.4649999999999999</v>
      </c>
      <c r="Q247" s="99">
        <v>0</v>
      </c>
      <c r="R247" s="99">
        <f>Q247*H247</f>
        <v>0</v>
      </c>
      <c r="S247" s="99">
        <v>0</v>
      </c>
      <c r="T247" s="100">
        <f>S247*H247</f>
        <v>0</v>
      </c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R247" s="101" t="s">
        <v>156</v>
      </c>
      <c r="AT247" s="101" t="s">
        <v>136</v>
      </c>
      <c r="AU247" s="101" t="s">
        <v>80</v>
      </c>
      <c r="AY247" s="18" t="s">
        <v>131</v>
      </c>
      <c r="BE247" s="102">
        <f>IF(N247="základní",J247,0)</f>
        <v>0</v>
      </c>
      <c r="BF247" s="102">
        <f>IF(N247="snížená",J247,0)</f>
        <v>0</v>
      </c>
      <c r="BG247" s="102">
        <f>IF(N247="zákl. přenesená",J247,0)</f>
        <v>0</v>
      </c>
      <c r="BH247" s="102">
        <f>IF(N247="sníž. přenesená",J247,0)</f>
        <v>0</v>
      </c>
      <c r="BI247" s="102">
        <f>IF(N247="nulová",J247,0)</f>
        <v>0</v>
      </c>
      <c r="BJ247" s="18" t="s">
        <v>78</v>
      </c>
      <c r="BK247" s="102">
        <f>ROUND(I247*H247,2)</f>
        <v>0</v>
      </c>
      <c r="BL247" s="18" t="s">
        <v>156</v>
      </c>
      <c r="BM247" s="101" t="s">
        <v>421</v>
      </c>
    </row>
    <row r="248" spans="1:65" s="2" customFormat="1">
      <c r="A248" s="27"/>
      <c r="B248" s="237"/>
      <c r="C248" s="238"/>
      <c r="D248" s="294" t="s">
        <v>143</v>
      </c>
      <c r="E248" s="238"/>
      <c r="F248" s="295" t="s">
        <v>422</v>
      </c>
      <c r="G248" s="238"/>
      <c r="H248" s="238"/>
      <c r="I248" s="238"/>
      <c r="J248" s="238"/>
      <c r="K248" s="238"/>
      <c r="L248" s="28"/>
      <c r="M248" s="103"/>
      <c r="N248" s="104"/>
      <c r="O248" s="44"/>
      <c r="P248" s="44"/>
      <c r="Q248" s="44"/>
      <c r="R248" s="44"/>
      <c r="S248" s="44"/>
      <c r="T248" s="45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T248" s="18" t="s">
        <v>143</v>
      </c>
      <c r="AU248" s="18" t="s">
        <v>80</v>
      </c>
    </row>
    <row r="249" spans="1:65" s="13" customFormat="1">
      <c r="B249" s="296"/>
      <c r="C249" s="297"/>
      <c r="D249" s="298" t="s">
        <v>145</v>
      </c>
      <c r="E249" s="299" t="s">
        <v>3</v>
      </c>
      <c r="F249" s="300" t="s">
        <v>423</v>
      </c>
      <c r="G249" s="297"/>
      <c r="H249" s="301">
        <v>9</v>
      </c>
      <c r="I249" s="297"/>
      <c r="J249" s="297"/>
      <c r="K249" s="297"/>
      <c r="L249" s="105"/>
      <c r="M249" s="107"/>
      <c r="N249" s="108"/>
      <c r="O249" s="108"/>
      <c r="P249" s="108"/>
      <c r="Q249" s="108"/>
      <c r="R249" s="108"/>
      <c r="S249" s="108"/>
      <c r="T249" s="109"/>
      <c r="AT249" s="106" t="s">
        <v>145</v>
      </c>
      <c r="AU249" s="106" t="s">
        <v>80</v>
      </c>
      <c r="AV249" s="13" t="s">
        <v>80</v>
      </c>
      <c r="AW249" s="13" t="s">
        <v>31</v>
      </c>
      <c r="AX249" s="13" t="s">
        <v>70</v>
      </c>
      <c r="AY249" s="106" t="s">
        <v>131</v>
      </c>
    </row>
    <row r="250" spans="1:65" s="13" customFormat="1">
      <c r="B250" s="296"/>
      <c r="C250" s="297"/>
      <c r="D250" s="298" t="s">
        <v>145</v>
      </c>
      <c r="E250" s="299" t="s">
        <v>3</v>
      </c>
      <c r="F250" s="300" t="s">
        <v>424</v>
      </c>
      <c r="G250" s="297"/>
      <c r="H250" s="301">
        <v>8</v>
      </c>
      <c r="I250" s="297"/>
      <c r="J250" s="297"/>
      <c r="K250" s="297"/>
      <c r="L250" s="105"/>
      <c r="M250" s="107"/>
      <c r="N250" s="108"/>
      <c r="O250" s="108"/>
      <c r="P250" s="108"/>
      <c r="Q250" s="108"/>
      <c r="R250" s="108"/>
      <c r="S250" s="108"/>
      <c r="T250" s="109"/>
      <c r="AT250" s="106" t="s">
        <v>145</v>
      </c>
      <c r="AU250" s="106" t="s">
        <v>80</v>
      </c>
      <c r="AV250" s="13" t="s">
        <v>80</v>
      </c>
      <c r="AW250" s="13" t="s">
        <v>31</v>
      </c>
      <c r="AX250" s="13" t="s">
        <v>70</v>
      </c>
      <c r="AY250" s="106" t="s">
        <v>131</v>
      </c>
    </row>
    <row r="251" spans="1:65" s="14" customFormat="1">
      <c r="B251" s="308"/>
      <c r="C251" s="309"/>
      <c r="D251" s="298" t="s">
        <v>145</v>
      </c>
      <c r="E251" s="310" t="s">
        <v>3</v>
      </c>
      <c r="F251" s="311" t="s">
        <v>155</v>
      </c>
      <c r="G251" s="309"/>
      <c r="H251" s="312">
        <v>17</v>
      </c>
      <c r="I251" s="309"/>
      <c r="J251" s="309"/>
      <c r="K251" s="309"/>
      <c r="L251" s="113"/>
      <c r="M251" s="115"/>
      <c r="N251" s="116"/>
      <c r="O251" s="116"/>
      <c r="P251" s="116"/>
      <c r="Q251" s="116"/>
      <c r="R251" s="116"/>
      <c r="S251" s="116"/>
      <c r="T251" s="117"/>
      <c r="AT251" s="114" t="s">
        <v>145</v>
      </c>
      <c r="AU251" s="114" t="s">
        <v>80</v>
      </c>
      <c r="AV251" s="14" t="s">
        <v>156</v>
      </c>
      <c r="AW251" s="14" t="s">
        <v>31</v>
      </c>
      <c r="AX251" s="14" t="s">
        <v>78</v>
      </c>
      <c r="AY251" s="114" t="s">
        <v>131</v>
      </c>
    </row>
    <row r="252" spans="1:65" s="2" customFormat="1" ht="24.2" customHeight="1">
      <c r="A252" s="27"/>
      <c r="B252" s="237"/>
      <c r="C252" s="302" t="s">
        <v>425</v>
      </c>
      <c r="D252" s="302" t="s">
        <v>147</v>
      </c>
      <c r="E252" s="303" t="s">
        <v>426</v>
      </c>
      <c r="F252" s="304" t="s">
        <v>427</v>
      </c>
      <c r="G252" s="305" t="s">
        <v>420</v>
      </c>
      <c r="H252" s="306">
        <v>17</v>
      </c>
      <c r="I252" s="314">
        <v>0</v>
      </c>
      <c r="J252" s="307">
        <f>ROUND(I252*H252,2)</f>
        <v>0</v>
      </c>
      <c r="K252" s="304" t="s">
        <v>140</v>
      </c>
      <c r="L252" s="110"/>
      <c r="M252" s="111" t="s">
        <v>3</v>
      </c>
      <c r="N252" s="112" t="s">
        <v>41</v>
      </c>
      <c r="O252" s="99">
        <v>0</v>
      </c>
      <c r="P252" s="99">
        <f>O252*H252</f>
        <v>0</v>
      </c>
      <c r="Q252" s="99">
        <v>2.1000000000000001E-4</v>
      </c>
      <c r="R252" s="99">
        <f>Q252*H252</f>
        <v>3.5700000000000003E-3</v>
      </c>
      <c r="S252" s="99">
        <v>0</v>
      </c>
      <c r="T252" s="100">
        <f>S252*H252</f>
        <v>0</v>
      </c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R252" s="101" t="s">
        <v>186</v>
      </c>
      <c r="AT252" s="101" t="s">
        <v>147</v>
      </c>
      <c r="AU252" s="101" t="s">
        <v>80</v>
      </c>
      <c r="AY252" s="18" t="s">
        <v>131</v>
      </c>
      <c r="BE252" s="102">
        <f>IF(N252="základní",J252,0)</f>
        <v>0</v>
      </c>
      <c r="BF252" s="102">
        <f>IF(N252="snížená",J252,0)</f>
        <v>0</v>
      </c>
      <c r="BG252" s="102">
        <f>IF(N252="zákl. přenesená",J252,0)</f>
        <v>0</v>
      </c>
      <c r="BH252" s="102">
        <f>IF(N252="sníž. přenesená",J252,0)</f>
        <v>0</v>
      </c>
      <c r="BI252" s="102">
        <f>IF(N252="nulová",J252,0)</f>
        <v>0</v>
      </c>
      <c r="BJ252" s="18" t="s">
        <v>78</v>
      </c>
      <c r="BK252" s="102">
        <f>ROUND(I252*H252,2)</f>
        <v>0</v>
      </c>
      <c r="BL252" s="18" t="s">
        <v>156</v>
      </c>
      <c r="BM252" s="101" t="s">
        <v>428</v>
      </c>
    </row>
    <row r="253" spans="1:65" s="2" customFormat="1" ht="16.5" customHeight="1">
      <c r="A253" s="27"/>
      <c r="B253" s="237"/>
      <c r="C253" s="288" t="s">
        <v>151</v>
      </c>
      <c r="D253" s="288" t="s">
        <v>136</v>
      </c>
      <c r="E253" s="289" t="s">
        <v>429</v>
      </c>
      <c r="F253" s="290" t="s">
        <v>430</v>
      </c>
      <c r="G253" s="291" t="s">
        <v>233</v>
      </c>
      <c r="H253" s="292">
        <v>8</v>
      </c>
      <c r="I253" s="314">
        <v>0</v>
      </c>
      <c r="J253" s="293">
        <f>ROUND(I253*H253,2)</f>
        <v>0</v>
      </c>
      <c r="K253" s="290" t="s">
        <v>140</v>
      </c>
      <c r="L253" s="28"/>
      <c r="M253" s="97" t="s">
        <v>3</v>
      </c>
      <c r="N253" s="98" t="s">
        <v>41</v>
      </c>
      <c r="O253" s="99">
        <v>10.986000000000001</v>
      </c>
      <c r="P253" s="99">
        <f>O253*H253</f>
        <v>87.888000000000005</v>
      </c>
      <c r="Q253" s="99">
        <v>0</v>
      </c>
      <c r="R253" s="99">
        <f>Q253*H253</f>
        <v>0</v>
      </c>
      <c r="S253" s="99">
        <v>2.4</v>
      </c>
      <c r="T253" s="100">
        <f>S253*H253</f>
        <v>19.2</v>
      </c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R253" s="101" t="s">
        <v>156</v>
      </c>
      <c r="AT253" s="101" t="s">
        <v>136</v>
      </c>
      <c r="AU253" s="101" t="s">
        <v>80</v>
      </c>
      <c r="AY253" s="18" t="s">
        <v>131</v>
      </c>
      <c r="BE253" s="102">
        <f>IF(N253="základní",J253,0)</f>
        <v>0</v>
      </c>
      <c r="BF253" s="102">
        <f>IF(N253="snížená",J253,0)</f>
        <v>0</v>
      </c>
      <c r="BG253" s="102">
        <f>IF(N253="zákl. přenesená",J253,0)</f>
        <v>0</v>
      </c>
      <c r="BH253" s="102">
        <f>IF(N253="sníž. přenesená",J253,0)</f>
        <v>0</v>
      </c>
      <c r="BI253" s="102">
        <f>IF(N253="nulová",J253,0)</f>
        <v>0</v>
      </c>
      <c r="BJ253" s="18" t="s">
        <v>78</v>
      </c>
      <c r="BK253" s="102">
        <f>ROUND(I253*H253,2)</f>
        <v>0</v>
      </c>
      <c r="BL253" s="18" t="s">
        <v>156</v>
      </c>
      <c r="BM253" s="101" t="s">
        <v>431</v>
      </c>
    </row>
    <row r="254" spans="1:65" s="2" customFormat="1">
      <c r="A254" s="27"/>
      <c r="B254" s="237"/>
      <c r="C254" s="238"/>
      <c r="D254" s="294" t="s">
        <v>143</v>
      </c>
      <c r="E254" s="238"/>
      <c r="F254" s="295" t="s">
        <v>432</v>
      </c>
      <c r="G254" s="238"/>
      <c r="H254" s="238"/>
      <c r="I254" s="238"/>
      <c r="J254" s="238"/>
      <c r="K254" s="238"/>
      <c r="L254" s="28"/>
      <c r="M254" s="103"/>
      <c r="N254" s="104"/>
      <c r="O254" s="44"/>
      <c r="P254" s="44"/>
      <c r="Q254" s="44"/>
      <c r="R254" s="44"/>
      <c r="S254" s="44"/>
      <c r="T254" s="45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T254" s="18" t="s">
        <v>143</v>
      </c>
      <c r="AU254" s="18" t="s">
        <v>80</v>
      </c>
    </row>
    <row r="255" spans="1:65" s="13" customFormat="1">
      <c r="B255" s="296"/>
      <c r="C255" s="297"/>
      <c r="D255" s="298" t="s">
        <v>145</v>
      </c>
      <c r="E255" s="299" t="s">
        <v>3</v>
      </c>
      <c r="F255" s="300" t="s">
        <v>186</v>
      </c>
      <c r="G255" s="297"/>
      <c r="H255" s="301">
        <v>8</v>
      </c>
      <c r="I255" s="297"/>
      <c r="J255" s="297"/>
      <c r="K255" s="297"/>
      <c r="L255" s="105"/>
      <c r="M255" s="107"/>
      <c r="N255" s="108"/>
      <c r="O255" s="108"/>
      <c r="P255" s="108"/>
      <c r="Q255" s="108"/>
      <c r="R255" s="108"/>
      <c r="S255" s="108"/>
      <c r="T255" s="109"/>
      <c r="AT255" s="106" t="s">
        <v>145</v>
      </c>
      <c r="AU255" s="106" t="s">
        <v>80</v>
      </c>
      <c r="AV255" s="13" t="s">
        <v>80</v>
      </c>
      <c r="AW255" s="13" t="s">
        <v>31</v>
      </c>
      <c r="AX255" s="13" t="s">
        <v>78</v>
      </c>
      <c r="AY255" s="106" t="s">
        <v>131</v>
      </c>
    </row>
    <row r="256" spans="1:65" s="2" customFormat="1" ht="24.2" customHeight="1">
      <c r="A256" s="27"/>
      <c r="B256" s="237"/>
      <c r="C256" s="288" t="s">
        <v>433</v>
      </c>
      <c r="D256" s="288" t="s">
        <v>136</v>
      </c>
      <c r="E256" s="289" t="s">
        <v>434</v>
      </c>
      <c r="F256" s="290" t="s">
        <v>435</v>
      </c>
      <c r="G256" s="291" t="s">
        <v>233</v>
      </c>
      <c r="H256" s="292">
        <v>8.6199999999999992</v>
      </c>
      <c r="I256" s="314">
        <v>0</v>
      </c>
      <c r="J256" s="293">
        <f>ROUND(I256*H256,2)</f>
        <v>0</v>
      </c>
      <c r="K256" s="290" t="s">
        <v>140</v>
      </c>
      <c r="L256" s="28"/>
      <c r="M256" s="97" t="s">
        <v>3</v>
      </c>
      <c r="N256" s="98" t="s">
        <v>41</v>
      </c>
      <c r="O256" s="99">
        <v>1.52</v>
      </c>
      <c r="P256" s="99">
        <f>O256*H256</f>
        <v>13.102399999999999</v>
      </c>
      <c r="Q256" s="99">
        <v>0</v>
      </c>
      <c r="R256" s="99">
        <f>Q256*H256</f>
        <v>0</v>
      </c>
      <c r="S256" s="99">
        <v>1.8</v>
      </c>
      <c r="T256" s="100">
        <f>S256*H256</f>
        <v>15.515999999999998</v>
      </c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R256" s="101" t="s">
        <v>156</v>
      </c>
      <c r="AT256" s="101" t="s">
        <v>136</v>
      </c>
      <c r="AU256" s="101" t="s">
        <v>80</v>
      </c>
      <c r="AY256" s="18" t="s">
        <v>131</v>
      </c>
      <c r="BE256" s="102">
        <f>IF(N256="základní",J256,0)</f>
        <v>0</v>
      </c>
      <c r="BF256" s="102">
        <f>IF(N256="snížená",J256,0)</f>
        <v>0</v>
      </c>
      <c r="BG256" s="102">
        <f>IF(N256="zákl. přenesená",J256,0)</f>
        <v>0</v>
      </c>
      <c r="BH256" s="102">
        <f>IF(N256="sníž. přenesená",J256,0)</f>
        <v>0</v>
      </c>
      <c r="BI256" s="102">
        <f>IF(N256="nulová",J256,0)</f>
        <v>0</v>
      </c>
      <c r="BJ256" s="18" t="s">
        <v>78</v>
      </c>
      <c r="BK256" s="102">
        <f>ROUND(I256*H256,2)</f>
        <v>0</v>
      </c>
      <c r="BL256" s="18" t="s">
        <v>156</v>
      </c>
      <c r="BM256" s="101" t="s">
        <v>436</v>
      </c>
    </row>
    <row r="257" spans="1:65" s="2" customFormat="1">
      <c r="A257" s="27"/>
      <c r="B257" s="237"/>
      <c r="C257" s="238"/>
      <c r="D257" s="294" t="s">
        <v>143</v>
      </c>
      <c r="E257" s="238"/>
      <c r="F257" s="295" t="s">
        <v>437</v>
      </c>
      <c r="G257" s="238"/>
      <c r="H257" s="238"/>
      <c r="I257" s="238"/>
      <c r="J257" s="238"/>
      <c r="K257" s="238"/>
      <c r="L257" s="28"/>
      <c r="M257" s="103"/>
      <c r="N257" s="104"/>
      <c r="O257" s="44"/>
      <c r="P257" s="44"/>
      <c r="Q257" s="44"/>
      <c r="R257" s="44"/>
      <c r="S257" s="44"/>
      <c r="T257" s="45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T257" s="18" t="s">
        <v>143</v>
      </c>
      <c r="AU257" s="18" t="s">
        <v>80</v>
      </c>
    </row>
    <row r="258" spans="1:65" s="13" customFormat="1">
      <c r="B258" s="296"/>
      <c r="C258" s="297"/>
      <c r="D258" s="298" t="s">
        <v>145</v>
      </c>
      <c r="E258" s="299" t="s">
        <v>3</v>
      </c>
      <c r="F258" s="300" t="s">
        <v>438</v>
      </c>
      <c r="G258" s="297"/>
      <c r="H258" s="301">
        <v>6.9770000000000003</v>
      </c>
      <c r="I258" s="297"/>
      <c r="J258" s="297"/>
      <c r="K258" s="297"/>
      <c r="L258" s="105"/>
      <c r="M258" s="107"/>
      <c r="N258" s="108"/>
      <c r="O258" s="108"/>
      <c r="P258" s="108"/>
      <c r="Q258" s="108"/>
      <c r="R258" s="108"/>
      <c r="S258" s="108"/>
      <c r="T258" s="109"/>
      <c r="AT258" s="106" t="s">
        <v>145</v>
      </c>
      <c r="AU258" s="106" t="s">
        <v>80</v>
      </c>
      <c r="AV258" s="13" t="s">
        <v>80</v>
      </c>
      <c r="AW258" s="13" t="s">
        <v>31</v>
      </c>
      <c r="AX258" s="13" t="s">
        <v>70</v>
      </c>
      <c r="AY258" s="106" t="s">
        <v>131</v>
      </c>
    </row>
    <row r="259" spans="1:65" s="13" customFormat="1">
      <c r="B259" s="296"/>
      <c r="C259" s="297"/>
      <c r="D259" s="298" t="s">
        <v>145</v>
      </c>
      <c r="E259" s="299" t="s">
        <v>3</v>
      </c>
      <c r="F259" s="300" t="s">
        <v>345</v>
      </c>
      <c r="G259" s="297"/>
      <c r="H259" s="301">
        <v>1.643</v>
      </c>
      <c r="I259" s="297"/>
      <c r="J259" s="297"/>
      <c r="K259" s="297"/>
      <c r="L259" s="105"/>
      <c r="M259" s="107"/>
      <c r="N259" s="108"/>
      <c r="O259" s="108"/>
      <c r="P259" s="108"/>
      <c r="Q259" s="108"/>
      <c r="R259" s="108"/>
      <c r="S259" s="108"/>
      <c r="T259" s="109"/>
      <c r="AT259" s="106" t="s">
        <v>145</v>
      </c>
      <c r="AU259" s="106" t="s">
        <v>80</v>
      </c>
      <c r="AV259" s="13" t="s">
        <v>80</v>
      </c>
      <c r="AW259" s="13" t="s">
        <v>31</v>
      </c>
      <c r="AX259" s="13" t="s">
        <v>70</v>
      </c>
      <c r="AY259" s="106" t="s">
        <v>131</v>
      </c>
    </row>
    <row r="260" spans="1:65" s="14" customFormat="1">
      <c r="B260" s="308"/>
      <c r="C260" s="309"/>
      <c r="D260" s="298" t="s">
        <v>145</v>
      </c>
      <c r="E260" s="310" t="s">
        <v>3</v>
      </c>
      <c r="F260" s="311" t="s">
        <v>155</v>
      </c>
      <c r="G260" s="309"/>
      <c r="H260" s="312">
        <v>8.6199999999999992</v>
      </c>
      <c r="I260" s="309"/>
      <c r="J260" s="309"/>
      <c r="K260" s="309"/>
      <c r="L260" s="113"/>
      <c r="M260" s="115"/>
      <c r="N260" s="116"/>
      <c r="O260" s="116"/>
      <c r="P260" s="116"/>
      <c r="Q260" s="116"/>
      <c r="R260" s="116"/>
      <c r="S260" s="116"/>
      <c r="T260" s="117"/>
      <c r="AT260" s="114" t="s">
        <v>145</v>
      </c>
      <c r="AU260" s="114" t="s">
        <v>80</v>
      </c>
      <c r="AV260" s="14" t="s">
        <v>156</v>
      </c>
      <c r="AW260" s="14" t="s">
        <v>31</v>
      </c>
      <c r="AX260" s="14" t="s">
        <v>78</v>
      </c>
      <c r="AY260" s="114" t="s">
        <v>131</v>
      </c>
    </row>
    <row r="261" spans="1:65" s="2" customFormat="1" ht="16.5" customHeight="1">
      <c r="A261" s="27"/>
      <c r="B261" s="237"/>
      <c r="C261" s="288" t="s">
        <v>439</v>
      </c>
      <c r="D261" s="288" t="s">
        <v>136</v>
      </c>
      <c r="E261" s="289" t="s">
        <v>440</v>
      </c>
      <c r="F261" s="290" t="s">
        <v>441</v>
      </c>
      <c r="G261" s="291" t="s">
        <v>196</v>
      </c>
      <c r="H261" s="292">
        <v>3.2629999999999999</v>
      </c>
      <c r="I261" s="314">
        <v>0</v>
      </c>
      <c r="J261" s="293">
        <f>ROUND(I261*H261,2)</f>
        <v>0</v>
      </c>
      <c r="K261" s="290" t="s">
        <v>140</v>
      </c>
      <c r="L261" s="28"/>
      <c r="M261" s="97" t="s">
        <v>3</v>
      </c>
      <c r="N261" s="98" t="s">
        <v>41</v>
      </c>
      <c r="O261" s="99">
        <v>0.43</v>
      </c>
      <c r="P261" s="99">
        <f>O261*H261</f>
        <v>1.4030899999999999</v>
      </c>
      <c r="Q261" s="99">
        <v>0</v>
      </c>
      <c r="R261" s="99">
        <f>Q261*H261</f>
        <v>0</v>
      </c>
      <c r="S261" s="99">
        <v>0.09</v>
      </c>
      <c r="T261" s="100">
        <f>S261*H261</f>
        <v>0.29366999999999999</v>
      </c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R261" s="101" t="s">
        <v>156</v>
      </c>
      <c r="AT261" s="101" t="s">
        <v>136</v>
      </c>
      <c r="AU261" s="101" t="s">
        <v>80</v>
      </c>
      <c r="AY261" s="18" t="s">
        <v>131</v>
      </c>
      <c r="BE261" s="102">
        <f>IF(N261="základní",J261,0)</f>
        <v>0</v>
      </c>
      <c r="BF261" s="102">
        <f>IF(N261="snížená",J261,0)</f>
        <v>0</v>
      </c>
      <c r="BG261" s="102">
        <f>IF(N261="zákl. přenesená",J261,0)</f>
        <v>0</v>
      </c>
      <c r="BH261" s="102">
        <f>IF(N261="sníž. přenesená",J261,0)</f>
        <v>0</v>
      </c>
      <c r="BI261" s="102">
        <f>IF(N261="nulová",J261,0)</f>
        <v>0</v>
      </c>
      <c r="BJ261" s="18" t="s">
        <v>78</v>
      </c>
      <c r="BK261" s="102">
        <f>ROUND(I261*H261,2)</f>
        <v>0</v>
      </c>
      <c r="BL261" s="18" t="s">
        <v>156</v>
      </c>
      <c r="BM261" s="101" t="s">
        <v>442</v>
      </c>
    </row>
    <row r="262" spans="1:65" s="2" customFormat="1">
      <c r="A262" s="27"/>
      <c r="B262" s="237"/>
      <c r="C262" s="238"/>
      <c r="D262" s="294" t="s">
        <v>143</v>
      </c>
      <c r="E262" s="238"/>
      <c r="F262" s="295" t="s">
        <v>443</v>
      </c>
      <c r="G262" s="238"/>
      <c r="H262" s="238"/>
      <c r="I262" s="238"/>
      <c r="J262" s="238"/>
      <c r="K262" s="238"/>
      <c r="L262" s="28"/>
      <c r="M262" s="103"/>
      <c r="N262" s="104"/>
      <c r="O262" s="44"/>
      <c r="P262" s="44"/>
      <c r="Q262" s="44"/>
      <c r="R262" s="44"/>
      <c r="S262" s="44"/>
      <c r="T262" s="45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T262" s="18" t="s">
        <v>143</v>
      </c>
      <c r="AU262" s="18" t="s">
        <v>80</v>
      </c>
    </row>
    <row r="263" spans="1:65" s="13" customFormat="1">
      <c r="B263" s="296"/>
      <c r="C263" s="297"/>
      <c r="D263" s="298" t="s">
        <v>145</v>
      </c>
      <c r="E263" s="299" t="s">
        <v>3</v>
      </c>
      <c r="F263" s="300" t="s">
        <v>444</v>
      </c>
      <c r="G263" s="297"/>
      <c r="H263" s="301">
        <v>3.2629999999999999</v>
      </c>
      <c r="I263" s="297"/>
      <c r="J263" s="297"/>
      <c r="K263" s="297"/>
      <c r="L263" s="105"/>
      <c r="M263" s="107"/>
      <c r="N263" s="108"/>
      <c r="O263" s="108"/>
      <c r="P263" s="108"/>
      <c r="Q263" s="108"/>
      <c r="R263" s="108"/>
      <c r="S263" s="108"/>
      <c r="T263" s="109"/>
      <c r="AT263" s="106" t="s">
        <v>145</v>
      </c>
      <c r="AU263" s="106" t="s">
        <v>80</v>
      </c>
      <c r="AV263" s="13" t="s">
        <v>80</v>
      </c>
      <c r="AW263" s="13" t="s">
        <v>31</v>
      </c>
      <c r="AX263" s="13" t="s">
        <v>78</v>
      </c>
      <c r="AY263" s="106" t="s">
        <v>131</v>
      </c>
    </row>
    <row r="264" spans="1:65" s="2" customFormat="1" ht="16.5" customHeight="1">
      <c r="A264" s="27"/>
      <c r="B264" s="237"/>
      <c r="C264" s="288" t="s">
        <v>445</v>
      </c>
      <c r="D264" s="288" t="s">
        <v>136</v>
      </c>
      <c r="E264" s="289" t="s">
        <v>446</v>
      </c>
      <c r="F264" s="290" t="s">
        <v>447</v>
      </c>
      <c r="G264" s="291" t="s">
        <v>196</v>
      </c>
      <c r="H264" s="292">
        <v>8.5500000000000007</v>
      </c>
      <c r="I264" s="314">
        <v>0</v>
      </c>
      <c r="J264" s="293">
        <f>ROUND(I264*H264,2)</f>
        <v>0</v>
      </c>
      <c r="K264" s="290" t="s">
        <v>140</v>
      </c>
      <c r="L264" s="28"/>
      <c r="M264" s="97" t="s">
        <v>3</v>
      </c>
      <c r="N264" s="98" t="s">
        <v>41</v>
      </c>
      <c r="O264" s="99">
        <v>0.30599999999999999</v>
      </c>
      <c r="P264" s="99">
        <f>O264*H264</f>
        <v>2.6163000000000003</v>
      </c>
      <c r="Q264" s="99">
        <v>0</v>
      </c>
      <c r="R264" s="99">
        <f>Q264*H264</f>
        <v>0</v>
      </c>
      <c r="S264" s="99">
        <v>0</v>
      </c>
      <c r="T264" s="100">
        <f>S264*H264</f>
        <v>0</v>
      </c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R264" s="101" t="s">
        <v>156</v>
      </c>
      <c r="AT264" s="101" t="s">
        <v>136</v>
      </c>
      <c r="AU264" s="101" t="s">
        <v>80</v>
      </c>
      <c r="AY264" s="18" t="s">
        <v>131</v>
      </c>
      <c r="BE264" s="102">
        <f>IF(N264="základní",J264,0)</f>
        <v>0</v>
      </c>
      <c r="BF264" s="102">
        <f>IF(N264="snížená",J264,0)</f>
        <v>0</v>
      </c>
      <c r="BG264" s="102">
        <f>IF(N264="zákl. přenesená",J264,0)</f>
        <v>0</v>
      </c>
      <c r="BH264" s="102">
        <f>IF(N264="sníž. přenesená",J264,0)</f>
        <v>0</v>
      </c>
      <c r="BI264" s="102">
        <f>IF(N264="nulová",J264,0)</f>
        <v>0</v>
      </c>
      <c r="BJ264" s="18" t="s">
        <v>78</v>
      </c>
      <c r="BK264" s="102">
        <f>ROUND(I264*H264,2)</f>
        <v>0</v>
      </c>
      <c r="BL264" s="18" t="s">
        <v>156</v>
      </c>
      <c r="BM264" s="101" t="s">
        <v>448</v>
      </c>
    </row>
    <row r="265" spans="1:65" s="2" customFormat="1">
      <c r="A265" s="27"/>
      <c r="B265" s="237"/>
      <c r="C265" s="238"/>
      <c r="D265" s="294" t="s">
        <v>143</v>
      </c>
      <c r="E265" s="238"/>
      <c r="F265" s="295" t="s">
        <v>449</v>
      </c>
      <c r="G265" s="238"/>
      <c r="H265" s="238"/>
      <c r="I265" s="238"/>
      <c r="J265" s="238"/>
      <c r="K265" s="238"/>
      <c r="L265" s="28"/>
      <c r="M265" s="103"/>
      <c r="N265" s="104"/>
      <c r="O265" s="44"/>
      <c r="P265" s="44"/>
      <c r="Q265" s="44"/>
      <c r="R265" s="44"/>
      <c r="S265" s="44"/>
      <c r="T265" s="45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T265" s="18" t="s">
        <v>143</v>
      </c>
      <c r="AU265" s="18" t="s">
        <v>80</v>
      </c>
    </row>
    <row r="266" spans="1:65" s="13" customFormat="1">
      <c r="B266" s="296"/>
      <c r="C266" s="297"/>
      <c r="D266" s="298" t="s">
        <v>145</v>
      </c>
      <c r="E266" s="299" t="s">
        <v>3</v>
      </c>
      <c r="F266" s="300" t="s">
        <v>382</v>
      </c>
      <c r="G266" s="297"/>
      <c r="H266" s="301">
        <v>8.5500000000000007</v>
      </c>
      <c r="I266" s="297"/>
      <c r="J266" s="297"/>
      <c r="K266" s="297"/>
      <c r="L266" s="105"/>
      <c r="M266" s="107"/>
      <c r="N266" s="108"/>
      <c r="O266" s="108"/>
      <c r="P266" s="108"/>
      <c r="Q266" s="108"/>
      <c r="R266" s="108"/>
      <c r="S266" s="108"/>
      <c r="T266" s="109"/>
      <c r="AT266" s="106" t="s">
        <v>145</v>
      </c>
      <c r="AU266" s="106" t="s">
        <v>80</v>
      </c>
      <c r="AV266" s="13" t="s">
        <v>80</v>
      </c>
      <c r="AW266" s="13" t="s">
        <v>31</v>
      </c>
      <c r="AX266" s="13" t="s">
        <v>78</v>
      </c>
      <c r="AY266" s="106" t="s">
        <v>131</v>
      </c>
    </row>
    <row r="267" spans="1:65" s="2" customFormat="1" ht="24.2" customHeight="1">
      <c r="A267" s="27"/>
      <c r="B267" s="237"/>
      <c r="C267" s="288" t="s">
        <v>450</v>
      </c>
      <c r="D267" s="288" t="s">
        <v>136</v>
      </c>
      <c r="E267" s="289" t="s">
        <v>451</v>
      </c>
      <c r="F267" s="290" t="s">
        <v>452</v>
      </c>
      <c r="G267" s="291" t="s">
        <v>196</v>
      </c>
      <c r="H267" s="292">
        <v>4.2240000000000002</v>
      </c>
      <c r="I267" s="314">
        <v>0</v>
      </c>
      <c r="J267" s="293">
        <f>ROUND(I267*H267,2)</f>
        <v>0</v>
      </c>
      <c r="K267" s="290" t="s">
        <v>140</v>
      </c>
      <c r="L267" s="28"/>
      <c r="M267" s="97" t="s">
        <v>3</v>
      </c>
      <c r="N267" s="98" t="s">
        <v>41</v>
      </c>
      <c r="O267" s="99">
        <v>0.503</v>
      </c>
      <c r="P267" s="99">
        <f>O267*H267</f>
        <v>2.1246719999999999</v>
      </c>
      <c r="Q267" s="99">
        <v>0</v>
      </c>
      <c r="R267" s="99">
        <f>Q267*H267</f>
        <v>0</v>
      </c>
      <c r="S267" s="99">
        <v>5.3999999999999999E-2</v>
      </c>
      <c r="T267" s="100">
        <f>S267*H267</f>
        <v>0.22809600000000002</v>
      </c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R267" s="101" t="s">
        <v>156</v>
      </c>
      <c r="AT267" s="101" t="s">
        <v>136</v>
      </c>
      <c r="AU267" s="101" t="s">
        <v>80</v>
      </c>
      <c r="AY267" s="18" t="s">
        <v>131</v>
      </c>
      <c r="BE267" s="102">
        <f>IF(N267="základní",J267,0)</f>
        <v>0</v>
      </c>
      <c r="BF267" s="102">
        <f>IF(N267="snížená",J267,0)</f>
        <v>0</v>
      </c>
      <c r="BG267" s="102">
        <f>IF(N267="zákl. přenesená",J267,0)</f>
        <v>0</v>
      </c>
      <c r="BH267" s="102">
        <f>IF(N267="sníž. přenesená",J267,0)</f>
        <v>0</v>
      </c>
      <c r="BI267" s="102">
        <f>IF(N267="nulová",J267,0)</f>
        <v>0</v>
      </c>
      <c r="BJ267" s="18" t="s">
        <v>78</v>
      </c>
      <c r="BK267" s="102">
        <f>ROUND(I267*H267,2)</f>
        <v>0</v>
      </c>
      <c r="BL267" s="18" t="s">
        <v>156</v>
      </c>
      <c r="BM267" s="101" t="s">
        <v>453</v>
      </c>
    </row>
    <row r="268" spans="1:65" s="2" customFormat="1">
      <c r="A268" s="27"/>
      <c r="B268" s="237"/>
      <c r="C268" s="238"/>
      <c r="D268" s="294" t="s">
        <v>143</v>
      </c>
      <c r="E268" s="238"/>
      <c r="F268" s="295" t="s">
        <v>454</v>
      </c>
      <c r="G268" s="238"/>
      <c r="H268" s="238"/>
      <c r="I268" s="238"/>
      <c r="J268" s="238"/>
      <c r="K268" s="238"/>
      <c r="L268" s="28"/>
      <c r="M268" s="103"/>
      <c r="N268" s="104"/>
      <c r="O268" s="44"/>
      <c r="P268" s="44"/>
      <c r="Q268" s="44"/>
      <c r="R268" s="44"/>
      <c r="S268" s="44"/>
      <c r="T268" s="45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T268" s="18" t="s">
        <v>143</v>
      </c>
      <c r="AU268" s="18" t="s">
        <v>80</v>
      </c>
    </row>
    <row r="269" spans="1:65" s="13" customFormat="1">
      <c r="B269" s="296"/>
      <c r="C269" s="297"/>
      <c r="D269" s="298" t="s">
        <v>145</v>
      </c>
      <c r="E269" s="299" t="s">
        <v>3</v>
      </c>
      <c r="F269" s="300" t="s">
        <v>455</v>
      </c>
      <c r="G269" s="297"/>
      <c r="H269" s="301">
        <v>4.2240000000000002</v>
      </c>
      <c r="I269" s="297"/>
      <c r="J269" s="297"/>
      <c r="K269" s="297"/>
      <c r="L269" s="105"/>
      <c r="M269" s="107"/>
      <c r="N269" s="108"/>
      <c r="O269" s="108"/>
      <c r="P269" s="108"/>
      <c r="Q269" s="108"/>
      <c r="R269" s="108"/>
      <c r="S269" s="108"/>
      <c r="T269" s="109"/>
      <c r="AT269" s="106" t="s">
        <v>145</v>
      </c>
      <c r="AU269" s="106" t="s">
        <v>80</v>
      </c>
      <c r="AV269" s="13" t="s">
        <v>80</v>
      </c>
      <c r="AW269" s="13" t="s">
        <v>31</v>
      </c>
      <c r="AX269" s="13" t="s">
        <v>78</v>
      </c>
      <c r="AY269" s="106" t="s">
        <v>131</v>
      </c>
    </row>
    <row r="270" spans="1:65" s="2" customFormat="1" ht="24.2" customHeight="1">
      <c r="A270" s="27"/>
      <c r="B270" s="237"/>
      <c r="C270" s="288" t="s">
        <v>456</v>
      </c>
      <c r="D270" s="288" t="s">
        <v>136</v>
      </c>
      <c r="E270" s="289" t="s">
        <v>457</v>
      </c>
      <c r="F270" s="290" t="s">
        <v>458</v>
      </c>
      <c r="G270" s="291" t="s">
        <v>361</v>
      </c>
      <c r="H270" s="292">
        <v>8</v>
      </c>
      <c r="I270" s="314">
        <v>0</v>
      </c>
      <c r="J270" s="293">
        <f>ROUND(I270*H270,2)</f>
        <v>0</v>
      </c>
      <c r="K270" s="290" t="s">
        <v>140</v>
      </c>
      <c r="L270" s="28"/>
      <c r="M270" s="97" t="s">
        <v>3</v>
      </c>
      <c r="N270" s="98" t="s">
        <v>41</v>
      </c>
      <c r="O270" s="99">
        <v>0.52500000000000002</v>
      </c>
      <c r="P270" s="99">
        <f>O270*H270</f>
        <v>4.2</v>
      </c>
      <c r="Q270" s="99">
        <v>0</v>
      </c>
      <c r="R270" s="99">
        <f>Q270*H270</f>
        <v>0</v>
      </c>
      <c r="S270" s="99">
        <v>0</v>
      </c>
      <c r="T270" s="100">
        <f>S270*H270</f>
        <v>0</v>
      </c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R270" s="101" t="s">
        <v>156</v>
      </c>
      <c r="AT270" s="101" t="s">
        <v>136</v>
      </c>
      <c r="AU270" s="101" t="s">
        <v>80</v>
      </c>
      <c r="AY270" s="18" t="s">
        <v>131</v>
      </c>
      <c r="BE270" s="102">
        <f>IF(N270="základní",J270,0)</f>
        <v>0</v>
      </c>
      <c r="BF270" s="102">
        <f>IF(N270="snížená",J270,0)</f>
        <v>0</v>
      </c>
      <c r="BG270" s="102">
        <f>IF(N270="zákl. přenesená",J270,0)</f>
        <v>0</v>
      </c>
      <c r="BH270" s="102">
        <f>IF(N270="sníž. přenesená",J270,0)</f>
        <v>0</v>
      </c>
      <c r="BI270" s="102">
        <f>IF(N270="nulová",J270,0)</f>
        <v>0</v>
      </c>
      <c r="BJ270" s="18" t="s">
        <v>78</v>
      </c>
      <c r="BK270" s="102">
        <f>ROUND(I270*H270,2)</f>
        <v>0</v>
      </c>
      <c r="BL270" s="18" t="s">
        <v>156</v>
      </c>
      <c r="BM270" s="101" t="s">
        <v>459</v>
      </c>
    </row>
    <row r="271" spans="1:65" s="2" customFormat="1">
      <c r="A271" s="27"/>
      <c r="B271" s="237"/>
      <c r="C271" s="238"/>
      <c r="D271" s="294" t="s">
        <v>143</v>
      </c>
      <c r="E271" s="238"/>
      <c r="F271" s="295" t="s">
        <v>460</v>
      </c>
      <c r="G271" s="238"/>
      <c r="H271" s="238"/>
      <c r="I271" s="238"/>
      <c r="J271" s="238"/>
      <c r="K271" s="238"/>
      <c r="L271" s="28"/>
      <c r="M271" s="103"/>
      <c r="N271" s="104"/>
      <c r="O271" s="44"/>
      <c r="P271" s="44"/>
      <c r="Q271" s="44"/>
      <c r="R271" s="44"/>
      <c r="S271" s="44"/>
      <c r="T271" s="45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T271" s="18" t="s">
        <v>143</v>
      </c>
      <c r="AU271" s="18" t="s">
        <v>80</v>
      </c>
    </row>
    <row r="272" spans="1:65" s="13" customFormat="1">
      <c r="B272" s="296"/>
      <c r="C272" s="297"/>
      <c r="D272" s="298" t="s">
        <v>145</v>
      </c>
      <c r="E272" s="299" t="s">
        <v>3</v>
      </c>
      <c r="F272" s="300" t="s">
        <v>461</v>
      </c>
      <c r="G272" s="297"/>
      <c r="H272" s="301">
        <v>8</v>
      </c>
      <c r="I272" s="297"/>
      <c r="J272" s="297"/>
      <c r="K272" s="297"/>
      <c r="L272" s="105"/>
      <c r="M272" s="107"/>
      <c r="N272" s="108"/>
      <c r="O272" s="108"/>
      <c r="P272" s="108"/>
      <c r="Q272" s="108"/>
      <c r="R272" s="108"/>
      <c r="S272" s="108"/>
      <c r="T272" s="109"/>
      <c r="AT272" s="106" t="s">
        <v>145</v>
      </c>
      <c r="AU272" s="106" t="s">
        <v>80</v>
      </c>
      <c r="AV272" s="13" t="s">
        <v>80</v>
      </c>
      <c r="AW272" s="13" t="s">
        <v>31</v>
      </c>
      <c r="AX272" s="13" t="s">
        <v>78</v>
      </c>
      <c r="AY272" s="106" t="s">
        <v>131</v>
      </c>
    </row>
    <row r="273" spans="1:65" s="2" customFormat="1" ht="24.2" customHeight="1">
      <c r="A273" s="27"/>
      <c r="B273" s="237"/>
      <c r="C273" s="288" t="s">
        <v>462</v>
      </c>
      <c r="D273" s="288" t="s">
        <v>136</v>
      </c>
      <c r="E273" s="289" t="s">
        <v>463</v>
      </c>
      <c r="F273" s="290" t="s">
        <v>464</v>
      </c>
      <c r="G273" s="291" t="s">
        <v>361</v>
      </c>
      <c r="H273" s="292">
        <v>240</v>
      </c>
      <c r="I273" s="314">
        <v>0</v>
      </c>
      <c r="J273" s="293">
        <f>ROUND(I273*H273,2)</f>
        <v>0</v>
      </c>
      <c r="K273" s="290" t="s">
        <v>140</v>
      </c>
      <c r="L273" s="28"/>
      <c r="M273" s="97" t="s">
        <v>3</v>
      </c>
      <c r="N273" s="98" t="s">
        <v>41</v>
      </c>
      <c r="O273" s="99">
        <v>0</v>
      </c>
      <c r="P273" s="99">
        <f>O273*H273</f>
        <v>0</v>
      </c>
      <c r="Q273" s="99">
        <v>0</v>
      </c>
      <c r="R273" s="99">
        <f>Q273*H273</f>
        <v>0</v>
      </c>
      <c r="S273" s="99">
        <v>0</v>
      </c>
      <c r="T273" s="100">
        <f>S273*H273</f>
        <v>0</v>
      </c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R273" s="101" t="s">
        <v>156</v>
      </c>
      <c r="AT273" s="101" t="s">
        <v>136</v>
      </c>
      <c r="AU273" s="101" t="s">
        <v>80</v>
      </c>
      <c r="AY273" s="18" t="s">
        <v>131</v>
      </c>
      <c r="BE273" s="102">
        <f>IF(N273="základní",J273,0)</f>
        <v>0</v>
      </c>
      <c r="BF273" s="102">
        <f>IF(N273="snížená",J273,0)</f>
        <v>0</v>
      </c>
      <c r="BG273" s="102">
        <f>IF(N273="zákl. přenesená",J273,0)</f>
        <v>0</v>
      </c>
      <c r="BH273" s="102">
        <f>IF(N273="sníž. přenesená",J273,0)</f>
        <v>0</v>
      </c>
      <c r="BI273" s="102">
        <f>IF(N273="nulová",J273,0)</f>
        <v>0</v>
      </c>
      <c r="BJ273" s="18" t="s">
        <v>78</v>
      </c>
      <c r="BK273" s="102">
        <f>ROUND(I273*H273,2)</f>
        <v>0</v>
      </c>
      <c r="BL273" s="18" t="s">
        <v>156</v>
      </c>
      <c r="BM273" s="101" t="s">
        <v>465</v>
      </c>
    </row>
    <row r="274" spans="1:65" s="2" customFormat="1">
      <c r="A274" s="27"/>
      <c r="B274" s="237"/>
      <c r="C274" s="238"/>
      <c r="D274" s="294" t="s">
        <v>143</v>
      </c>
      <c r="E274" s="238"/>
      <c r="F274" s="295" t="s">
        <v>466</v>
      </c>
      <c r="G274" s="238"/>
      <c r="H274" s="238"/>
      <c r="I274" s="238"/>
      <c r="J274" s="238"/>
      <c r="K274" s="238"/>
      <c r="L274" s="28"/>
      <c r="M274" s="103"/>
      <c r="N274" s="104"/>
      <c r="O274" s="44"/>
      <c r="P274" s="44"/>
      <c r="Q274" s="44"/>
      <c r="R274" s="44"/>
      <c r="S274" s="44"/>
      <c r="T274" s="45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T274" s="18" t="s">
        <v>143</v>
      </c>
      <c r="AU274" s="18" t="s">
        <v>80</v>
      </c>
    </row>
    <row r="275" spans="1:65" s="13" customFormat="1">
      <c r="B275" s="296"/>
      <c r="C275" s="297"/>
      <c r="D275" s="298" t="s">
        <v>145</v>
      </c>
      <c r="E275" s="299" t="s">
        <v>3</v>
      </c>
      <c r="F275" s="300" t="s">
        <v>467</v>
      </c>
      <c r="G275" s="297"/>
      <c r="H275" s="301">
        <v>240</v>
      </c>
      <c r="I275" s="297"/>
      <c r="J275" s="297"/>
      <c r="K275" s="297"/>
      <c r="L275" s="105"/>
      <c r="M275" s="107"/>
      <c r="N275" s="108"/>
      <c r="O275" s="108"/>
      <c r="P275" s="108"/>
      <c r="Q275" s="108"/>
      <c r="R275" s="108"/>
      <c r="S275" s="108"/>
      <c r="T275" s="109"/>
      <c r="AT275" s="106" t="s">
        <v>145</v>
      </c>
      <c r="AU275" s="106" t="s">
        <v>80</v>
      </c>
      <c r="AV275" s="13" t="s">
        <v>80</v>
      </c>
      <c r="AW275" s="13" t="s">
        <v>31</v>
      </c>
      <c r="AX275" s="13" t="s">
        <v>78</v>
      </c>
      <c r="AY275" s="106" t="s">
        <v>131</v>
      </c>
    </row>
    <row r="276" spans="1:65" s="2" customFormat="1" ht="24.2" customHeight="1">
      <c r="A276" s="27"/>
      <c r="B276" s="237"/>
      <c r="C276" s="288" t="s">
        <v>468</v>
      </c>
      <c r="D276" s="288" t="s">
        <v>136</v>
      </c>
      <c r="E276" s="289" t="s">
        <v>469</v>
      </c>
      <c r="F276" s="290" t="s">
        <v>470</v>
      </c>
      <c r="G276" s="291" t="s">
        <v>361</v>
      </c>
      <c r="H276" s="292">
        <v>8</v>
      </c>
      <c r="I276" s="314">
        <v>0</v>
      </c>
      <c r="J276" s="293">
        <f>ROUND(I276*H276,2)</f>
        <v>0</v>
      </c>
      <c r="K276" s="290" t="s">
        <v>140</v>
      </c>
      <c r="L276" s="28"/>
      <c r="M276" s="97" t="s">
        <v>3</v>
      </c>
      <c r="N276" s="98" t="s">
        <v>41</v>
      </c>
      <c r="O276" s="99">
        <v>0.28499999999999998</v>
      </c>
      <c r="P276" s="99">
        <f>O276*H276</f>
        <v>2.2799999999999998</v>
      </c>
      <c r="Q276" s="99">
        <v>0</v>
      </c>
      <c r="R276" s="99">
        <f>Q276*H276</f>
        <v>0</v>
      </c>
      <c r="S276" s="99">
        <v>0</v>
      </c>
      <c r="T276" s="100">
        <f>S276*H276</f>
        <v>0</v>
      </c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R276" s="101" t="s">
        <v>156</v>
      </c>
      <c r="AT276" s="101" t="s">
        <v>136</v>
      </c>
      <c r="AU276" s="101" t="s">
        <v>80</v>
      </c>
      <c r="AY276" s="18" t="s">
        <v>131</v>
      </c>
      <c r="BE276" s="102">
        <f>IF(N276="základní",J276,0)</f>
        <v>0</v>
      </c>
      <c r="BF276" s="102">
        <f>IF(N276="snížená",J276,0)</f>
        <v>0</v>
      </c>
      <c r="BG276" s="102">
        <f>IF(N276="zákl. přenesená",J276,0)</f>
        <v>0</v>
      </c>
      <c r="BH276" s="102">
        <f>IF(N276="sníž. přenesená",J276,0)</f>
        <v>0</v>
      </c>
      <c r="BI276" s="102">
        <f>IF(N276="nulová",J276,0)</f>
        <v>0</v>
      </c>
      <c r="BJ276" s="18" t="s">
        <v>78</v>
      </c>
      <c r="BK276" s="102">
        <f>ROUND(I276*H276,2)</f>
        <v>0</v>
      </c>
      <c r="BL276" s="18" t="s">
        <v>156</v>
      </c>
      <c r="BM276" s="101" t="s">
        <v>471</v>
      </c>
    </row>
    <row r="277" spans="1:65" s="2" customFormat="1">
      <c r="A277" s="27"/>
      <c r="B277" s="237"/>
      <c r="C277" s="238"/>
      <c r="D277" s="294" t="s">
        <v>143</v>
      </c>
      <c r="E277" s="238"/>
      <c r="F277" s="295" t="s">
        <v>472</v>
      </c>
      <c r="G277" s="238"/>
      <c r="H277" s="238"/>
      <c r="I277" s="238"/>
      <c r="J277" s="238"/>
      <c r="K277" s="238"/>
      <c r="L277" s="28"/>
      <c r="M277" s="103"/>
      <c r="N277" s="104"/>
      <c r="O277" s="44"/>
      <c r="P277" s="44"/>
      <c r="Q277" s="44"/>
      <c r="R277" s="44"/>
      <c r="S277" s="44"/>
      <c r="T277" s="45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T277" s="18" t="s">
        <v>143</v>
      </c>
      <c r="AU277" s="18" t="s">
        <v>80</v>
      </c>
    </row>
    <row r="278" spans="1:65" s="2" customFormat="1" ht="16.5" customHeight="1">
      <c r="A278" s="27"/>
      <c r="B278" s="237"/>
      <c r="C278" s="288" t="s">
        <v>473</v>
      </c>
      <c r="D278" s="288" t="s">
        <v>136</v>
      </c>
      <c r="E278" s="289" t="s">
        <v>474</v>
      </c>
      <c r="F278" s="290" t="s">
        <v>475</v>
      </c>
      <c r="G278" s="291" t="s">
        <v>196</v>
      </c>
      <c r="H278" s="292">
        <v>11.196</v>
      </c>
      <c r="I278" s="314">
        <v>0</v>
      </c>
      <c r="J278" s="293">
        <f>ROUND(I278*H278,2)</f>
        <v>0</v>
      </c>
      <c r="K278" s="290" t="s">
        <v>140</v>
      </c>
      <c r="L278" s="28"/>
      <c r="M278" s="97" t="s">
        <v>3</v>
      </c>
      <c r="N278" s="98" t="s">
        <v>41</v>
      </c>
      <c r="O278" s="99">
        <v>0.71499999999999997</v>
      </c>
      <c r="P278" s="99">
        <f>O278*H278</f>
        <v>8.005139999999999</v>
      </c>
      <c r="Q278" s="99">
        <v>0</v>
      </c>
      <c r="R278" s="99">
        <f>Q278*H278</f>
        <v>0</v>
      </c>
      <c r="S278" s="99">
        <v>6.6000000000000003E-2</v>
      </c>
      <c r="T278" s="100">
        <f>S278*H278</f>
        <v>0.73893600000000004</v>
      </c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R278" s="101" t="s">
        <v>156</v>
      </c>
      <c r="AT278" s="101" t="s">
        <v>136</v>
      </c>
      <c r="AU278" s="101" t="s">
        <v>80</v>
      </c>
      <c r="AY278" s="18" t="s">
        <v>131</v>
      </c>
      <c r="BE278" s="102">
        <f>IF(N278="základní",J278,0)</f>
        <v>0</v>
      </c>
      <c r="BF278" s="102">
        <f>IF(N278="snížená",J278,0)</f>
        <v>0</v>
      </c>
      <c r="BG278" s="102">
        <f>IF(N278="zákl. přenesená",J278,0)</f>
        <v>0</v>
      </c>
      <c r="BH278" s="102">
        <f>IF(N278="sníž. přenesená",J278,0)</f>
        <v>0</v>
      </c>
      <c r="BI278" s="102">
        <f>IF(N278="nulová",J278,0)</f>
        <v>0</v>
      </c>
      <c r="BJ278" s="18" t="s">
        <v>78</v>
      </c>
      <c r="BK278" s="102">
        <f>ROUND(I278*H278,2)</f>
        <v>0</v>
      </c>
      <c r="BL278" s="18" t="s">
        <v>156</v>
      </c>
      <c r="BM278" s="101" t="s">
        <v>476</v>
      </c>
    </row>
    <row r="279" spans="1:65" s="2" customFormat="1">
      <c r="A279" s="27"/>
      <c r="B279" s="237"/>
      <c r="C279" s="238"/>
      <c r="D279" s="294" t="s">
        <v>143</v>
      </c>
      <c r="E279" s="238"/>
      <c r="F279" s="295" t="s">
        <v>477</v>
      </c>
      <c r="G279" s="238"/>
      <c r="H279" s="238"/>
      <c r="I279" s="238"/>
      <c r="J279" s="238"/>
      <c r="K279" s="238"/>
      <c r="L279" s="28"/>
      <c r="M279" s="103"/>
      <c r="N279" s="104"/>
      <c r="O279" s="44"/>
      <c r="P279" s="44"/>
      <c r="Q279" s="44"/>
      <c r="R279" s="44"/>
      <c r="S279" s="44"/>
      <c r="T279" s="45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T279" s="18" t="s">
        <v>143</v>
      </c>
      <c r="AU279" s="18" t="s">
        <v>80</v>
      </c>
    </row>
    <row r="280" spans="1:65" s="13" customFormat="1">
      <c r="B280" s="296"/>
      <c r="C280" s="297"/>
      <c r="D280" s="298" t="s">
        <v>145</v>
      </c>
      <c r="E280" s="299" t="s">
        <v>3</v>
      </c>
      <c r="F280" s="300" t="s">
        <v>478</v>
      </c>
      <c r="G280" s="297"/>
      <c r="H280" s="301">
        <v>11.196</v>
      </c>
      <c r="I280" s="297"/>
      <c r="J280" s="297"/>
      <c r="K280" s="297"/>
      <c r="L280" s="105"/>
      <c r="M280" s="107"/>
      <c r="N280" s="108"/>
      <c r="O280" s="108"/>
      <c r="P280" s="108"/>
      <c r="Q280" s="108"/>
      <c r="R280" s="108"/>
      <c r="S280" s="108"/>
      <c r="T280" s="109"/>
      <c r="AT280" s="106" t="s">
        <v>145</v>
      </c>
      <c r="AU280" s="106" t="s">
        <v>80</v>
      </c>
      <c r="AV280" s="13" t="s">
        <v>80</v>
      </c>
      <c r="AW280" s="13" t="s">
        <v>31</v>
      </c>
      <c r="AX280" s="13" t="s">
        <v>78</v>
      </c>
      <c r="AY280" s="106" t="s">
        <v>131</v>
      </c>
    </row>
    <row r="281" spans="1:65" s="2" customFormat="1" ht="21.75" customHeight="1">
      <c r="A281" s="27"/>
      <c r="B281" s="237"/>
      <c r="C281" s="288" t="s">
        <v>479</v>
      </c>
      <c r="D281" s="288" t="s">
        <v>136</v>
      </c>
      <c r="E281" s="289" t="s">
        <v>480</v>
      </c>
      <c r="F281" s="290" t="s">
        <v>481</v>
      </c>
      <c r="G281" s="291" t="s">
        <v>196</v>
      </c>
      <c r="H281" s="292">
        <v>11.196</v>
      </c>
      <c r="I281" s="314">
        <v>0</v>
      </c>
      <c r="J281" s="293">
        <f>ROUND(I281*H281,2)</f>
        <v>0</v>
      </c>
      <c r="K281" s="290" t="s">
        <v>140</v>
      </c>
      <c r="L281" s="28"/>
      <c r="M281" s="97" t="s">
        <v>3</v>
      </c>
      <c r="N281" s="98" t="s">
        <v>41</v>
      </c>
      <c r="O281" s="99">
        <v>1.25</v>
      </c>
      <c r="P281" s="99">
        <f>O281*H281</f>
        <v>13.994999999999999</v>
      </c>
      <c r="Q281" s="99">
        <v>3.8850000000000003E-2</v>
      </c>
      <c r="R281" s="99">
        <f>Q281*H281</f>
        <v>0.43496460000000003</v>
      </c>
      <c r="S281" s="99">
        <v>0</v>
      </c>
      <c r="T281" s="100">
        <f>S281*H281</f>
        <v>0</v>
      </c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R281" s="101" t="s">
        <v>156</v>
      </c>
      <c r="AT281" s="101" t="s">
        <v>136</v>
      </c>
      <c r="AU281" s="101" t="s">
        <v>80</v>
      </c>
      <c r="AY281" s="18" t="s">
        <v>131</v>
      </c>
      <c r="BE281" s="102">
        <f>IF(N281="základní",J281,0)</f>
        <v>0</v>
      </c>
      <c r="BF281" s="102">
        <f>IF(N281="snížená",J281,0)</f>
        <v>0</v>
      </c>
      <c r="BG281" s="102">
        <f>IF(N281="zákl. přenesená",J281,0)</f>
        <v>0</v>
      </c>
      <c r="BH281" s="102">
        <f>IF(N281="sníž. přenesená",J281,0)</f>
        <v>0</v>
      </c>
      <c r="BI281" s="102">
        <f>IF(N281="nulová",J281,0)</f>
        <v>0</v>
      </c>
      <c r="BJ281" s="18" t="s">
        <v>78</v>
      </c>
      <c r="BK281" s="102">
        <f>ROUND(I281*H281,2)</f>
        <v>0</v>
      </c>
      <c r="BL281" s="18" t="s">
        <v>156</v>
      </c>
      <c r="BM281" s="101" t="s">
        <v>482</v>
      </c>
    </row>
    <row r="282" spans="1:65" s="2" customFormat="1">
      <c r="A282" s="27"/>
      <c r="B282" s="237"/>
      <c r="C282" s="238"/>
      <c r="D282" s="294" t="s">
        <v>143</v>
      </c>
      <c r="E282" s="238"/>
      <c r="F282" s="295" t="s">
        <v>483</v>
      </c>
      <c r="G282" s="238"/>
      <c r="H282" s="238"/>
      <c r="I282" s="238"/>
      <c r="J282" s="238"/>
      <c r="K282" s="238"/>
      <c r="L282" s="28"/>
      <c r="M282" s="103"/>
      <c r="N282" s="104"/>
      <c r="O282" s="44"/>
      <c r="P282" s="44"/>
      <c r="Q282" s="44"/>
      <c r="R282" s="44"/>
      <c r="S282" s="44"/>
      <c r="T282" s="45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T282" s="18" t="s">
        <v>143</v>
      </c>
      <c r="AU282" s="18" t="s">
        <v>80</v>
      </c>
    </row>
    <row r="283" spans="1:65" s="13" customFormat="1">
      <c r="B283" s="296"/>
      <c r="C283" s="297"/>
      <c r="D283" s="298" t="s">
        <v>145</v>
      </c>
      <c r="E283" s="299" t="s">
        <v>3</v>
      </c>
      <c r="F283" s="300" t="s">
        <v>478</v>
      </c>
      <c r="G283" s="297"/>
      <c r="H283" s="301">
        <v>11.196</v>
      </c>
      <c r="I283" s="297"/>
      <c r="J283" s="297"/>
      <c r="K283" s="297"/>
      <c r="L283" s="105"/>
      <c r="M283" s="107"/>
      <c r="N283" s="108"/>
      <c r="O283" s="108"/>
      <c r="P283" s="108"/>
      <c r="Q283" s="108"/>
      <c r="R283" s="108"/>
      <c r="S283" s="108"/>
      <c r="T283" s="109"/>
      <c r="AT283" s="106" t="s">
        <v>145</v>
      </c>
      <c r="AU283" s="106" t="s">
        <v>80</v>
      </c>
      <c r="AV283" s="13" t="s">
        <v>80</v>
      </c>
      <c r="AW283" s="13" t="s">
        <v>31</v>
      </c>
      <c r="AX283" s="13" t="s">
        <v>78</v>
      </c>
      <c r="AY283" s="106" t="s">
        <v>131</v>
      </c>
    </row>
    <row r="284" spans="1:65" s="2" customFormat="1" ht="24.2" customHeight="1">
      <c r="A284" s="27"/>
      <c r="B284" s="237"/>
      <c r="C284" s="288" t="s">
        <v>484</v>
      </c>
      <c r="D284" s="288" t="s">
        <v>136</v>
      </c>
      <c r="E284" s="289" t="s">
        <v>485</v>
      </c>
      <c r="F284" s="290" t="s">
        <v>486</v>
      </c>
      <c r="G284" s="291" t="s">
        <v>196</v>
      </c>
      <c r="H284" s="292">
        <v>11.196</v>
      </c>
      <c r="I284" s="314">
        <v>0</v>
      </c>
      <c r="J284" s="293">
        <f>ROUND(I284*H284,2)</f>
        <v>0</v>
      </c>
      <c r="K284" s="290" t="s">
        <v>140</v>
      </c>
      <c r="L284" s="28"/>
      <c r="M284" s="97" t="s">
        <v>3</v>
      </c>
      <c r="N284" s="98" t="s">
        <v>41</v>
      </c>
      <c r="O284" s="99">
        <v>0.29799999999999999</v>
      </c>
      <c r="P284" s="99">
        <f>O284*H284</f>
        <v>3.3364079999999996</v>
      </c>
      <c r="Q284" s="99">
        <v>0</v>
      </c>
      <c r="R284" s="99">
        <f>Q284*H284</f>
        <v>0</v>
      </c>
      <c r="S284" s="99">
        <v>0</v>
      </c>
      <c r="T284" s="100">
        <f>S284*H284</f>
        <v>0</v>
      </c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R284" s="101" t="s">
        <v>156</v>
      </c>
      <c r="AT284" s="101" t="s">
        <v>136</v>
      </c>
      <c r="AU284" s="101" t="s">
        <v>80</v>
      </c>
      <c r="AY284" s="18" t="s">
        <v>131</v>
      </c>
      <c r="BE284" s="102">
        <f>IF(N284="základní",J284,0)</f>
        <v>0</v>
      </c>
      <c r="BF284" s="102">
        <f>IF(N284="snížená",J284,0)</f>
        <v>0</v>
      </c>
      <c r="BG284" s="102">
        <f>IF(N284="zákl. přenesená",J284,0)</f>
        <v>0</v>
      </c>
      <c r="BH284" s="102">
        <f>IF(N284="sníž. přenesená",J284,0)</f>
        <v>0</v>
      </c>
      <c r="BI284" s="102">
        <f>IF(N284="nulová",J284,0)</f>
        <v>0</v>
      </c>
      <c r="BJ284" s="18" t="s">
        <v>78</v>
      </c>
      <c r="BK284" s="102">
        <f>ROUND(I284*H284,2)</f>
        <v>0</v>
      </c>
      <c r="BL284" s="18" t="s">
        <v>156</v>
      </c>
      <c r="BM284" s="101" t="s">
        <v>487</v>
      </c>
    </row>
    <row r="285" spans="1:65" s="2" customFormat="1">
      <c r="A285" s="27"/>
      <c r="B285" s="237"/>
      <c r="C285" s="238"/>
      <c r="D285" s="294" t="s">
        <v>143</v>
      </c>
      <c r="E285" s="238"/>
      <c r="F285" s="295" t="s">
        <v>488</v>
      </c>
      <c r="G285" s="238"/>
      <c r="H285" s="238"/>
      <c r="I285" s="238"/>
      <c r="J285" s="238"/>
      <c r="K285" s="238"/>
      <c r="L285" s="28"/>
      <c r="M285" s="103"/>
      <c r="N285" s="104"/>
      <c r="O285" s="44"/>
      <c r="P285" s="44"/>
      <c r="Q285" s="44"/>
      <c r="R285" s="44"/>
      <c r="S285" s="44"/>
      <c r="T285" s="45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T285" s="18" t="s">
        <v>143</v>
      </c>
      <c r="AU285" s="18" t="s">
        <v>80</v>
      </c>
    </row>
    <row r="286" spans="1:65" s="13" customFormat="1">
      <c r="B286" s="296"/>
      <c r="C286" s="297"/>
      <c r="D286" s="298" t="s">
        <v>145</v>
      </c>
      <c r="E286" s="299" t="s">
        <v>3</v>
      </c>
      <c r="F286" s="300" t="s">
        <v>478</v>
      </c>
      <c r="G286" s="297"/>
      <c r="H286" s="301">
        <v>11.196</v>
      </c>
      <c r="I286" s="297"/>
      <c r="J286" s="297"/>
      <c r="K286" s="297"/>
      <c r="L286" s="105"/>
      <c r="M286" s="107"/>
      <c r="N286" s="108"/>
      <c r="O286" s="108"/>
      <c r="P286" s="108"/>
      <c r="Q286" s="108"/>
      <c r="R286" s="108"/>
      <c r="S286" s="108"/>
      <c r="T286" s="109"/>
      <c r="AT286" s="106" t="s">
        <v>145</v>
      </c>
      <c r="AU286" s="106" t="s">
        <v>80</v>
      </c>
      <c r="AV286" s="13" t="s">
        <v>80</v>
      </c>
      <c r="AW286" s="13" t="s">
        <v>31</v>
      </c>
      <c r="AX286" s="13" t="s">
        <v>78</v>
      </c>
      <c r="AY286" s="106" t="s">
        <v>131</v>
      </c>
    </row>
    <row r="287" spans="1:65" s="2" customFormat="1" ht="16.5" customHeight="1">
      <c r="A287" s="27"/>
      <c r="B287" s="237"/>
      <c r="C287" s="288" t="s">
        <v>489</v>
      </c>
      <c r="D287" s="288" t="s">
        <v>136</v>
      </c>
      <c r="E287" s="289" t="s">
        <v>490</v>
      </c>
      <c r="F287" s="290" t="s">
        <v>491</v>
      </c>
      <c r="G287" s="291" t="s">
        <v>196</v>
      </c>
      <c r="H287" s="292">
        <v>11.196</v>
      </c>
      <c r="I287" s="314">
        <v>0</v>
      </c>
      <c r="J287" s="293">
        <f>ROUND(I287*H287,2)</f>
        <v>0</v>
      </c>
      <c r="K287" s="290" t="s">
        <v>140</v>
      </c>
      <c r="L287" s="28"/>
      <c r="M287" s="97" t="s">
        <v>3</v>
      </c>
      <c r="N287" s="98" t="s">
        <v>41</v>
      </c>
      <c r="O287" s="99">
        <v>0.496</v>
      </c>
      <c r="P287" s="99">
        <f>O287*H287</f>
        <v>5.5532159999999999</v>
      </c>
      <c r="Q287" s="99">
        <v>3.9699999999999996E-3</v>
      </c>
      <c r="R287" s="99">
        <f>Q287*H287</f>
        <v>4.4448119999999994E-2</v>
      </c>
      <c r="S287" s="99">
        <v>0</v>
      </c>
      <c r="T287" s="100">
        <f>S287*H287</f>
        <v>0</v>
      </c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R287" s="101" t="s">
        <v>156</v>
      </c>
      <c r="AT287" s="101" t="s">
        <v>136</v>
      </c>
      <c r="AU287" s="101" t="s">
        <v>80</v>
      </c>
      <c r="AY287" s="18" t="s">
        <v>131</v>
      </c>
      <c r="BE287" s="102">
        <f>IF(N287="základní",J287,0)</f>
        <v>0</v>
      </c>
      <c r="BF287" s="102">
        <f>IF(N287="snížená",J287,0)</f>
        <v>0</v>
      </c>
      <c r="BG287" s="102">
        <f>IF(N287="zákl. přenesená",J287,0)</f>
        <v>0</v>
      </c>
      <c r="BH287" s="102">
        <f>IF(N287="sníž. přenesená",J287,0)</f>
        <v>0</v>
      </c>
      <c r="BI287" s="102">
        <f>IF(N287="nulová",J287,0)</f>
        <v>0</v>
      </c>
      <c r="BJ287" s="18" t="s">
        <v>78</v>
      </c>
      <c r="BK287" s="102">
        <f>ROUND(I287*H287,2)</f>
        <v>0</v>
      </c>
      <c r="BL287" s="18" t="s">
        <v>156</v>
      </c>
      <c r="BM287" s="101" t="s">
        <v>492</v>
      </c>
    </row>
    <row r="288" spans="1:65" s="2" customFormat="1">
      <c r="A288" s="27"/>
      <c r="B288" s="237"/>
      <c r="C288" s="238"/>
      <c r="D288" s="294" t="s">
        <v>143</v>
      </c>
      <c r="E288" s="238"/>
      <c r="F288" s="295" t="s">
        <v>493</v>
      </c>
      <c r="G288" s="238"/>
      <c r="H288" s="238"/>
      <c r="I288" s="238"/>
      <c r="J288" s="238"/>
      <c r="K288" s="238"/>
      <c r="L288" s="28"/>
      <c r="M288" s="103"/>
      <c r="N288" s="104"/>
      <c r="O288" s="44"/>
      <c r="P288" s="44"/>
      <c r="Q288" s="44"/>
      <c r="R288" s="44"/>
      <c r="S288" s="44"/>
      <c r="T288" s="45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T288" s="18" t="s">
        <v>143</v>
      </c>
      <c r="AU288" s="18" t="s">
        <v>80</v>
      </c>
    </row>
    <row r="289" spans="1:65" s="13" customFormat="1">
      <c r="B289" s="296"/>
      <c r="C289" s="297"/>
      <c r="D289" s="298" t="s">
        <v>145</v>
      </c>
      <c r="E289" s="299" t="s">
        <v>3</v>
      </c>
      <c r="F289" s="300" t="s">
        <v>478</v>
      </c>
      <c r="G289" s="297"/>
      <c r="H289" s="301">
        <v>11.196</v>
      </c>
      <c r="I289" s="297"/>
      <c r="J289" s="297"/>
      <c r="K289" s="297"/>
      <c r="L289" s="105"/>
      <c r="M289" s="107"/>
      <c r="N289" s="108"/>
      <c r="O289" s="108"/>
      <c r="P289" s="108"/>
      <c r="Q289" s="108"/>
      <c r="R289" s="108"/>
      <c r="S289" s="108"/>
      <c r="T289" s="109"/>
      <c r="AT289" s="106" t="s">
        <v>145</v>
      </c>
      <c r="AU289" s="106" t="s">
        <v>80</v>
      </c>
      <c r="AV289" s="13" t="s">
        <v>80</v>
      </c>
      <c r="AW289" s="13" t="s">
        <v>31</v>
      </c>
      <c r="AX289" s="13" t="s">
        <v>78</v>
      </c>
      <c r="AY289" s="106" t="s">
        <v>131</v>
      </c>
    </row>
    <row r="290" spans="1:65" s="12" customFormat="1" ht="22.9" customHeight="1">
      <c r="B290" s="281"/>
      <c r="C290" s="282"/>
      <c r="D290" s="283" t="s">
        <v>69</v>
      </c>
      <c r="E290" s="286" t="s">
        <v>494</v>
      </c>
      <c r="F290" s="286" t="s">
        <v>495</v>
      </c>
      <c r="G290" s="282"/>
      <c r="H290" s="282"/>
      <c r="I290" s="282"/>
      <c r="J290" s="287">
        <f>BK290</f>
        <v>0</v>
      </c>
      <c r="K290" s="282"/>
      <c r="L290" s="89"/>
      <c r="M290" s="91"/>
      <c r="N290" s="92"/>
      <c r="O290" s="92"/>
      <c r="P290" s="93">
        <f>SUM(P291:P299)</f>
        <v>79.584199999999981</v>
      </c>
      <c r="Q290" s="92"/>
      <c r="R290" s="93">
        <f>SUM(R291:R299)</f>
        <v>0</v>
      </c>
      <c r="S290" s="92"/>
      <c r="T290" s="94">
        <f>SUM(T291:T299)</f>
        <v>0</v>
      </c>
      <c r="AR290" s="90" t="s">
        <v>78</v>
      </c>
      <c r="AT290" s="95" t="s">
        <v>69</v>
      </c>
      <c r="AU290" s="95" t="s">
        <v>78</v>
      </c>
      <c r="AY290" s="90" t="s">
        <v>131</v>
      </c>
      <c r="BK290" s="96">
        <f>SUM(BK291:BK299)</f>
        <v>0</v>
      </c>
    </row>
    <row r="291" spans="1:65" s="2" customFormat="1" ht="24.2" customHeight="1">
      <c r="A291" s="27"/>
      <c r="B291" s="237"/>
      <c r="C291" s="288" t="s">
        <v>496</v>
      </c>
      <c r="D291" s="288" t="s">
        <v>136</v>
      </c>
      <c r="E291" s="289" t="s">
        <v>497</v>
      </c>
      <c r="F291" s="290" t="s">
        <v>498</v>
      </c>
      <c r="G291" s="291" t="s">
        <v>150</v>
      </c>
      <c r="H291" s="292">
        <v>36.427999999999997</v>
      </c>
      <c r="I291" s="314">
        <v>0</v>
      </c>
      <c r="J291" s="293">
        <f>ROUND(I291*H291,2)</f>
        <v>0</v>
      </c>
      <c r="K291" s="290" t="s">
        <v>140</v>
      </c>
      <c r="L291" s="28"/>
      <c r="M291" s="97" t="s">
        <v>3</v>
      </c>
      <c r="N291" s="98" t="s">
        <v>41</v>
      </c>
      <c r="O291" s="99">
        <v>1.88</v>
      </c>
      <c r="P291" s="99">
        <f>O291*H291</f>
        <v>68.484639999999985</v>
      </c>
      <c r="Q291" s="99">
        <v>0</v>
      </c>
      <c r="R291" s="99">
        <f>Q291*H291</f>
        <v>0</v>
      </c>
      <c r="S291" s="99">
        <v>0</v>
      </c>
      <c r="T291" s="100">
        <f>S291*H291</f>
        <v>0</v>
      </c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R291" s="101" t="s">
        <v>156</v>
      </c>
      <c r="AT291" s="101" t="s">
        <v>136</v>
      </c>
      <c r="AU291" s="101" t="s">
        <v>80</v>
      </c>
      <c r="AY291" s="18" t="s">
        <v>131</v>
      </c>
      <c r="BE291" s="102">
        <f>IF(N291="základní",J291,0)</f>
        <v>0</v>
      </c>
      <c r="BF291" s="102">
        <f>IF(N291="snížená",J291,0)</f>
        <v>0</v>
      </c>
      <c r="BG291" s="102">
        <f>IF(N291="zákl. přenesená",J291,0)</f>
        <v>0</v>
      </c>
      <c r="BH291" s="102">
        <f>IF(N291="sníž. přenesená",J291,0)</f>
        <v>0</v>
      </c>
      <c r="BI291" s="102">
        <f>IF(N291="nulová",J291,0)</f>
        <v>0</v>
      </c>
      <c r="BJ291" s="18" t="s">
        <v>78</v>
      </c>
      <c r="BK291" s="102">
        <f>ROUND(I291*H291,2)</f>
        <v>0</v>
      </c>
      <c r="BL291" s="18" t="s">
        <v>156</v>
      </c>
      <c r="BM291" s="101" t="s">
        <v>499</v>
      </c>
    </row>
    <row r="292" spans="1:65" s="2" customFormat="1">
      <c r="A292" s="27"/>
      <c r="B292" s="237"/>
      <c r="C292" s="238"/>
      <c r="D292" s="294" t="s">
        <v>143</v>
      </c>
      <c r="E292" s="238"/>
      <c r="F292" s="295" t="s">
        <v>500</v>
      </c>
      <c r="G292" s="238"/>
      <c r="H292" s="238"/>
      <c r="I292" s="238"/>
      <c r="J292" s="238"/>
      <c r="K292" s="238"/>
      <c r="L292" s="28"/>
      <c r="M292" s="103"/>
      <c r="N292" s="104"/>
      <c r="O292" s="44"/>
      <c r="P292" s="44"/>
      <c r="Q292" s="44"/>
      <c r="R292" s="44"/>
      <c r="S292" s="44"/>
      <c r="T292" s="45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T292" s="18" t="s">
        <v>143</v>
      </c>
      <c r="AU292" s="18" t="s">
        <v>80</v>
      </c>
    </row>
    <row r="293" spans="1:65" s="2" customFormat="1" ht="21.75" customHeight="1">
      <c r="A293" s="27"/>
      <c r="B293" s="237"/>
      <c r="C293" s="288" t="s">
        <v>501</v>
      </c>
      <c r="D293" s="288" t="s">
        <v>136</v>
      </c>
      <c r="E293" s="289" t="s">
        <v>502</v>
      </c>
      <c r="F293" s="290" t="s">
        <v>503</v>
      </c>
      <c r="G293" s="291" t="s">
        <v>150</v>
      </c>
      <c r="H293" s="292">
        <v>36.427999999999997</v>
      </c>
      <c r="I293" s="314">
        <v>0</v>
      </c>
      <c r="J293" s="293">
        <f>ROUND(I293*H293,2)</f>
        <v>0</v>
      </c>
      <c r="K293" s="290" t="s">
        <v>140</v>
      </c>
      <c r="L293" s="28"/>
      <c r="M293" s="97" t="s">
        <v>3</v>
      </c>
      <c r="N293" s="98" t="s">
        <v>41</v>
      </c>
      <c r="O293" s="99">
        <v>0.125</v>
      </c>
      <c r="P293" s="99">
        <f>O293*H293</f>
        <v>4.5534999999999997</v>
      </c>
      <c r="Q293" s="99">
        <v>0</v>
      </c>
      <c r="R293" s="99">
        <f>Q293*H293</f>
        <v>0</v>
      </c>
      <c r="S293" s="99">
        <v>0</v>
      </c>
      <c r="T293" s="100">
        <f>S293*H293</f>
        <v>0</v>
      </c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R293" s="101" t="s">
        <v>156</v>
      </c>
      <c r="AT293" s="101" t="s">
        <v>136</v>
      </c>
      <c r="AU293" s="101" t="s">
        <v>80</v>
      </c>
      <c r="AY293" s="18" t="s">
        <v>131</v>
      </c>
      <c r="BE293" s="102">
        <f>IF(N293="základní",J293,0)</f>
        <v>0</v>
      </c>
      <c r="BF293" s="102">
        <f>IF(N293="snížená",J293,0)</f>
        <v>0</v>
      </c>
      <c r="BG293" s="102">
        <f>IF(N293="zákl. přenesená",J293,0)</f>
        <v>0</v>
      </c>
      <c r="BH293" s="102">
        <f>IF(N293="sníž. přenesená",J293,0)</f>
        <v>0</v>
      </c>
      <c r="BI293" s="102">
        <f>IF(N293="nulová",J293,0)</f>
        <v>0</v>
      </c>
      <c r="BJ293" s="18" t="s">
        <v>78</v>
      </c>
      <c r="BK293" s="102">
        <f>ROUND(I293*H293,2)</f>
        <v>0</v>
      </c>
      <c r="BL293" s="18" t="s">
        <v>156</v>
      </c>
      <c r="BM293" s="101" t="s">
        <v>504</v>
      </c>
    </row>
    <row r="294" spans="1:65" s="2" customFormat="1">
      <c r="A294" s="27"/>
      <c r="B294" s="237"/>
      <c r="C294" s="238"/>
      <c r="D294" s="294" t="s">
        <v>143</v>
      </c>
      <c r="E294" s="238"/>
      <c r="F294" s="295" t="s">
        <v>505</v>
      </c>
      <c r="G294" s="238"/>
      <c r="H294" s="238"/>
      <c r="I294" s="238"/>
      <c r="J294" s="238"/>
      <c r="K294" s="238"/>
      <c r="L294" s="28"/>
      <c r="M294" s="103"/>
      <c r="N294" s="104"/>
      <c r="O294" s="44"/>
      <c r="P294" s="44"/>
      <c r="Q294" s="44"/>
      <c r="R294" s="44"/>
      <c r="S294" s="44"/>
      <c r="T294" s="45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T294" s="18" t="s">
        <v>143</v>
      </c>
      <c r="AU294" s="18" t="s">
        <v>80</v>
      </c>
    </row>
    <row r="295" spans="1:65" s="2" customFormat="1" ht="24.2" customHeight="1">
      <c r="A295" s="27"/>
      <c r="B295" s="237"/>
      <c r="C295" s="288" t="s">
        <v>506</v>
      </c>
      <c r="D295" s="288" t="s">
        <v>136</v>
      </c>
      <c r="E295" s="289" t="s">
        <v>507</v>
      </c>
      <c r="F295" s="290" t="s">
        <v>508</v>
      </c>
      <c r="G295" s="291" t="s">
        <v>150</v>
      </c>
      <c r="H295" s="292">
        <v>1091.01</v>
      </c>
      <c r="I295" s="314">
        <v>0</v>
      </c>
      <c r="J295" s="293">
        <f>ROUND(I295*H295,2)</f>
        <v>0</v>
      </c>
      <c r="K295" s="290" t="s">
        <v>140</v>
      </c>
      <c r="L295" s="28"/>
      <c r="M295" s="97" t="s">
        <v>3</v>
      </c>
      <c r="N295" s="98" t="s">
        <v>41</v>
      </c>
      <c r="O295" s="99">
        <v>6.0000000000000001E-3</v>
      </c>
      <c r="P295" s="99">
        <f>O295*H295</f>
        <v>6.5460599999999998</v>
      </c>
      <c r="Q295" s="99">
        <v>0</v>
      </c>
      <c r="R295" s="99">
        <f>Q295*H295</f>
        <v>0</v>
      </c>
      <c r="S295" s="99">
        <v>0</v>
      </c>
      <c r="T295" s="100">
        <f>S295*H295</f>
        <v>0</v>
      </c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R295" s="101" t="s">
        <v>156</v>
      </c>
      <c r="AT295" s="101" t="s">
        <v>136</v>
      </c>
      <c r="AU295" s="101" t="s">
        <v>80</v>
      </c>
      <c r="AY295" s="18" t="s">
        <v>131</v>
      </c>
      <c r="BE295" s="102">
        <f>IF(N295="základní",J295,0)</f>
        <v>0</v>
      </c>
      <c r="BF295" s="102">
        <f>IF(N295="snížená",J295,0)</f>
        <v>0</v>
      </c>
      <c r="BG295" s="102">
        <f>IF(N295="zákl. přenesená",J295,0)</f>
        <v>0</v>
      </c>
      <c r="BH295" s="102">
        <f>IF(N295="sníž. přenesená",J295,0)</f>
        <v>0</v>
      </c>
      <c r="BI295" s="102">
        <f>IF(N295="nulová",J295,0)</f>
        <v>0</v>
      </c>
      <c r="BJ295" s="18" t="s">
        <v>78</v>
      </c>
      <c r="BK295" s="102">
        <f>ROUND(I295*H295,2)</f>
        <v>0</v>
      </c>
      <c r="BL295" s="18" t="s">
        <v>156</v>
      </c>
      <c r="BM295" s="101" t="s">
        <v>509</v>
      </c>
    </row>
    <row r="296" spans="1:65" s="2" customFormat="1">
      <c r="A296" s="27"/>
      <c r="B296" s="237"/>
      <c r="C296" s="238"/>
      <c r="D296" s="294" t="s">
        <v>143</v>
      </c>
      <c r="E296" s="238"/>
      <c r="F296" s="295" t="s">
        <v>510</v>
      </c>
      <c r="G296" s="238"/>
      <c r="H296" s="238"/>
      <c r="I296" s="238"/>
      <c r="J296" s="238"/>
      <c r="K296" s="238"/>
      <c r="L296" s="28"/>
      <c r="M296" s="103"/>
      <c r="N296" s="104"/>
      <c r="O296" s="44"/>
      <c r="P296" s="44"/>
      <c r="Q296" s="44"/>
      <c r="R296" s="44"/>
      <c r="S296" s="44"/>
      <c r="T296" s="45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T296" s="18" t="s">
        <v>143</v>
      </c>
      <c r="AU296" s="18" t="s">
        <v>80</v>
      </c>
    </row>
    <row r="297" spans="1:65" s="13" customFormat="1">
      <c r="B297" s="296"/>
      <c r="C297" s="297"/>
      <c r="D297" s="298" t="s">
        <v>145</v>
      </c>
      <c r="E297" s="299" t="s">
        <v>3</v>
      </c>
      <c r="F297" s="300" t="s">
        <v>511</v>
      </c>
      <c r="G297" s="297"/>
      <c r="H297" s="301">
        <v>1091.01</v>
      </c>
      <c r="I297" s="297"/>
      <c r="J297" s="297"/>
      <c r="K297" s="297"/>
      <c r="L297" s="105"/>
      <c r="M297" s="107"/>
      <c r="N297" s="108"/>
      <c r="O297" s="108"/>
      <c r="P297" s="108"/>
      <c r="Q297" s="108"/>
      <c r="R297" s="108"/>
      <c r="S297" s="108"/>
      <c r="T297" s="109"/>
      <c r="AT297" s="106" t="s">
        <v>145</v>
      </c>
      <c r="AU297" s="106" t="s">
        <v>80</v>
      </c>
      <c r="AV297" s="13" t="s">
        <v>80</v>
      </c>
      <c r="AW297" s="13" t="s">
        <v>31</v>
      </c>
      <c r="AX297" s="13" t="s">
        <v>78</v>
      </c>
      <c r="AY297" s="106" t="s">
        <v>131</v>
      </c>
    </row>
    <row r="298" spans="1:65" s="2" customFormat="1" ht="24.2" customHeight="1">
      <c r="A298" s="27"/>
      <c r="B298" s="237"/>
      <c r="C298" s="288" t="s">
        <v>512</v>
      </c>
      <c r="D298" s="288" t="s">
        <v>136</v>
      </c>
      <c r="E298" s="289" t="s">
        <v>513</v>
      </c>
      <c r="F298" s="290" t="s">
        <v>514</v>
      </c>
      <c r="G298" s="291" t="s">
        <v>150</v>
      </c>
      <c r="H298" s="292">
        <v>36.366999999999997</v>
      </c>
      <c r="I298" s="314">
        <v>0</v>
      </c>
      <c r="J298" s="293">
        <f>ROUND(I298*H298,2)</f>
        <v>0</v>
      </c>
      <c r="K298" s="290" t="s">
        <v>140</v>
      </c>
      <c r="L298" s="28"/>
      <c r="M298" s="97" t="s">
        <v>3</v>
      </c>
      <c r="N298" s="98" t="s">
        <v>41</v>
      </c>
      <c r="O298" s="99">
        <v>0</v>
      </c>
      <c r="P298" s="99">
        <f>O298*H298</f>
        <v>0</v>
      </c>
      <c r="Q298" s="99">
        <v>0</v>
      </c>
      <c r="R298" s="99">
        <f>Q298*H298</f>
        <v>0</v>
      </c>
      <c r="S298" s="99">
        <v>0</v>
      </c>
      <c r="T298" s="100">
        <f>S298*H298</f>
        <v>0</v>
      </c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R298" s="101" t="s">
        <v>156</v>
      </c>
      <c r="AT298" s="101" t="s">
        <v>136</v>
      </c>
      <c r="AU298" s="101" t="s">
        <v>80</v>
      </c>
      <c r="AY298" s="18" t="s">
        <v>131</v>
      </c>
      <c r="BE298" s="102">
        <f>IF(N298="základní",J298,0)</f>
        <v>0</v>
      </c>
      <c r="BF298" s="102">
        <f>IF(N298="snížená",J298,0)</f>
        <v>0</v>
      </c>
      <c r="BG298" s="102">
        <f>IF(N298="zákl. přenesená",J298,0)</f>
        <v>0</v>
      </c>
      <c r="BH298" s="102">
        <f>IF(N298="sníž. přenesená",J298,0)</f>
        <v>0</v>
      </c>
      <c r="BI298" s="102">
        <f>IF(N298="nulová",J298,0)</f>
        <v>0</v>
      </c>
      <c r="BJ298" s="18" t="s">
        <v>78</v>
      </c>
      <c r="BK298" s="102">
        <f>ROUND(I298*H298,2)</f>
        <v>0</v>
      </c>
      <c r="BL298" s="18" t="s">
        <v>156</v>
      </c>
      <c r="BM298" s="101" t="s">
        <v>515</v>
      </c>
    </row>
    <row r="299" spans="1:65" s="2" customFormat="1">
      <c r="A299" s="27"/>
      <c r="B299" s="237"/>
      <c r="C299" s="238"/>
      <c r="D299" s="294" t="s">
        <v>143</v>
      </c>
      <c r="E299" s="238"/>
      <c r="F299" s="295" t="s">
        <v>516</v>
      </c>
      <c r="G299" s="238"/>
      <c r="H299" s="238"/>
      <c r="I299" s="238"/>
      <c r="J299" s="238"/>
      <c r="K299" s="238"/>
      <c r="L299" s="28"/>
      <c r="M299" s="103"/>
      <c r="N299" s="104"/>
      <c r="O299" s="44"/>
      <c r="P299" s="44"/>
      <c r="Q299" s="44"/>
      <c r="R299" s="44"/>
      <c r="S299" s="44"/>
      <c r="T299" s="45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T299" s="18" t="s">
        <v>143</v>
      </c>
      <c r="AU299" s="18" t="s">
        <v>80</v>
      </c>
    </row>
    <row r="300" spans="1:65" s="12" customFormat="1" ht="22.9" customHeight="1">
      <c r="B300" s="281"/>
      <c r="C300" s="282"/>
      <c r="D300" s="283" t="s">
        <v>69</v>
      </c>
      <c r="E300" s="286" t="s">
        <v>517</v>
      </c>
      <c r="F300" s="286" t="s">
        <v>518</v>
      </c>
      <c r="G300" s="282"/>
      <c r="H300" s="282"/>
      <c r="I300" s="282"/>
      <c r="J300" s="287">
        <f>BK300</f>
        <v>0</v>
      </c>
      <c r="K300" s="282"/>
      <c r="L300" s="89"/>
      <c r="M300" s="91"/>
      <c r="N300" s="92"/>
      <c r="O300" s="92"/>
      <c r="P300" s="93">
        <f>SUM(P301:P304)</f>
        <v>650.99320000000012</v>
      </c>
      <c r="Q300" s="92"/>
      <c r="R300" s="93">
        <f>SUM(R301:R304)</f>
        <v>0</v>
      </c>
      <c r="S300" s="92"/>
      <c r="T300" s="94">
        <f>SUM(T301:T304)</f>
        <v>0</v>
      </c>
      <c r="AR300" s="90" t="s">
        <v>78</v>
      </c>
      <c r="AT300" s="95" t="s">
        <v>69</v>
      </c>
      <c r="AU300" s="95" t="s">
        <v>78</v>
      </c>
      <c r="AY300" s="90" t="s">
        <v>131</v>
      </c>
      <c r="BK300" s="96">
        <f>SUM(BK301:BK304)</f>
        <v>0</v>
      </c>
    </row>
    <row r="301" spans="1:65" s="2" customFormat="1" ht="37.9" customHeight="1">
      <c r="A301" s="27"/>
      <c r="B301" s="237"/>
      <c r="C301" s="288" t="s">
        <v>519</v>
      </c>
      <c r="D301" s="288" t="s">
        <v>136</v>
      </c>
      <c r="E301" s="289" t="s">
        <v>520</v>
      </c>
      <c r="F301" s="290" t="s">
        <v>521</v>
      </c>
      <c r="G301" s="291" t="s">
        <v>150</v>
      </c>
      <c r="H301" s="292">
        <v>227.62</v>
      </c>
      <c r="I301" s="314">
        <v>0</v>
      </c>
      <c r="J301" s="293">
        <f>ROUND(I301*H301,2)</f>
        <v>0</v>
      </c>
      <c r="K301" s="290" t="s">
        <v>140</v>
      </c>
      <c r="L301" s="28"/>
      <c r="M301" s="97" t="s">
        <v>3</v>
      </c>
      <c r="N301" s="98" t="s">
        <v>41</v>
      </c>
      <c r="O301" s="99">
        <v>2.6970000000000001</v>
      </c>
      <c r="P301" s="99">
        <f>O301*H301</f>
        <v>613.89114000000006</v>
      </c>
      <c r="Q301" s="99">
        <v>0</v>
      </c>
      <c r="R301" s="99">
        <f>Q301*H301</f>
        <v>0</v>
      </c>
      <c r="S301" s="99">
        <v>0</v>
      </c>
      <c r="T301" s="100">
        <f>S301*H301</f>
        <v>0</v>
      </c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R301" s="101" t="s">
        <v>156</v>
      </c>
      <c r="AT301" s="101" t="s">
        <v>136</v>
      </c>
      <c r="AU301" s="101" t="s">
        <v>80</v>
      </c>
      <c r="AY301" s="18" t="s">
        <v>131</v>
      </c>
      <c r="BE301" s="102">
        <f>IF(N301="základní",J301,0)</f>
        <v>0</v>
      </c>
      <c r="BF301" s="102">
        <f>IF(N301="snížená",J301,0)</f>
        <v>0</v>
      </c>
      <c r="BG301" s="102">
        <f>IF(N301="zákl. přenesená",J301,0)</f>
        <v>0</v>
      </c>
      <c r="BH301" s="102">
        <f>IF(N301="sníž. přenesená",J301,0)</f>
        <v>0</v>
      </c>
      <c r="BI301" s="102">
        <f>IF(N301="nulová",J301,0)</f>
        <v>0</v>
      </c>
      <c r="BJ301" s="18" t="s">
        <v>78</v>
      </c>
      <c r="BK301" s="102">
        <f>ROUND(I301*H301,2)</f>
        <v>0</v>
      </c>
      <c r="BL301" s="18" t="s">
        <v>156</v>
      </c>
      <c r="BM301" s="101" t="s">
        <v>522</v>
      </c>
    </row>
    <row r="302" spans="1:65" s="2" customFormat="1">
      <c r="A302" s="27"/>
      <c r="B302" s="237"/>
      <c r="C302" s="238"/>
      <c r="D302" s="294" t="s">
        <v>143</v>
      </c>
      <c r="E302" s="238"/>
      <c r="F302" s="295" t="s">
        <v>523</v>
      </c>
      <c r="G302" s="238"/>
      <c r="H302" s="238"/>
      <c r="I302" s="238"/>
      <c r="J302" s="238"/>
      <c r="K302" s="238"/>
      <c r="L302" s="28"/>
      <c r="M302" s="103"/>
      <c r="N302" s="104"/>
      <c r="O302" s="44"/>
      <c r="P302" s="44"/>
      <c r="Q302" s="44"/>
      <c r="R302" s="44"/>
      <c r="S302" s="44"/>
      <c r="T302" s="45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T302" s="18" t="s">
        <v>143</v>
      </c>
      <c r="AU302" s="18" t="s">
        <v>80</v>
      </c>
    </row>
    <row r="303" spans="1:65" s="2" customFormat="1" ht="37.9" customHeight="1">
      <c r="A303" s="27"/>
      <c r="B303" s="237"/>
      <c r="C303" s="288" t="s">
        <v>524</v>
      </c>
      <c r="D303" s="288" t="s">
        <v>136</v>
      </c>
      <c r="E303" s="289" t="s">
        <v>525</v>
      </c>
      <c r="F303" s="290" t="s">
        <v>526</v>
      </c>
      <c r="G303" s="291" t="s">
        <v>150</v>
      </c>
      <c r="H303" s="292">
        <v>227.62</v>
      </c>
      <c r="I303" s="314">
        <v>0</v>
      </c>
      <c r="J303" s="293">
        <f>ROUND(I303*H303,2)</f>
        <v>0</v>
      </c>
      <c r="K303" s="290" t="s">
        <v>140</v>
      </c>
      <c r="L303" s="28"/>
      <c r="M303" s="97" t="s">
        <v>3</v>
      </c>
      <c r="N303" s="98" t="s">
        <v>41</v>
      </c>
      <c r="O303" s="99">
        <v>0.16300000000000001</v>
      </c>
      <c r="P303" s="99">
        <f>O303*H303</f>
        <v>37.102060000000002</v>
      </c>
      <c r="Q303" s="99">
        <v>0</v>
      </c>
      <c r="R303" s="99">
        <f>Q303*H303</f>
        <v>0</v>
      </c>
      <c r="S303" s="99">
        <v>0</v>
      </c>
      <c r="T303" s="100">
        <f>S303*H303</f>
        <v>0</v>
      </c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R303" s="101" t="s">
        <v>156</v>
      </c>
      <c r="AT303" s="101" t="s">
        <v>136</v>
      </c>
      <c r="AU303" s="101" t="s">
        <v>80</v>
      </c>
      <c r="AY303" s="18" t="s">
        <v>131</v>
      </c>
      <c r="BE303" s="102">
        <f>IF(N303="základní",J303,0)</f>
        <v>0</v>
      </c>
      <c r="BF303" s="102">
        <f>IF(N303="snížená",J303,0)</f>
        <v>0</v>
      </c>
      <c r="BG303" s="102">
        <f>IF(N303="zákl. přenesená",J303,0)</f>
        <v>0</v>
      </c>
      <c r="BH303" s="102">
        <f>IF(N303="sníž. přenesená",J303,0)</f>
        <v>0</v>
      </c>
      <c r="BI303" s="102">
        <f>IF(N303="nulová",J303,0)</f>
        <v>0</v>
      </c>
      <c r="BJ303" s="18" t="s">
        <v>78</v>
      </c>
      <c r="BK303" s="102">
        <f>ROUND(I303*H303,2)</f>
        <v>0</v>
      </c>
      <c r="BL303" s="18" t="s">
        <v>156</v>
      </c>
      <c r="BM303" s="101" t="s">
        <v>527</v>
      </c>
    </row>
    <row r="304" spans="1:65" s="2" customFormat="1">
      <c r="A304" s="27"/>
      <c r="B304" s="237"/>
      <c r="C304" s="238"/>
      <c r="D304" s="294" t="s">
        <v>143</v>
      </c>
      <c r="E304" s="238"/>
      <c r="F304" s="295" t="s">
        <v>528</v>
      </c>
      <c r="G304" s="238"/>
      <c r="H304" s="238"/>
      <c r="I304" s="238"/>
      <c r="J304" s="238"/>
      <c r="K304" s="238"/>
      <c r="L304" s="28"/>
      <c r="M304" s="103"/>
      <c r="N304" s="104"/>
      <c r="O304" s="44"/>
      <c r="P304" s="44"/>
      <c r="Q304" s="44"/>
      <c r="R304" s="44"/>
      <c r="S304" s="44"/>
      <c r="T304" s="45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T304" s="18" t="s">
        <v>143</v>
      </c>
      <c r="AU304" s="18" t="s">
        <v>80</v>
      </c>
    </row>
    <row r="305" spans="1:65" s="12" customFormat="1" ht="25.9" customHeight="1">
      <c r="B305" s="281"/>
      <c r="C305" s="282"/>
      <c r="D305" s="283" t="s">
        <v>69</v>
      </c>
      <c r="E305" s="284" t="s">
        <v>132</v>
      </c>
      <c r="F305" s="284" t="s">
        <v>133</v>
      </c>
      <c r="G305" s="282"/>
      <c r="H305" s="282"/>
      <c r="I305" s="282"/>
      <c r="J305" s="285">
        <f>BK305</f>
        <v>0</v>
      </c>
      <c r="K305" s="282"/>
      <c r="L305" s="89"/>
      <c r="M305" s="91"/>
      <c r="N305" s="92"/>
      <c r="O305" s="92"/>
      <c r="P305" s="93">
        <f>P306+P319+P331+P335+P341+P357+P367+P385+P395+P414</f>
        <v>135.571867</v>
      </c>
      <c r="Q305" s="92"/>
      <c r="R305" s="93">
        <f>R306+R319+R331+R335+R341+R357+R367+R385+R395+R414</f>
        <v>2.1692599300000004</v>
      </c>
      <c r="S305" s="92"/>
      <c r="T305" s="94">
        <f>T306+T319+T331+T335+T341+T357+T367+T385+T395+T414</f>
        <v>0.45121420000000001</v>
      </c>
      <c r="AR305" s="90" t="s">
        <v>80</v>
      </c>
      <c r="AT305" s="95" t="s">
        <v>69</v>
      </c>
      <c r="AU305" s="95" t="s">
        <v>70</v>
      </c>
      <c r="AY305" s="90" t="s">
        <v>131</v>
      </c>
      <c r="BK305" s="96">
        <f>BK306+BK319+BK331+BK335+BK341+BK357+BK367+BK385+BK395+BK414</f>
        <v>0</v>
      </c>
    </row>
    <row r="306" spans="1:65" s="12" customFormat="1" ht="22.9" customHeight="1">
      <c r="B306" s="281"/>
      <c r="C306" s="282"/>
      <c r="D306" s="283" t="s">
        <v>69</v>
      </c>
      <c r="E306" s="286" t="s">
        <v>529</v>
      </c>
      <c r="F306" s="286" t="s">
        <v>530</v>
      </c>
      <c r="G306" s="282"/>
      <c r="H306" s="282"/>
      <c r="I306" s="282"/>
      <c r="J306" s="287">
        <f>BK306</f>
        <v>0</v>
      </c>
      <c r="K306" s="282"/>
      <c r="L306" s="89"/>
      <c r="M306" s="91"/>
      <c r="N306" s="92"/>
      <c r="O306" s="92"/>
      <c r="P306" s="93">
        <f>SUM(P307:P318)</f>
        <v>1.5900480000000001</v>
      </c>
      <c r="Q306" s="92"/>
      <c r="R306" s="93">
        <f>SUM(R307:R318)</f>
        <v>3.9375599999999997E-2</v>
      </c>
      <c r="S306" s="92"/>
      <c r="T306" s="94">
        <f>SUM(T307:T318)</f>
        <v>0</v>
      </c>
      <c r="AR306" s="90" t="s">
        <v>80</v>
      </c>
      <c r="AT306" s="95" t="s">
        <v>69</v>
      </c>
      <c r="AU306" s="95" t="s">
        <v>78</v>
      </c>
      <c r="AY306" s="90" t="s">
        <v>131</v>
      </c>
      <c r="BK306" s="96">
        <f>SUM(BK307:BK318)</f>
        <v>0</v>
      </c>
    </row>
    <row r="307" spans="1:65" s="2" customFormat="1" ht="21.75" customHeight="1">
      <c r="A307" s="27"/>
      <c r="B307" s="237"/>
      <c r="C307" s="288" t="s">
        <v>531</v>
      </c>
      <c r="D307" s="288" t="s">
        <v>136</v>
      </c>
      <c r="E307" s="289" t="s">
        <v>532</v>
      </c>
      <c r="F307" s="290" t="s">
        <v>533</v>
      </c>
      <c r="G307" s="291" t="s">
        <v>196</v>
      </c>
      <c r="H307" s="292">
        <v>6.2350000000000003</v>
      </c>
      <c r="I307" s="314">
        <v>0</v>
      </c>
      <c r="J307" s="293">
        <f>ROUND(I307*H307,2)</f>
        <v>0</v>
      </c>
      <c r="K307" s="290" t="s">
        <v>140</v>
      </c>
      <c r="L307" s="28"/>
      <c r="M307" s="97" t="s">
        <v>3</v>
      </c>
      <c r="N307" s="98" t="s">
        <v>41</v>
      </c>
      <c r="O307" s="99">
        <v>2.4E-2</v>
      </c>
      <c r="P307" s="99">
        <f>O307*H307</f>
        <v>0.14964000000000002</v>
      </c>
      <c r="Q307" s="99">
        <v>0</v>
      </c>
      <c r="R307" s="99">
        <f>Q307*H307</f>
        <v>0</v>
      </c>
      <c r="S307" s="99">
        <v>0</v>
      </c>
      <c r="T307" s="100">
        <f>S307*H307</f>
        <v>0</v>
      </c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R307" s="101" t="s">
        <v>141</v>
      </c>
      <c r="AT307" s="101" t="s">
        <v>136</v>
      </c>
      <c r="AU307" s="101" t="s">
        <v>80</v>
      </c>
      <c r="AY307" s="18" t="s">
        <v>131</v>
      </c>
      <c r="BE307" s="102">
        <f>IF(N307="základní",J307,0)</f>
        <v>0</v>
      </c>
      <c r="BF307" s="102">
        <f>IF(N307="snížená",J307,0)</f>
        <v>0</v>
      </c>
      <c r="BG307" s="102">
        <f>IF(N307="zákl. přenesená",J307,0)</f>
        <v>0</v>
      </c>
      <c r="BH307" s="102">
        <f>IF(N307="sníž. přenesená",J307,0)</f>
        <v>0</v>
      </c>
      <c r="BI307" s="102">
        <f>IF(N307="nulová",J307,0)</f>
        <v>0</v>
      </c>
      <c r="BJ307" s="18" t="s">
        <v>78</v>
      </c>
      <c r="BK307" s="102">
        <f>ROUND(I307*H307,2)</f>
        <v>0</v>
      </c>
      <c r="BL307" s="18" t="s">
        <v>141</v>
      </c>
      <c r="BM307" s="101" t="s">
        <v>534</v>
      </c>
    </row>
    <row r="308" spans="1:65" s="2" customFormat="1">
      <c r="A308" s="27"/>
      <c r="B308" s="237"/>
      <c r="C308" s="238"/>
      <c r="D308" s="294" t="s">
        <v>143</v>
      </c>
      <c r="E308" s="238"/>
      <c r="F308" s="295" t="s">
        <v>535</v>
      </c>
      <c r="G308" s="238"/>
      <c r="H308" s="238"/>
      <c r="I308" s="238"/>
      <c r="J308" s="238"/>
      <c r="K308" s="238"/>
      <c r="L308" s="28"/>
      <c r="M308" s="103"/>
      <c r="N308" s="104"/>
      <c r="O308" s="44"/>
      <c r="P308" s="44"/>
      <c r="Q308" s="44"/>
      <c r="R308" s="44"/>
      <c r="S308" s="44"/>
      <c r="T308" s="45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T308" s="18" t="s">
        <v>143</v>
      </c>
      <c r="AU308" s="18" t="s">
        <v>80</v>
      </c>
    </row>
    <row r="309" spans="1:65" s="13" customFormat="1">
      <c r="B309" s="296"/>
      <c r="C309" s="297"/>
      <c r="D309" s="298" t="s">
        <v>145</v>
      </c>
      <c r="E309" s="299" t="s">
        <v>3</v>
      </c>
      <c r="F309" s="300" t="s">
        <v>536</v>
      </c>
      <c r="G309" s="297"/>
      <c r="H309" s="301">
        <v>6.2350000000000003</v>
      </c>
      <c r="I309" s="297"/>
      <c r="J309" s="297"/>
      <c r="K309" s="297"/>
      <c r="L309" s="105"/>
      <c r="M309" s="107"/>
      <c r="N309" s="108"/>
      <c r="O309" s="108"/>
      <c r="P309" s="108"/>
      <c r="Q309" s="108"/>
      <c r="R309" s="108"/>
      <c r="S309" s="108"/>
      <c r="T309" s="109"/>
      <c r="AT309" s="106" t="s">
        <v>145</v>
      </c>
      <c r="AU309" s="106" t="s">
        <v>80</v>
      </c>
      <c r="AV309" s="13" t="s">
        <v>80</v>
      </c>
      <c r="AW309" s="13" t="s">
        <v>31</v>
      </c>
      <c r="AX309" s="13" t="s">
        <v>78</v>
      </c>
      <c r="AY309" s="106" t="s">
        <v>131</v>
      </c>
    </row>
    <row r="310" spans="1:65" s="2" customFormat="1" ht="16.5" customHeight="1">
      <c r="A310" s="27"/>
      <c r="B310" s="237"/>
      <c r="C310" s="302" t="s">
        <v>537</v>
      </c>
      <c r="D310" s="302" t="s">
        <v>147</v>
      </c>
      <c r="E310" s="303" t="s">
        <v>538</v>
      </c>
      <c r="F310" s="304" t="s">
        <v>539</v>
      </c>
      <c r="G310" s="305" t="s">
        <v>150</v>
      </c>
      <c r="H310" s="306">
        <v>2E-3</v>
      </c>
      <c r="I310" s="314">
        <v>0</v>
      </c>
      <c r="J310" s="307">
        <f>ROUND(I310*H310,2)</f>
        <v>0</v>
      </c>
      <c r="K310" s="304" t="s">
        <v>140</v>
      </c>
      <c r="L310" s="110"/>
      <c r="M310" s="111" t="s">
        <v>3</v>
      </c>
      <c r="N310" s="112" t="s">
        <v>41</v>
      </c>
      <c r="O310" s="99">
        <v>0</v>
      </c>
      <c r="P310" s="99">
        <f>O310*H310</f>
        <v>0</v>
      </c>
      <c r="Q310" s="99">
        <v>1</v>
      </c>
      <c r="R310" s="99">
        <f>Q310*H310</f>
        <v>2E-3</v>
      </c>
      <c r="S310" s="99">
        <v>0</v>
      </c>
      <c r="T310" s="100">
        <f>S310*H310</f>
        <v>0</v>
      </c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R310" s="101" t="s">
        <v>151</v>
      </c>
      <c r="AT310" s="101" t="s">
        <v>147</v>
      </c>
      <c r="AU310" s="101" t="s">
        <v>80</v>
      </c>
      <c r="AY310" s="18" t="s">
        <v>131</v>
      </c>
      <c r="BE310" s="102">
        <f>IF(N310="základní",J310,0)</f>
        <v>0</v>
      </c>
      <c r="BF310" s="102">
        <f>IF(N310="snížená",J310,0)</f>
        <v>0</v>
      </c>
      <c r="BG310" s="102">
        <f>IF(N310="zákl. přenesená",J310,0)</f>
        <v>0</v>
      </c>
      <c r="BH310" s="102">
        <f>IF(N310="sníž. přenesená",J310,0)</f>
        <v>0</v>
      </c>
      <c r="BI310" s="102">
        <f>IF(N310="nulová",J310,0)</f>
        <v>0</v>
      </c>
      <c r="BJ310" s="18" t="s">
        <v>78</v>
      </c>
      <c r="BK310" s="102">
        <f>ROUND(I310*H310,2)</f>
        <v>0</v>
      </c>
      <c r="BL310" s="18" t="s">
        <v>141</v>
      </c>
      <c r="BM310" s="101" t="s">
        <v>540</v>
      </c>
    </row>
    <row r="311" spans="1:65" s="13" customFormat="1">
      <c r="B311" s="296"/>
      <c r="C311" s="297"/>
      <c r="D311" s="298" t="s">
        <v>145</v>
      </c>
      <c r="E311" s="297"/>
      <c r="F311" s="300" t="s">
        <v>541</v>
      </c>
      <c r="G311" s="297"/>
      <c r="H311" s="301">
        <v>2E-3</v>
      </c>
      <c r="I311" s="297"/>
      <c r="J311" s="297"/>
      <c r="K311" s="297"/>
      <c r="L311" s="105"/>
      <c r="M311" s="107"/>
      <c r="N311" s="108"/>
      <c r="O311" s="108"/>
      <c r="P311" s="108"/>
      <c r="Q311" s="108"/>
      <c r="R311" s="108"/>
      <c r="S311" s="108"/>
      <c r="T311" s="109"/>
      <c r="AT311" s="106" t="s">
        <v>145</v>
      </c>
      <c r="AU311" s="106" t="s">
        <v>80</v>
      </c>
      <c r="AV311" s="13" t="s">
        <v>80</v>
      </c>
      <c r="AW311" s="13" t="s">
        <v>4</v>
      </c>
      <c r="AX311" s="13" t="s">
        <v>78</v>
      </c>
      <c r="AY311" s="106" t="s">
        <v>131</v>
      </c>
    </row>
    <row r="312" spans="1:65" s="2" customFormat="1" ht="16.5" customHeight="1">
      <c r="A312" s="27"/>
      <c r="B312" s="237"/>
      <c r="C312" s="288" t="s">
        <v>542</v>
      </c>
      <c r="D312" s="288" t="s">
        <v>136</v>
      </c>
      <c r="E312" s="289" t="s">
        <v>543</v>
      </c>
      <c r="F312" s="290" t="s">
        <v>544</v>
      </c>
      <c r="G312" s="291" t="s">
        <v>196</v>
      </c>
      <c r="H312" s="292">
        <v>6.2350000000000003</v>
      </c>
      <c r="I312" s="314">
        <v>0</v>
      </c>
      <c r="J312" s="293">
        <f>ROUND(I312*H312,2)</f>
        <v>0</v>
      </c>
      <c r="K312" s="290" t="s">
        <v>140</v>
      </c>
      <c r="L312" s="28"/>
      <c r="M312" s="97" t="s">
        <v>3</v>
      </c>
      <c r="N312" s="98" t="s">
        <v>41</v>
      </c>
      <c r="O312" s="99">
        <v>0.222</v>
      </c>
      <c r="P312" s="99">
        <f>O312*H312</f>
        <v>1.3841700000000001</v>
      </c>
      <c r="Q312" s="99">
        <v>4.0000000000000002E-4</v>
      </c>
      <c r="R312" s="99">
        <f>Q312*H312</f>
        <v>2.4940000000000001E-3</v>
      </c>
      <c r="S312" s="99">
        <v>0</v>
      </c>
      <c r="T312" s="100">
        <f>S312*H312</f>
        <v>0</v>
      </c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R312" s="101" t="s">
        <v>141</v>
      </c>
      <c r="AT312" s="101" t="s">
        <v>136</v>
      </c>
      <c r="AU312" s="101" t="s">
        <v>80</v>
      </c>
      <c r="AY312" s="18" t="s">
        <v>131</v>
      </c>
      <c r="BE312" s="102">
        <f>IF(N312="základní",J312,0)</f>
        <v>0</v>
      </c>
      <c r="BF312" s="102">
        <f>IF(N312="snížená",J312,0)</f>
        <v>0</v>
      </c>
      <c r="BG312" s="102">
        <f>IF(N312="zákl. přenesená",J312,0)</f>
        <v>0</v>
      </c>
      <c r="BH312" s="102">
        <f>IF(N312="sníž. přenesená",J312,0)</f>
        <v>0</v>
      </c>
      <c r="BI312" s="102">
        <f>IF(N312="nulová",J312,0)</f>
        <v>0</v>
      </c>
      <c r="BJ312" s="18" t="s">
        <v>78</v>
      </c>
      <c r="BK312" s="102">
        <f>ROUND(I312*H312,2)</f>
        <v>0</v>
      </c>
      <c r="BL312" s="18" t="s">
        <v>141</v>
      </c>
      <c r="BM312" s="101" t="s">
        <v>545</v>
      </c>
    </row>
    <row r="313" spans="1:65" s="2" customFormat="1">
      <c r="A313" s="27"/>
      <c r="B313" s="237"/>
      <c r="C313" s="238"/>
      <c r="D313" s="294" t="s">
        <v>143</v>
      </c>
      <c r="E313" s="238"/>
      <c r="F313" s="295" t="s">
        <v>546</v>
      </c>
      <c r="G313" s="238"/>
      <c r="H313" s="238"/>
      <c r="I313" s="238"/>
      <c r="J313" s="238"/>
      <c r="K313" s="238"/>
      <c r="L313" s="28"/>
      <c r="M313" s="103"/>
      <c r="N313" s="104"/>
      <c r="O313" s="44"/>
      <c r="P313" s="44"/>
      <c r="Q313" s="44"/>
      <c r="R313" s="44"/>
      <c r="S313" s="44"/>
      <c r="T313" s="45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T313" s="18" t="s">
        <v>143</v>
      </c>
      <c r="AU313" s="18" t="s">
        <v>80</v>
      </c>
    </row>
    <row r="314" spans="1:65" s="13" customFormat="1">
      <c r="B314" s="296"/>
      <c r="C314" s="297"/>
      <c r="D314" s="298" t="s">
        <v>145</v>
      </c>
      <c r="E314" s="299" t="s">
        <v>3</v>
      </c>
      <c r="F314" s="300" t="s">
        <v>536</v>
      </c>
      <c r="G314" s="297"/>
      <c r="H314" s="301">
        <v>6.2350000000000003</v>
      </c>
      <c r="I314" s="297"/>
      <c r="J314" s="297"/>
      <c r="K314" s="297"/>
      <c r="L314" s="105"/>
      <c r="M314" s="107"/>
      <c r="N314" s="108"/>
      <c r="O314" s="108"/>
      <c r="P314" s="108"/>
      <c r="Q314" s="108"/>
      <c r="R314" s="108"/>
      <c r="S314" s="108"/>
      <c r="T314" s="109"/>
      <c r="AT314" s="106" t="s">
        <v>145</v>
      </c>
      <c r="AU314" s="106" t="s">
        <v>80</v>
      </c>
      <c r="AV314" s="13" t="s">
        <v>80</v>
      </c>
      <c r="AW314" s="13" t="s">
        <v>31</v>
      </c>
      <c r="AX314" s="13" t="s">
        <v>78</v>
      </c>
      <c r="AY314" s="106" t="s">
        <v>131</v>
      </c>
    </row>
    <row r="315" spans="1:65" s="2" customFormat="1" ht="24.2" customHeight="1">
      <c r="A315" s="27"/>
      <c r="B315" s="237"/>
      <c r="C315" s="302" t="s">
        <v>547</v>
      </c>
      <c r="D315" s="302" t="s">
        <v>147</v>
      </c>
      <c r="E315" s="303" t="s">
        <v>548</v>
      </c>
      <c r="F315" s="304" t="s">
        <v>549</v>
      </c>
      <c r="G315" s="305" t="s">
        <v>196</v>
      </c>
      <c r="H315" s="306">
        <v>7.2670000000000003</v>
      </c>
      <c r="I315" s="314">
        <v>0</v>
      </c>
      <c r="J315" s="307">
        <f>ROUND(I315*H315,2)</f>
        <v>0</v>
      </c>
      <c r="K315" s="304" t="s">
        <v>140</v>
      </c>
      <c r="L315" s="110"/>
      <c r="M315" s="111" t="s">
        <v>3</v>
      </c>
      <c r="N315" s="112" t="s">
        <v>41</v>
      </c>
      <c r="O315" s="99">
        <v>0</v>
      </c>
      <c r="P315" s="99">
        <f>O315*H315</f>
        <v>0</v>
      </c>
      <c r="Q315" s="99">
        <v>4.7999999999999996E-3</v>
      </c>
      <c r="R315" s="99">
        <f>Q315*H315</f>
        <v>3.4881599999999999E-2</v>
      </c>
      <c r="S315" s="99">
        <v>0</v>
      </c>
      <c r="T315" s="100">
        <f>S315*H315</f>
        <v>0</v>
      </c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R315" s="101" t="s">
        <v>151</v>
      </c>
      <c r="AT315" s="101" t="s">
        <v>147</v>
      </c>
      <c r="AU315" s="101" t="s">
        <v>80</v>
      </c>
      <c r="AY315" s="18" t="s">
        <v>131</v>
      </c>
      <c r="BE315" s="102">
        <f>IF(N315="základní",J315,0)</f>
        <v>0</v>
      </c>
      <c r="BF315" s="102">
        <f>IF(N315="snížená",J315,0)</f>
        <v>0</v>
      </c>
      <c r="BG315" s="102">
        <f>IF(N315="zákl. přenesená",J315,0)</f>
        <v>0</v>
      </c>
      <c r="BH315" s="102">
        <f>IF(N315="sníž. přenesená",J315,0)</f>
        <v>0</v>
      </c>
      <c r="BI315" s="102">
        <f>IF(N315="nulová",J315,0)</f>
        <v>0</v>
      </c>
      <c r="BJ315" s="18" t="s">
        <v>78</v>
      </c>
      <c r="BK315" s="102">
        <f>ROUND(I315*H315,2)</f>
        <v>0</v>
      </c>
      <c r="BL315" s="18" t="s">
        <v>141</v>
      </c>
      <c r="BM315" s="101" t="s">
        <v>550</v>
      </c>
    </row>
    <row r="316" spans="1:65" s="13" customFormat="1">
      <c r="B316" s="296"/>
      <c r="C316" s="297"/>
      <c r="D316" s="298" t="s">
        <v>145</v>
      </c>
      <c r="E316" s="297"/>
      <c r="F316" s="300" t="s">
        <v>551</v>
      </c>
      <c r="G316" s="297"/>
      <c r="H316" s="301">
        <v>7.2670000000000003</v>
      </c>
      <c r="I316" s="297"/>
      <c r="J316" s="297"/>
      <c r="K316" s="297"/>
      <c r="L316" s="105"/>
      <c r="M316" s="107"/>
      <c r="N316" s="108"/>
      <c r="O316" s="108"/>
      <c r="P316" s="108"/>
      <c r="Q316" s="108"/>
      <c r="R316" s="108"/>
      <c r="S316" s="108"/>
      <c r="T316" s="109"/>
      <c r="AT316" s="106" t="s">
        <v>145</v>
      </c>
      <c r="AU316" s="106" t="s">
        <v>80</v>
      </c>
      <c r="AV316" s="13" t="s">
        <v>80</v>
      </c>
      <c r="AW316" s="13" t="s">
        <v>4</v>
      </c>
      <c r="AX316" s="13" t="s">
        <v>78</v>
      </c>
      <c r="AY316" s="106" t="s">
        <v>131</v>
      </c>
    </row>
    <row r="317" spans="1:65" s="2" customFormat="1" ht="24.2" customHeight="1">
      <c r="A317" s="27"/>
      <c r="B317" s="237"/>
      <c r="C317" s="288" t="s">
        <v>552</v>
      </c>
      <c r="D317" s="288" t="s">
        <v>136</v>
      </c>
      <c r="E317" s="289" t="s">
        <v>553</v>
      </c>
      <c r="F317" s="290" t="s">
        <v>554</v>
      </c>
      <c r="G317" s="291" t="s">
        <v>150</v>
      </c>
      <c r="H317" s="292">
        <v>3.9E-2</v>
      </c>
      <c r="I317" s="314">
        <v>0</v>
      </c>
      <c r="J317" s="293">
        <f>ROUND(I317*H317,2)</f>
        <v>0</v>
      </c>
      <c r="K317" s="290" t="s">
        <v>140</v>
      </c>
      <c r="L317" s="28"/>
      <c r="M317" s="97" t="s">
        <v>3</v>
      </c>
      <c r="N317" s="98" t="s">
        <v>41</v>
      </c>
      <c r="O317" s="99">
        <v>1.4419999999999999</v>
      </c>
      <c r="P317" s="99">
        <f>O317*H317</f>
        <v>5.6237999999999996E-2</v>
      </c>
      <c r="Q317" s="99">
        <v>0</v>
      </c>
      <c r="R317" s="99">
        <f>Q317*H317</f>
        <v>0</v>
      </c>
      <c r="S317" s="99">
        <v>0</v>
      </c>
      <c r="T317" s="100">
        <f>S317*H317</f>
        <v>0</v>
      </c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R317" s="101" t="s">
        <v>141</v>
      </c>
      <c r="AT317" s="101" t="s">
        <v>136</v>
      </c>
      <c r="AU317" s="101" t="s">
        <v>80</v>
      </c>
      <c r="AY317" s="18" t="s">
        <v>131</v>
      </c>
      <c r="BE317" s="102">
        <f>IF(N317="základní",J317,0)</f>
        <v>0</v>
      </c>
      <c r="BF317" s="102">
        <f>IF(N317="snížená",J317,0)</f>
        <v>0</v>
      </c>
      <c r="BG317" s="102">
        <f>IF(N317="zákl. přenesená",J317,0)</f>
        <v>0</v>
      </c>
      <c r="BH317" s="102">
        <f>IF(N317="sníž. přenesená",J317,0)</f>
        <v>0</v>
      </c>
      <c r="BI317" s="102">
        <f>IF(N317="nulová",J317,0)</f>
        <v>0</v>
      </c>
      <c r="BJ317" s="18" t="s">
        <v>78</v>
      </c>
      <c r="BK317" s="102">
        <f>ROUND(I317*H317,2)</f>
        <v>0</v>
      </c>
      <c r="BL317" s="18" t="s">
        <v>141</v>
      </c>
      <c r="BM317" s="101" t="s">
        <v>555</v>
      </c>
    </row>
    <row r="318" spans="1:65" s="2" customFormat="1">
      <c r="A318" s="27"/>
      <c r="B318" s="237"/>
      <c r="C318" s="238"/>
      <c r="D318" s="294" t="s">
        <v>143</v>
      </c>
      <c r="E318" s="238"/>
      <c r="F318" s="295" t="s">
        <v>556</v>
      </c>
      <c r="G318" s="238"/>
      <c r="H318" s="238"/>
      <c r="I318" s="238"/>
      <c r="J318" s="238"/>
      <c r="K318" s="238"/>
      <c r="L318" s="28"/>
      <c r="M318" s="103"/>
      <c r="N318" s="104"/>
      <c r="O318" s="44"/>
      <c r="P318" s="44"/>
      <c r="Q318" s="44"/>
      <c r="R318" s="44"/>
      <c r="S318" s="44"/>
      <c r="T318" s="45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T318" s="18" t="s">
        <v>143</v>
      </c>
      <c r="AU318" s="18" t="s">
        <v>80</v>
      </c>
    </row>
    <row r="319" spans="1:65" s="12" customFormat="1" ht="22.9" customHeight="1">
      <c r="B319" s="281"/>
      <c r="C319" s="282"/>
      <c r="D319" s="283" t="s">
        <v>69</v>
      </c>
      <c r="E319" s="286" t="s">
        <v>557</v>
      </c>
      <c r="F319" s="286" t="s">
        <v>558</v>
      </c>
      <c r="G319" s="282"/>
      <c r="H319" s="282"/>
      <c r="I319" s="282"/>
      <c r="J319" s="287">
        <f>BK319</f>
        <v>0</v>
      </c>
      <c r="K319" s="282"/>
      <c r="L319" s="89"/>
      <c r="M319" s="91"/>
      <c r="N319" s="92"/>
      <c r="O319" s="92"/>
      <c r="P319" s="93">
        <f>SUM(P320:P330)</f>
        <v>9.3589999999999982</v>
      </c>
      <c r="Q319" s="92"/>
      <c r="R319" s="93">
        <f>SUM(R320:R330)</f>
        <v>2.5399999999999999E-2</v>
      </c>
      <c r="S319" s="92"/>
      <c r="T319" s="94">
        <f>SUM(T320:T330)</f>
        <v>5.0000000000000001E-3</v>
      </c>
      <c r="AR319" s="90" t="s">
        <v>80</v>
      </c>
      <c r="AT319" s="95" t="s">
        <v>69</v>
      </c>
      <c r="AU319" s="95" t="s">
        <v>78</v>
      </c>
      <c r="AY319" s="90" t="s">
        <v>131</v>
      </c>
      <c r="BK319" s="96">
        <f>SUM(BK320:BK330)</f>
        <v>0</v>
      </c>
    </row>
    <row r="320" spans="1:65" s="2" customFormat="1" ht="16.5" customHeight="1">
      <c r="A320" s="27"/>
      <c r="B320" s="237"/>
      <c r="C320" s="288" t="s">
        <v>559</v>
      </c>
      <c r="D320" s="288" t="s">
        <v>136</v>
      </c>
      <c r="E320" s="289" t="s">
        <v>560</v>
      </c>
      <c r="F320" s="290" t="s">
        <v>561</v>
      </c>
      <c r="G320" s="291" t="s">
        <v>420</v>
      </c>
      <c r="H320" s="292">
        <v>6</v>
      </c>
      <c r="I320" s="314">
        <v>0</v>
      </c>
      <c r="J320" s="293">
        <f>ROUND(I320*H320,2)</f>
        <v>0</v>
      </c>
      <c r="K320" s="290" t="s">
        <v>140</v>
      </c>
      <c r="L320" s="28"/>
      <c r="M320" s="97" t="s">
        <v>3</v>
      </c>
      <c r="N320" s="98" t="s">
        <v>41</v>
      </c>
      <c r="O320" s="99">
        <v>0.59199999999999997</v>
      </c>
      <c r="P320" s="99">
        <f>O320*H320</f>
        <v>3.5519999999999996</v>
      </c>
      <c r="Q320" s="99">
        <v>0</v>
      </c>
      <c r="R320" s="99">
        <f>Q320*H320</f>
        <v>0</v>
      </c>
      <c r="S320" s="99">
        <v>0</v>
      </c>
      <c r="T320" s="100">
        <f>S320*H320</f>
        <v>0</v>
      </c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R320" s="101" t="s">
        <v>141</v>
      </c>
      <c r="AT320" s="101" t="s">
        <v>136</v>
      </c>
      <c r="AU320" s="101" t="s">
        <v>80</v>
      </c>
      <c r="AY320" s="18" t="s">
        <v>131</v>
      </c>
      <c r="BE320" s="102">
        <f>IF(N320="základní",J320,0)</f>
        <v>0</v>
      </c>
      <c r="BF320" s="102">
        <f>IF(N320="snížená",J320,0)</f>
        <v>0</v>
      </c>
      <c r="BG320" s="102">
        <f>IF(N320="zákl. přenesená",J320,0)</f>
        <v>0</v>
      </c>
      <c r="BH320" s="102">
        <f>IF(N320="sníž. přenesená",J320,0)</f>
        <v>0</v>
      </c>
      <c r="BI320" s="102">
        <f>IF(N320="nulová",J320,0)</f>
        <v>0</v>
      </c>
      <c r="BJ320" s="18" t="s">
        <v>78</v>
      </c>
      <c r="BK320" s="102">
        <f>ROUND(I320*H320,2)</f>
        <v>0</v>
      </c>
      <c r="BL320" s="18" t="s">
        <v>141</v>
      </c>
      <c r="BM320" s="101" t="s">
        <v>562</v>
      </c>
    </row>
    <row r="321" spans="1:65" s="2" customFormat="1">
      <c r="A321" s="27"/>
      <c r="B321" s="237"/>
      <c r="C321" s="238"/>
      <c r="D321" s="294" t="s">
        <v>143</v>
      </c>
      <c r="E321" s="238"/>
      <c r="F321" s="295" t="s">
        <v>563</v>
      </c>
      <c r="G321" s="238"/>
      <c r="H321" s="238"/>
      <c r="I321" s="238"/>
      <c r="J321" s="238"/>
      <c r="K321" s="238"/>
      <c r="L321" s="28"/>
      <c r="M321" s="103"/>
      <c r="N321" s="104"/>
      <c r="O321" s="44"/>
      <c r="P321" s="44"/>
      <c r="Q321" s="44"/>
      <c r="R321" s="44"/>
      <c r="S321" s="44"/>
      <c r="T321" s="45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T321" s="18" t="s">
        <v>143</v>
      </c>
      <c r="AU321" s="18" t="s">
        <v>80</v>
      </c>
    </row>
    <row r="322" spans="1:65" s="2" customFormat="1" ht="16.5" customHeight="1">
      <c r="A322" s="27"/>
      <c r="B322" s="237"/>
      <c r="C322" s="302" t="s">
        <v>564</v>
      </c>
      <c r="D322" s="302" t="s">
        <v>147</v>
      </c>
      <c r="E322" s="303" t="s">
        <v>565</v>
      </c>
      <c r="F322" s="304" t="s">
        <v>566</v>
      </c>
      <c r="G322" s="305" t="s">
        <v>420</v>
      </c>
      <c r="H322" s="306">
        <v>6</v>
      </c>
      <c r="I322" s="314">
        <v>0</v>
      </c>
      <c r="J322" s="307">
        <f>ROUND(I322*H322,2)</f>
        <v>0</v>
      </c>
      <c r="K322" s="304" t="s">
        <v>3</v>
      </c>
      <c r="L322" s="110"/>
      <c r="M322" s="111" t="s">
        <v>3</v>
      </c>
      <c r="N322" s="112" t="s">
        <v>41</v>
      </c>
      <c r="O322" s="99">
        <v>0</v>
      </c>
      <c r="P322" s="99">
        <f>O322*H322</f>
        <v>0</v>
      </c>
      <c r="Q322" s="99">
        <v>2.9999999999999997E-4</v>
      </c>
      <c r="R322" s="99">
        <f>Q322*H322</f>
        <v>1.8E-3</v>
      </c>
      <c r="S322" s="99">
        <v>0</v>
      </c>
      <c r="T322" s="100">
        <f>S322*H322</f>
        <v>0</v>
      </c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R322" s="101" t="s">
        <v>151</v>
      </c>
      <c r="AT322" s="101" t="s">
        <v>147</v>
      </c>
      <c r="AU322" s="101" t="s">
        <v>80</v>
      </c>
      <c r="AY322" s="18" t="s">
        <v>131</v>
      </c>
      <c r="BE322" s="102">
        <f>IF(N322="základní",J322,0)</f>
        <v>0</v>
      </c>
      <c r="BF322" s="102">
        <f>IF(N322="snížená",J322,0)</f>
        <v>0</v>
      </c>
      <c r="BG322" s="102">
        <f>IF(N322="zákl. přenesená",J322,0)</f>
        <v>0</v>
      </c>
      <c r="BH322" s="102">
        <f>IF(N322="sníž. přenesená",J322,0)</f>
        <v>0</v>
      </c>
      <c r="BI322" s="102">
        <f>IF(N322="nulová",J322,0)</f>
        <v>0</v>
      </c>
      <c r="BJ322" s="18" t="s">
        <v>78</v>
      </c>
      <c r="BK322" s="102">
        <f>ROUND(I322*H322,2)</f>
        <v>0</v>
      </c>
      <c r="BL322" s="18" t="s">
        <v>141</v>
      </c>
      <c r="BM322" s="101" t="s">
        <v>567</v>
      </c>
    </row>
    <row r="323" spans="1:65" s="2" customFormat="1" ht="24.2" customHeight="1">
      <c r="A323" s="27"/>
      <c r="B323" s="237"/>
      <c r="C323" s="288" t="s">
        <v>568</v>
      </c>
      <c r="D323" s="288" t="s">
        <v>136</v>
      </c>
      <c r="E323" s="289" t="s">
        <v>569</v>
      </c>
      <c r="F323" s="290" t="s">
        <v>570</v>
      </c>
      <c r="G323" s="291" t="s">
        <v>420</v>
      </c>
      <c r="H323" s="292">
        <v>2</v>
      </c>
      <c r="I323" s="314">
        <v>0</v>
      </c>
      <c r="J323" s="293">
        <f>ROUND(I323*H323,2)</f>
        <v>0</v>
      </c>
      <c r="K323" s="290" t="s">
        <v>140</v>
      </c>
      <c r="L323" s="28"/>
      <c r="M323" s="97" t="s">
        <v>3</v>
      </c>
      <c r="N323" s="98" t="s">
        <v>41</v>
      </c>
      <c r="O323" s="99">
        <v>2.1989999999999998</v>
      </c>
      <c r="P323" s="99">
        <f>O323*H323</f>
        <v>4.3979999999999997</v>
      </c>
      <c r="Q323" s="99">
        <v>0</v>
      </c>
      <c r="R323" s="99">
        <f>Q323*H323</f>
        <v>0</v>
      </c>
      <c r="S323" s="99">
        <v>0</v>
      </c>
      <c r="T323" s="100">
        <f>S323*H323</f>
        <v>0</v>
      </c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R323" s="101" t="s">
        <v>141</v>
      </c>
      <c r="AT323" s="101" t="s">
        <v>136</v>
      </c>
      <c r="AU323" s="101" t="s">
        <v>80</v>
      </c>
      <c r="AY323" s="18" t="s">
        <v>131</v>
      </c>
      <c r="BE323" s="102">
        <f>IF(N323="základní",J323,0)</f>
        <v>0</v>
      </c>
      <c r="BF323" s="102">
        <f>IF(N323="snížená",J323,0)</f>
        <v>0</v>
      </c>
      <c r="BG323" s="102">
        <f>IF(N323="zákl. přenesená",J323,0)</f>
        <v>0</v>
      </c>
      <c r="BH323" s="102">
        <f>IF(N323="sníž. přenesená",J323,0)</f>
        <v>0</v>
      </c>
      <c r="BI323" s="102">
        <f>IF(N323="nulová",J323,0)</f>
        <v>0</v>
      </c>
      <c r="BJ323" s="18" t="s">
        <v>78</v>
      </c>
      <c r="BK323" s="102">
        <f>ROUND(I323*H323,2)</f>
        <v>0</v>
      </c>
      <c r="BL323" s="18" t="s">
        <v>141</v>
      </c>
      <c r="BM323" s="101" t="s">
        <v>571</v>
      </c>
    </row>
    <row r="324" spans="1:65" s="2" customFormat="1">
      <c r="A324" s="27"/>
      <c r="B324" s="237"/>
      <c r="C324" s="238"/>
      <c r="D324" s="294" t="s">
        <v>143</v>
      </c>
      <c r="E324" s="238"/>
      <c r="F324" s="295" t="s">
        <v>572</v>
      </c>
      <c r="G324" s="238"/>
      <c r="H324" s="238"/>
      <c r="I324" s="238"/>
      <c r="J324" s="238"/>
      <c r="K324" s="238"/>
      <c r="L324" s="28"/>
      <c r="M324" s="103"/>
      <c r="N324" s="104"/>
      <c r="O324" s="44"/>
      <c r="P324" s="44"/>
      <c r="Q324" s="44"/>
      <c r="R324" s="44"/>
      <c r="S324" s="44"/>
      <c r="T324" s="45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T324" s="18" t="s">
        <v>143</v>
      </c>
      <c r="AU324" s="18" t="s">
        <v>80</v>
      </c>
    </row>
    <row r="325" spans="1:65" s="2" customFormat="1" ht="39">
      <c r="A325" s="27"/>
      <c r="B325" s="237"/>
      <c r="C325" s="238"/>
      <c r="D325" s="298" t="s">
        <v>205</v>
      </c>
      <c r="E325" s="238"/>
      <c r="F325" s="313" t="s">
        <v>573</v>
      </c>
      <c r="G325" s="238"/>
      <c r="H325" s="238"/>
      <c r="I325" s="238"/>
      <c r="J325" s="238"/>
      <c r="K325" s="238"/>
      <c r="L325" s="28"/>
      <c r="M325" s="103"/>
      <c r="N325" s="104"/>
      <c r="O325" s="44"/>
      <c r="P325" s="44"/>
      <c r="Q325" s="44"/>
      <c r="R325" s="44"/>
      <c r="S325" s="44"/>
      <c r="T325" s="45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T325" s="18" t="s">
        <v>205</v>
      </c>
      <c r="AU325" s="18" t="s">
        <v>80</v>
      </c>
    </row>
    <row r="326" spans="1:65" s="2" customFormat="1" ht="16.5" customHeight="1">
      <c r="A326" s="27"/>
      <c r="B326" s="237"/>
      <c r="C326" s="302" t="s">
        <v>574</v>
      </c>
      <c r="D326" s="302" t="s">
        <v>147</v>
      </c>
      <c r="E326" s="303" t="s">
        <v>575</v>
      </c>
      <c r="F326" s="304" t="s">
        <v>576</v>
      </c>
      <c r="G326" s="305" t="s">
        <v>420</v>
      </c>
      <c r="H326" s="306">
        <v>2</v>
      </c>
      <c r="I326" s="314">
        <v>0</v>
      </c>
      <c r="J326" s="307">
        <f>ROUND(I326*H326,2)</f>
        <v>0</v>
      </c>
      <c r="K326" s="304" t="s">
        <v>140</v>
      </c>
      <c r="L326" s="110"/>
      <c r="M326" s="111" t="s">
        <v>3</v>
      </c>
      <c r="N326" s="112" t="s">
        <v>41</v>
      </c>
      <c r="O326" s="99">
        <v>0</v>
      </c>
      <c r="P326" s="99">
        <f>O326*H326</f>
        <v>0</v>
      </c>
      <c r="Q326" s="99">
        <v>1.18E-2</v>
      </c>
      <c r="R326" s="99">
        <f>Q326*H326</f>
        <v>2.3599999999999999E-2</v>
      </c>
      <c r="S326" s="99">
        <v>0</v>
      </c>
      <c r="T326" s="100">
        <f>S326*H326</f>
        <v>0</v>
      </c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R326" s="101" t="s">
        <v>151</v>
      </c>
      <c r="AT326" s="101" t="s">
        <v>147</v>
      </c>
      <c r="AU326" s="101" t="s">
        <v>80</v>
      </c>
      <c r="AY326" s="18" t="s">
        <v>131</v>
      </c>
      <c r="BE326" s="102">
        <f>IF(N326="základní",J326,0)</f>
        <v>0</v>
      </c>
      <c r="BF326" s="102">
        <f>IF(N326="snížená",J326,0)</f>
        <v>0</v>
      </c>
      <c r="BG326" s="102">
        <f>IF(N326="zákl. přenesená",J326,0)</f>
        <v>0</v>
      </c>
      <c r="BH326" s="102">
        <f>IF(N326="sníž. přenesená",J326,0)</f>
        <v>0</v>
      </c>
      <c r="BI326" s="102">
        <f>IF(N326="nulová",J326,0)</f>
        <v>0</v>
      </c>
      <c r="BJ326" s="18" t="s">
        <v>78</v>
      </c>
      <c r="BK326" s="102">
        <f>ROUND(I326*H326,2)</f>
        <v>0</v>
      </c>
      <c r="BL326" s="18" t="s">
        <v>141</v>
      </c>
      <c r="BM326" s="101" t="s">
        <v>577</v>
      </c>
    </row>
    <row r="327" spans="1:65" s="2" customFormat="1" ht="24.2" customHeight="1">
      <c r="A327" s="27"/>
      <c r="B327" s="237"/>
      <c r="C327" s="288" t="s">
        <v>578</v>
      </c>
      <c r="D327" s="288" t="s">
        <v>136</v>
      </c>
      <c r="E327" s="289" t="s">
        <v>579</v>
      </c>
      <c r="F327" s="290" t="s">
        <v>580</v>
      </c>
      <c r="G327" s="291" t="s">
        <v>420</v>
      </c>
      <c r="H327" s="292">
        <v>2</v>
      </c>
      <c r="I327" s="314">
        <v>0</v>
      </c>
      <c r="J327" s="293">
        <f>ROUND(I327*H327,2)</f>
        <v>0</v>
      </c>
      <c r="K327" s="290" t="s">
        <v>140</v>
      </c>
      <c r="L327" s="28"/>
      <c r="M327" s="97" t="s">
        <v>3</v>
      </c>
      <c r="N327" s="98" t="s">
        <v>41</v>
      </c>
      <c r="O327" s="99">
        <v>0.65900000000000003</v>
      </c>
      <c r="P327" s="99">
        <f>O327*H327</f>
        <v>1.3180000000000001</v>
      </c>
      <c r="Q327" s="99">
        <v>0</v>
      </c>
      <c r="R327" s="99">
        <f>Q327*H327</f>
        <v>0</v>
      </c>
      <c r="S327" s="99">
        <v>2.5000000000000001E-3</v>
      </c>
      <c r="T327" s="100">
        <f>S327*H327</f>
        <v>5.0000000000000001E-3</v>
      </c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R327" s="101" t="s">
        <v>141</v>
      </c>
      <c r="AT327" s="101" t="s">
        <v>136</v>
      </c>
      <c r="AU327" s="101" t="s">
        <v>80</v>
      </c>
      <c r="AY327" s="18" t="s">
        <v>131</v>
      </c>
      <c r="BE327" s="102">
        <f>IF(N327="základní",J327,0)</f>
        <v>0</v>
      </c>
      <c r="BF327" s="102">
        <f>IF(N327="snížená",J327,0)</f>
        <v>0</v>
      </c>
      <c r="BG327" s="102">
        <f>IF(N327="zákl. přenesená",J327,0)</f>
        <v>0</v>
      </c>
      <c r="BH327" s="102">
        <f>IF(N327="sníž. přenesená",J327,0)</f>
        <v>0</v>
      </c>
      <c r="BI327" s="102">
        <f>IF(N327="nulová",J327,0)</f>
        <v>0</v>
      </c>
      <c r="BJ327" s="18" t="s">
        <v>78</v>
      </c>
      <c r="BK327" s="102">
        <f>ROUND(I327*H327,2)</f>
        <v>0</v>
      </c>
      <c r="BL327" s="18" t="s">
        <v>141</v>
      </c>
      <c r="BM327" s="101" t="s">
        <v>581</v>
      </c>
    </row>
    <row r="328" spans="1:65" s="2" customFormat="1">
      <c r="A328" s="27"/>
      <c r="B328" s="237"/>
      <c r="C328" s="238"/>
      <c r="D328" s="294" t="s">
        <v>143</v>
      </c>
      <c r="E328" s="238"/>
      <c r="F328" s="295" t="s">
        <v>582</v>
      </c>
      <c r="G328" s="238"/>
      <c r="H328" s="238"/>
      <c r="I328" s="238"/>
      <c r="J328" s="238"/>
      <c r="K328" s="238"/>
      <c r="L328" s="28"/>
      <c r="M328" s="103"/>
      <c r="N328" s="104"/>
      <c r="O328" s="44"/>
      <c r="P328" s="44"/>
      <c r="Q328" s="44"/>
      <c r="R328" s="44"/>
      <c r="S328" s="44"/>
      <c r="T328" s="45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T328" s="18" t="s">
        <v>143</v>
      </c>
      <c r="AU328" s="18" t="s">
        <v>80</v>
      </c>
    </row>
    <row r="329" spans="1:65" s="2" customFormat="1" ht="24.2" customHeight="1">
      <c r="A329" s="27"/>
      <c r="B329" s="237"/>
      <c r="C329" s="288" t="s">
        <v>583</v>
      </c>
      <c r="D329" s="288" t="s">
        <v>136</v>
      </c>
      <c r="E329" s="289" t="s">
        <v>584</v>
      </c>
      <c r="F329" s="290" t="s">
        <v>585</v>
      </c>
      <c r="G329" s="291" t="s">
        <v>150</v>
      </c>
      <c r="H329" s="292">
        <v>2.5000000000000001E-2</v>
      </c>
      <c r="I329" s="314">
        <v>0</v>
      </c>
      <c r="J329" s="293">
        <f>ROUND(I329*H329,2)</f>
        <v>0</v>
      </c>
      <c r="K329" s="290" t="s">
        <v>140</v>
      </c>
      <c r="L329" s="28"/>
      <c r="M329" s="97" t="s">
        <v>3</v>
      </c>
      <c r="N329" s="98" t="s">
        <v>41</v>
      </c>
      <c r="O329" s="99">
        <v>3.64</v>
      </c>
      <c r="P329" s="99">
        <f>O329*H329</f>
        <v>9.1000000000000011E-2</v>
      </c>
      <c r="Q329" s="99">
        <v>0</v>
      </c>
      <c r="R329" s="99">
        <f>Q329*H329</f>
        <v>0</v>
      </c>
      <c r="S329" s="99">
        <v>0</v>
      </c>
      <c r="T329" s="100">
        <f>S329*H329</f>
        <v>0</v>
      </c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R329" s="101" t="s">
        <v>141</v>
      </c>
      <c r="AT329" s="101" t="s">
        <v>136</v>
      </c>
      <c r="AU329" s="101" t="s">
        <v>80</v>
      </c>
      <c r="AY329" s="18" t="s">
        <v>131</v>
      </c>
      <c r="BE329" s="102">
        <f>IF(N329="základní",J329,0)</f>
        <v>0</v>
      </c>
      <c r="BF329" s="102">
        <f>IF(N329="snížená",J329,0)</f>
        <v>0</v>
      </c>
      <c r="BG329" s="102">
        <f>IF(N329="zákl. přenesená",J329,0)</f>
        <v>0</v>
      </c>
      <c r="BH329" s="102">
        <f>IF(N329="sníž. přenesená",J329,0)</f>
        <v>0</v>
      </c>
      <c r="BI329" s="102">
        <f>IF(N329="nulová",J329,0)</f>
        <v>0</v>
      </c>
      <c r="BJ329" s="18" t="s">
        <v>78</v>
      </c>
      <c r="BK329" s="102">
        <f>ROUND(I329*H329,2)</f>
        <v>0</v>
      </c>
      <c r="BL329" s="18" t="s">
        <v>141</v>
      </c>
      <c r="BM329" s="101" t="s">
        <v>586</v>
      </c>
    </row>
    <row r="330" spans="1:65" s="2" customFormat="1">
      <c r="A330" s="27"/>
      <c r="B330" s="237"/>
      <c r="C330" s="238"/>
      <c r="D330" s="294" t="s">
        <v>143</v>
      </c>
      <c r="E330" s="238"/>
      <c r="F330" s="295" t="s">
        <v>587</v>
      </c>
      <c r="G330" s="238"/>
      <c r="H330" s="238"/>
      <c r="I330" s="238"/>
      <c r="J330" s="238"/>
      <c r="K330" s="238"/>
      <c r="L330" s="28"/>
      <c r="M330" s="103"/>
      <c r="N330" s="104"/>
      <c r="O330" s="44"/>
      <c r="P330" s="44"/>
      <c r="Q330" s="44"/>
      <c r="R330" s="44"/>
      <c r="S330" s="44"/>
      <c r="T330" s="45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T330" s="18" t="s">
        <v>143</v>
      </c>
      <c r="AU330" s="18" t="s">
        <v>80</v>
      </c>
    </row>
    <row r="331" spans="1:65" s="12" customFormat="1" ht="22.9" customHeight="1">
      <c r="B331" s="281"/>
      <c r="C331" s="282"/>
      <c r="D331" s="283" t="s">
        <v>69</v>
      </c>
      <c r="E331" s="286" t="s">
        <v>588</v>
      </c>
      <c r="F331" s="286" t="s">
        <v>589</v>
      </c>
      <c r="G331" s="282"/>
      <c r="H331" s="282"/>
      <c r="I331" s="282"/>
      <c r="J331" s="287">
        <f>BK331</f>
        <v>0</v>
      </c>
      <c r="K331" s="282"/>
      <c r="L331" s="89"/>
      <c r="M331" s="91"/>
      <c r="N331" s="92"/>
      <c r="O331" s="92"/>
      <c r="P331" s="93">
        <f>SUM(P332:P334)</f>
        <v>7.4679000000000002</v>
      </c>
      <c r="Q331" s="92"/>
      <c r="R331" s="93">
        <f>SUM(R332:R334)</f>
        <v>0.19252859999999999</v>
      </c>
      <c r="S331" s="92"/>
      <c r="T331" s="94">
        <f>SUM(T332:T334)</f>
        <v>0</v>
      </c>
      <c r="AR331" s="90" t="s">
        <v>80</v>
      </c>
      <c r="AT331" s="95" t="s">
        <v>69</v>
      </c>
      <c r="AU331" s="95" t="s">
        <v>78</v>
      </c>
      <c r="AY331" s="90" t="s">
        <v>131</v>
      </c>
      <c r="BK331" s="96">
        <f>SUM(BK332:BK334)</f>
        <v>0</v>
      </c>
    </row>
    <row r="332" spans="1:65" s="2" customFormat="1" ht="24.2" customHeight="1">
      <c r="A332" s="27"/>
      <c r="B332" s="237"/>
      <c r="C332" s="288" t="s">
        <v>590</v>
      </c>
      <c r="D332" s="288" t="s">
        <v>136</v>
      </c>
      <c r="E332" s="289" t="s">
        <v>591</v>
      </c>
      <c r="F332" s="290" t="s">
        <v>592</v>
      </c>
      <c r="G332" s="291" t="s">
        <v>196</v>
      </c>
      <c r="H332" s="292">
        <v>10.23</v>
      </c>
      <c r="I332" s="314">
        <v>0</v>
      </c>
      <c r="J332" s="293">
        <f>ROUND(I332*H332,2)</f>
        <v>0</v>
      </c>
      <c r="K332" s="290" t="s">
        <v>140</v>
      </c>
      <c r="L332" s="28"/>
      <c r="M332" s="97" t="s">
        <v>3</v>
      </c>
      <c r="N332" s="98" t="s">
        <v>41</v>
      </c>
      <c r="O332" s="99">
        <v>0.73</v>
      </c>
      <c r="P332" s="99">
        <f>O332*H332</f>
        <v>7.4679000000000002</v>
      </c>
      <c r="Q332" s="99">
        <v>1.882E-2</v>
      </c>
      <c r="R332" s="99">
        <f>Q332*H332</f>
        <v>0.19252859999999999</v>
      </c>
      <c r="S332" s="99">
        <v>0</v>
      </c>
      <c r="T332" s="100">
        <f>S332*H332</f>
        <v>0</v>
      </c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R332" s="101" t="s">
        <v>141</v>
      </c>
      <c r="AT332" s="101" t="s">
        <v>136</v>
      </c>
      <c r="AU332" s="101" t="s">
        <v>80</v>
      </c>
      <c r="AY332" s="18" t="s">
        <v>131</v>
      </c>
      <c r="BE332" s="102">
        <f>IF(N332="základní",J332,0)</f>
        <v>0</v>
      </c>
      <c r="BF332" s="102">
        <f>IF(N332="snížená",J332,0)</f>
        <v>0</v>
      </c>
      <c r="BG332" s="102">
        <f>IF(N332="zákl. přenesená",J332,0)</f>
        <v>0</v>
      </c>
      <c r="BH332" s="102">
        <f>IF(N332="sníž. přenesená",J332,0)</f>
        <v>0</v>
      </c>
      <c r="BI332" s="102">
        <f>IF(N332="nulová",J332,0)</f>
        <v>0</v>
      </c>
      <c r="BJ332" s="18" t="s">
        <v>78</v>
      </c>
      <c r="BK332" s="102">
        <f>ROUND(I332*H332,2)</f>
        <v>0</v>
      </c>
      <c r="BL332" s="18" t="s">
        <v>141</v>
      </c>
      <c r="BM332" s="101" t="s">
        <v>593</v>
      </c>
    </row>
    <row r="333" spans="1:65" s="2" customFormat="1">
      <c r="A333" s="27"/>
      <c r="B333" s="237"/>
      <c r="C333" s="238"/>
      <c r="D333" s="294" t="s">
        <v>143</v>
      </c>
      <c r="E333" s="238"/>
      <c r="F333" s="295" t="s">
        <v>594</v>
      </c>
      <c r="G333" s="238"/>
      <c r="H333" s="238"/>
      <c r="I333" s="238"/>
      <c r="J333" s="238"/>
      <c r="K333" s="238"/>
      <c r="L333" s="28"/>
      <c r="M333" s="103"/>
      <c r="N333" s="104"/>
      <c r="O333" s="44"/>
      <c r="P333" s="44"/>
      <c r="Q333" s="44"/>
      <c r="R333" s="44"/>
      <c r="S333" s="44"/>
      <c r="T333" s="45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T333" s="18" t="s">
        <v>143</v>
      </c>
      <c r="AU333" s="18" t="s">
        <v>80</v>
      </c>
    </row>
    <row r="334" spans="1:65" s="13" customFormat="1">
      <c r="B334" s="296"/>
      <c r="C334" s="297"/>
      <c r="D334" s="298" t="s">
        <v>145</v>
      </c>
      <c r="E334" s="299" t="s">
        <v>3</v>
      </c>
      <c r="F334" s="300" t="s">
        <v>595</v>
      </c>
      <c r="G334" s="297"/>
      <c r="H334" s="301">
        <v>10.23</v>
      </c>
      <c r="I334" s="297"/>
      <c r="J334" s="297"/>
      <c r="K334" s="297"/>
      <c r="L334" s="105"/>
      <c r="M334" s="107"/>
      <c r="N334" s="108"/>
      <c r="O334" s="108"/>
      <c r="P334" s="108"/>
      <c r="Q334" s="108"/>
      <c r="R334" s="108"/>
      <c r="S334" s="108"/>
      <c r="T334" s="109"/>
      <c r="AT334" s="106" t="s">
        <v>145</v>
      </c>
      <c r="AU334" s="106" t="s">
        <v>80</v>
      </c>
      <c r="AV334" s="13" t="s">
        <v>80</v>
      </c>
      <c r="AW334" s="13" t="s">
        <v>31</v>
      </c>
      <c r="AX334" s="13" t="s">
        <v>78</v>
      </c>
      <c r="AY334" s="106" t="s">
        <v>131</v>
      </c>
    </row>
    <row r="335" spans="1:65" s="12" customFormat="1" ht="22.9" customHeight="1">
      <c r="B335" s="281"/>
      <c r="C335" s="282"/>
      <c r="D335" s="283" t="s">
        <v>69</v>
      </c>
      <c r="E335" s="286" t="s">
        <v>596</v>
      </c>
      <c r="F335" s="286" t="s">
        <v>597</v>
      </c>
      <c r="G335" s="282"/>
      <c r="H335" s="282"/>
      <c r="I335" s="282"/>
      <c r="J335" s="287">
        <f>BK335</f>
        <v>0</v>
      </c>
      <c r="K335" s="282"/>
      <c r="L335" s="89"/>
      <c r="M335" s="91"/>
      <c r="N335" s="92"/>
      <c r="O335" s="92"/>
      <c r="P335" s="93">
        <f>SUM(P336:P340)</f>
        <v>14.373150000000001</v>
      </c>
      <c r="Q335" s="92"/>
      <c r="R335" s="93">
        <f>SUM(R336:R340)</f>
        <v>6.8745600000000004E-2</v>
      </c>
      <c r="S335" s="92"/>
      <c r="T335" s="94">
        <f>SUM(T336:T340)</f>
        <v>6.0766199999999999E-2</v>
      </c>
      <c r="AR335" s="90" t="s">
        <v>80</v>
      </c>
      <c r="AT335" s="95" t="s">
        <v>69</v>
      </c>
      <c r="AU335" s="95" t="s">
        <v>78</v>
      </c>
      <c r="AY335" s="90" t="s">
        <v>131</v>
      </c>
      <c r="BK335" s="96">
        <f>SUM(BK336:BK340)</f>
        <v>0</v>
      </c>
    </row>
    <row r="336" spans="1:65" s="2" customFormat="1" ht="16.5" customHeight="1">
      <c r="A336" s="27"/>
      <c r="B336" s="237"/>
      <c r="C336" s="288" t="s">
        <v>598</v>
      </c>
      <c r="D336" s="288" t="s">
        <v>136</v>
      </c>
      <c r="E336" s="289" t="s">
        <v>599</v>
      </c>
      <c r="F336" s="290" t="s">
        <v>600</v>
      </c>
      <c r="G336" s="291" t="s">
        <v>196</v>
      </c>
      <c r="H336" s="292">
        <v>10.23</v>
      </c>
      <c r="I336" s="314">
        <v>0</v>
      </c>
      <c r="J336" s="293">
        <f>ROUND(I336*H336,2)</f>
        <v>0</v>
      </c>
      <c r="K336" s="290" t="s">
        <v>140</v>
      </c>
      <c r="L336" s="28"/>
      <c r="M336" s="97" t="s">
        <v>3</v>
      </c>
      <c r="N336" s="98" t="s">
        <v>41</v>
      </c>
      <c r="O336" s="99">
        <v>0.36</v>
      </c>
      <c r="P336" s="99">
        <f>O336*H336</f>
        <v>3.6827999999999999</v>
      </c>
      <c r="Q336" s="99">
        <v>0</v>
      </c>
      <c r="R336" s="99">
        <f>Q336*H336</f>
        <v>0</v>
      </c>
      <c r="S336" s="99">
        <v>5.94E-3</v>
      </c>
      <c r="T336" s="100">
        <f>S336*H336</f>
        <v>6.0766199999999999E-2</v>
      </c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R336" s="101" t="s">
        <v>141</v>
      </c>
      <c r="AT336" s="101" t="s">
        <v>136</v>
      </c>
      <c r="AU336" s="101" t="s">
        <v>80</v>
      </c>
      <c r="AY336" s="18" t="s">
        <v>131</v>
      </c>
      <c r="BE336" s="102">
        <f>IF(N336="základní",J336,0)</f>
        <v>0</v>
      </c>
      <c r="BF336" s="102">
        <f>IF(N336="snížená",J336,0)</f>
        <v>0</v>
      </c>
      <c r="BG336" s="102">
        <f>IF(N336="zákl. přenesená",J336,0)</f>
        <v>0</v>
      </c>
      <c r="BH336" s="102">
        <f>IF(N336="sníž. přenesená",J336,0)</f>
        <v>0</v>
      </c>
      <c r="BI336" s="102">
        <f>IF(N336="nulová",J336,0)</f>
        <v>0</v>
      </c>
      <c r="BJ336" s="18" t="s">
        <v>78</v>
      </c>
      <c r="BK336" s="102">
        <f>ROUND(I336*H336,2)</f>
        <v>0</v>
      </c>
      <c r="BL336" s="18" t="s">
        <v>141</v>
      </c>
      <c r="BM336" s="101" t="s">
        <v>601</v>
      </c>
    </row>
    <row r="337" spans="1:65" s="2" customFormat="1">
      <c r="A337" s="27"/>
      <c r="B337" s="237"/>
      <c r="C337" s="238"/>
      <c r="D337" s="294" t="s">
        <v>143</v>
      </c>
      <c r="E337" s="238"/>
      <c r="F337" s="295" t="s">
        <v>602</v>
      </c>
      <c r="G337" s="238"/>
      <c r="H337" s="238"/>
      <c r="I337" s="238"/>
      <c r="J337" s="238"/>
      <c r="K337" s="238"/>
      <c r="L337" s="28"/>
      <c r="M337" s="103"/>
      <c r="N337" s="104"/>
      <c r="O337" s="44"/>
      <c r="P337" s="44"/>
      <c r="Q337" s="44"/>
      <c r="R337" s="44"/>
      <c r="S337" s="44"/>
      <c r="T337" s="45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T337" s="18" t="s">
        <v>143</v>
      </c>
      <c r="AU337" s="18" t="s">
        <v>80</v>
      </c>
    </row>
    <row r="338" spans="1:65" s="2" customFormat="1" ht="24.2" customHeight="1">
      <c r="A338" s="27"/>
      <c r="B338" s="237"/>
      <c r="C338" s="288" t="s">
        <v>603</v>
      </c>
      <c r="D338" s="288" t="s">
        <v>136</v>
      </c>
      <c r="E338" s="289" t="s">
        <v>604</v>
      </c>
      <c r="F338" s="290" t="s">
        <v>605</v>
      </c>
      <c r="G338" s="291" t="s">
        <v>196</v>
      </c>
      <c r="H338" s="292">
        <v>10.23</v>
      </c>
      <c r="I338" s="314">
        <v>0</v>
      </c>
      <c r="J338" s="293">
        <f>ROUND(I338*H338,2)</f>
        <v>0</v>
      </c>
      <c r="K338" s="290" t="s">
        <v>140</v>
      </c>
      <c r="L338" s="28"/>
      <c r="M338" s="97" t="s">
        <v>3</v>
      </c>
      <c r="N338" s="98" t="s">
        <v>41</v>
      </c>
      <c r="O338" s="99">
        <v>1.0449999999999999</v>
      </c>
      <c r="P338" s="99">
        <f>O338*H338</f>
        <v>10.69035</v>
      </c>
      <c r="Q338" s="99">
        <v>6.7200000000000003E-3</v>
      </c>
      <c r="R338" s="99">
        <f>Q338*H338</f>
        <v>6.8745600000000004E-2</v>
      </c>
      <c r="S338" s="99">
        <v>0</v>
      </c>
      <c r="T338" s="100">
        <f>S338*H338</f>
        <v>0</v>
      </c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R338" s="101" t="s">
        <v>141</v>
      </c>
      <c r="AT338" s="101" t="s">
        <v>136</v>
      </c>
      <c r="AU338" s="101" t="s">
        <v>80</v>
      </c>
      <c r="AY338" s="18" t="s">
        <v>131</v>
      </c>
      <c r="BE338" s="102">
        <f>IF(N338="základní",J338,0)</f>
        <v>0</v>
      </c>
      <c r="BF338" s="102">
        <f>IF(N338="snížená",J338,0)</f>
        <v>0</v>
      </c>
      <c r="BG338" s="102">
        <f>IF(N338="zákl. přenesená",J338,0)</f>
        <v>0</v>
      </c>
      <c r="BH338" s="102">
        <f>IF(N338="sníž. přenesená",J338,0)</f>
        <v>0</v>
      </c>
      <c r="BI338" s="102">
        <f>IF(N338="nulová",J338,0)</f>
        <v>0</v>
      </c>
      <c r="BJ338" s="18" t="s">
        <v>78</v>
      </c>
      <c r="BK338" s="102">
        <f>ROUND(I338*H338,2)</f>
        <v>0</v>
      </c>
      <c r="BL338" s="18" t="s">
        <v>141</v>
      </c>
      <c r="BM338" s="101" t="s">
        <v>606</v>
      </c>
    </row>
    <row r="339" spans="1:65" s="2" customFormat="1">
      <c r="A339" s="27"/>
      <c r="B339" s="237"/>
      <c r="C339" s="238"/>
      <c r="D339" s="294" t="s">
        <v>143</v>
      </c>
      <c r="E339" s="238"/>
      <c r="F339" s="295" t="s">
        <v>607</v>
      </c>
      <c r="G339" s="238"/>
      <c r="H339" s="238"/>
      <c r="I339" s="238"/>
      <c r="J339" s="238"/>
      <c r="K339" s="238"/>
      <c r="L339" s="28"/>
      <c r="M339" s="103"/>
      <c r="N339" s="104"/>
      <c r="O339" s="44"/>
      <c r="P339" s="44"/>
      <c r="Q339" s="44"/>
      <c r="R339" s="44"/>
      <c r="S339" s="44"/>
      <c r="T339" s="45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T339" s="18" t="s">
        <v>143</v>
      </c>
      <c r="AU339" s="18" t="s">
        <v>80</v>
      </c>
    </row>
    <row r="340" spans="1:65" s="13" customFormat="1">
      <c r="B340" s="296"/>
      <c r="C340" s="297"/>
      <c r="D340" s="298" t="s">
        <v>145</v>
      </c>
      <c r="E340" s="299" t="s">
        <v>3</v>
      </c>
      <c r="F340" s="300" t="s">
        <v>595</v>
      </c>
      <c r="G340" s="297"/>
      <c r="H340" s="301">
        <v>10.23</v>
      </c>
      <c r="I340" s="297"/>
      <c r="J340" s="297"/>
      <c r="K340" s="297"/>
      <c r="L340" s="105"/>
      <c r="M340" s="107"/>
      <c r="N340" s="108"/>
      <c r="O340" s="108"/>
      <c r="P340" s="108"/>
      <c r="Q340" s="108"/>
      <c r="R340" s="108"/>
      <c r="S340" s="108"/>
      <c r="T340" s="109"/>
      <c r="AT340" s="106" t="s">
        <v>145</v>
      </c>
      <c r="AU340" s="106" t="s">
        <v>80</v>
      </c>
      <c r="AV340" s="13" t="s">
        <v>80</v>
      </c>
      <c r="AW340" s="13" t="s">
        <v>31</v>
      </c>
      <c r="AX340" s="13" t="s">
        <v>78</v>
      </c>
      <c r="AY340" s="106" t="s">
        <v>131</v>
      </c>
    </row>
    <row r="341" spans="1:65" s="12" customFormat="1" ht="22.9" customHeight="1">
      <c r="B341" s="281"/>
      <c r="C341" s="282"/>
      <c r="D341" s="283" t="s">
        <v>69</v>
      </c>
      <c r="E341" s="286" t="s">
        <v>608</v>
      </c>
      <c r="F341" s="286" t="s">
        <v>609</v>
      </c>
      <c r="G341" s="282"/>
      <c r="H341" s="282"/>
      <c r="I341" s="282"/>
      <c r="J341" s="287">
        <f>BK341</f>
        <v>0</v>
      </c>
      <c r="K341" s="282"/>
      <c r="L341" s="89"/>
      <c r="M341" s="91"/>
      <c r="N341" s="92"/>
      <c r="O341" s="92"/>
      <c r="P341" s="93">
        <f>SUM(P342:P356)</f>
        <v>13.118008999999999</v>
      </c>
      <c r="Q341" s="92"/>
      <c r="R341" s="93">
        <f>SUM(R342:R356)</f>
        <v>0.17815779000000001</v>
      </c>
      <c r="S341" s="92"/>
      <c r="T341" s="94">
        <f>SUM(T342:T356)</f>
        <v>0</v>
      </c>
      <c r="AR341" s="90" t="s">
        <v>80</v>
      </c>
      <c r="AT341" s="95" t="s">
        <v>69</v>
      </c>
      <c r="AU341" s="95" t="s">
        <v>78</v>
      </c>
      <c r="AY341" s="90" t="s">
        <v>131</v>
      </c>
      <c r="BK341" s="96">
        <f>SUM(BK342:BK356)</f>
        <v>0</v>
      </c>
    </row>
    <row r="342" spans="1:65" s="2" customFormat="1" ht="24.2" customHeight="1">
      <c r="A342" s="27"/>
      <c r="B342" s="237"/>
      <c r="C342" s="288" t="s">
        <v>610</v>
      </c>
      <c r="D342" s="288" t="s">
        <v>136</v>
      </c>
      <c r="E342" s="289" t="s">
        <v>611</v>
      </c>
      <c r="F342" s="290" t="s">
        <v>612</v>
      </c>
      <c r="G342" s="291" t="s">
        <v>196</v>
      </c>
      <c r="H342" s="292">
        <v>2.7610000000000001</v>
      </c>
      <c r="I342" s="314">
        <v>0</v>
      </c>
      <c r="J342" s="293">
        <f>ROUND(I342*H342,2)</f>
        <v>0</v>
      </c>
      <c r="K342" s="290" t="s">
        <v>140</v>
      </c>
      <c r="L342" s="28"/>
      <c r="M342" s="97" t="s">
        <v>3</v>
      </c>
      <c r="N342" s="98" t="s">
        <v>41</v>
      </c>
      <c r="O342" s="99">
        <v>1.7070000000000001</v>
      </c>
      <c r="P342" s="99">
        <f>O342*H342</f>
        <v>4.7130270000000003</v>
      </c>
      <c r="Q342" s="99">
        <v>2.5999999999999998E-4</v>
      </c>
      <c r="R342" s="99">
        <f>Q342*H342</f>
        <v>7.1785999999999996E-4</v>
      </c>
      <c r="S342" s="99">
        <v>0</v>
      </c>
      <c r="T342" s="100">
        <f>S342*H342</f>
        <v>0</v>
      </c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R342" s="101" t="s">
        <v>141</v>
      </c>
      <c r="AT342" s="101" t="s">
        <v>136</v>
      </c>
      <c r="AU342" s="101" t="s">
        <v>80</v>
      </c>
      <c r="AY342" s="18" t="s">
        <v>131</v>
      </c>
      <c r="BE342" s="102">
        <f>IF(N342="základní",J342,0)</f>
        <v>0</v>
      </c>
      <c r="BF342" s="102">
        <f>IF(N342="snížená",J342,0)</f>
        <v>0</v>
      </c>
      <c r="BG342" s="102">
        <f>IF(N342="zákl. přenesená",J342,0)</f>
        <v>0</v>
      </c>
      <c r="BH342" s="102">
        <f>IF(N342="sníž. přenesená",J342,0)</f>
        <v>0</v>
      </c>
      <c r="BI342" s="102">
        <f>IF(N342="nulová",J342,0)</f>
        <v>0</v>
      </c>
      <c r="BJ342" s="18" t="s">
        <v>78</v>
      </c>
      <c r="BK342" s="102">
        <f>ROUND(I342*H342,2)</f>
        <v>0</v>
      </c>
      <c r="BL342" s="18" t="s">
        <v>141</v>
      </c>
      <c r="BM342" s="101" t="s">
        <v>613</v>
      </c>
    </row>
    <row r="343" spans="1:65" s="2" customFormat="1">
      <c r="A343" s="27"/>
      <c r="B343" s="237"/>
      <c r="C343" s="238"/>
      <c r="D343" s="294" t="s">
        <v>143</v>
      </c>
      <c r="E343" s="238"/>
      <c r="F343" s="295" t="s">
        <v>614</v>
      </c>
      <c r="G343" s="238"/>
      <c r="H343" s="238"/>
      <c r="I343" s="238"/>
      <c r="J343" s="238"/>
      <c r="K343" s="238"/>
      <c r="L343" s="28"/>
      <c r="M343" s="103"/>
      <c r="N343" s="104"/>
      <c r="O343" s="44"/>
      <c r="P343" s="44"/>
      <c r="Q343" s="44"/>
      <c r="R343" s="44"/>
      <c r="S343" s="44"/>
      <c r="T343" s="45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T343" s="18" t="s">
        <v>143</v>
      </c>
      <c r="AU343" s="18" t="s">
        <v>80</v>
      </c>
    </row>
    <row r="344" spans="1:65" s="13" customFormat="1">
      <c r="B344" s="296"/>
      <c r="C344" s="297"/>
      <c r="D344" s="298" t="s">
        <v>145</v>
      </c>
      <c r="E344" s="299" t="s">
        <v>3</v>
      </c>
      <c r="F344" s="300" t="s">
        <v>615</v>
      </c>
      <c r="G344" s="297"/>
      <c r="H344" s="301">
        <v>2.7610000000000001</v>
      </c>
      <c r="I344" s="297"/>
      <c r="J344" s="297"/>
      <c r="K344" s="297"/>
      <c r="L344" s="105"/>
      <c r="M344" s="107"/>
      <c r="N344" s="108"/>
      <c r="O344" s="108"/>
      <c r="P344" s="108"/>
      <c r="Q344" s="108"/>
      <c r="R344" s="108"/>
      <c r="S344" s="108"/>
      <c r="T344" s="109"/>
      <c r="AT344" s="106" t="s">
        <v>145</v>
      </c>
      <c r="AU344" s="106" t="s">
        <v>80</v>
      </c>
      <c r="AV344" s="13" t="s">
        <v>80</v>
      </c>
      <c r="AW344" s="13" t="s">
        <v>31</v>
      </c>
      <c r="AX344" s="13" t="s">
        <v>78</v>
      </c>
      <c r="AY344" s="106" t="s">
        <v>131</v>
      </c>
    </row>
    <row r="345" spans="1:65" s="2" customFormat="1" ht="16.5" customHeight="1">
      <c r="A345" s="27"/>
      <c r="B345" s="237"/>
      <c r="C345" s="302" t="s">
        <v>616</v>
      </c>
      <c r="D345" s="302" t="s">
        <v>147</v>
      </c>
      <c r="E345" s="303" t="s">
        <v>617</v>
      </c>
      <c r="F345" s="304" t="s">
        <v>618</v>
      </c>
      <c r="G345" s="305" t="s">
        <v>196</v>
      </c>
      <c r="H345" s="306">
        <v>2.7610000000000001</v>
      </c>
      <c r="I345" s="314">
        <v>0</v>
      </c>
      <c r="J345" s="307">
        <f>ROUND(I345*H345,2)</f>
        <v>0</v>
      </c>
      <c r="K345" s="304" t="s">
        <v>140</v>
      </c>
      <c r="L345" s="110"/>
      <c r="M345" s="111" t="s">
        <v>3</v>
      </c>
      <c r="N345" s="112" t="s">
        <v>41</v>
      </c>
      <c r="O345" s="99">
        <v>0</v>
      </c>
      <c r="P345" s="99">
        <f>O345*H345</f>
        <v>0</v>
      </c>
      <c r="Q345" s="99">
        <v>3.3329999999999999E-2</v>
      </c>
      <c r="R345" s="99">
        <f>Q345*H345</f>
        <v>9.2024129999999996E-2</v>
      </c>
      <c r="S345" s="99">
        <v>0</v>
      </c>
      <c r="T345" s="100">
        <f>S345*H345</f>
        <v>0</v>
      </c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R345" s="101" t="s">
        <v>151</v>
      </c>
      <c r="AT345" s="101" t="s">
        <v>147</v>
      </c>
      <c r="AU345" s="101" t="s">
        <v>80</v>
      </c>
      <c r="AY345" s="18" t="s">
        <v>131</v>
      </c>
      <c r="BE345" s="102">
        <f>IF(N345="základní",J345,0)</f>
        <v>0</v>
      </c>
      <c r="BF345" s="102">
        <f>IF(N345="snížená",J345,0)</f>
        <v>0</v>
      </c>
      <c r="BG345" s="102">
        <f>IF(N345="zákl. přenesená",J345,0)</f>
        <v>0</v>
      </c>
      <c r="BH345" s="102">
        <f>IF(N345="sníž. přenesená",J345,0)</f>
        <v>0</v>
      </c>
      <c r="BI345" s="102">
        <f>IF(N345="nulová",J345,0)</f>
        <v>0</v>
      </c>
      <c r="BJ345" s="18" t="s">
        <v>78</v>
      </c>
      <c r="BK345" s="102">
        <f>ROUND(I345*H345,2)</f>
        <v>0</v>
      </c>
      <c r="BL345" s="18" t="s">
        <v>141</v>
      </c>
      <c r="BM345" s="101" t="s">
        <v>619</v>
      </c>
    </row>
    <row r="346" spans="1:65" s="2" customFormat="1" ht="48.75">
      <c r="A346" s="27"/>
      <c r="B346" s="237"/>
      <c r="C346" s="238"/>
      <c r="D346" s="298" t="s">
        <v>205</v>
      </c>
      <c r="E346" s="238"/>
      <c r="F346" s="313" t="s">
        <v>620</v>
      </c>
      <c r="G346" s="238"/>
      <c r="H346" s="238"/>
      <c r="I346" s="238"/>
      <c r="J346" s="238"/>
      <c r="K346" s="238"/>
      <c r="L346" s="28"/>
      <c r="M346" s="103"/>
      <c r="N346" s="104"/>
      <c r="O346" s="44"/>
      <c r="P346" s="44"/>
      <c r="Q346" s="44"/>
      <c r="R346" s="44"/>
      <c r="S346" s="44"/>
      <c r="T346" s="45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T346" s="18" t="s">
        <v>205</v>
      </c>
      <c r="AU346" s="18" t="s">
        <v>80</v>
      </c>
    </row>
    <row r="347" spans="1:65" s="2" customFormat="1" ht="16.5" customHeight="1">
      <c r="A347" s="27"/>
      <c r="B347" s="237"/>
      <c r="C347" s="288" t="s">
        <v>621</v>
      </c>
      <c r="D347" s="288" t="s">
        <v>136</v>
      </c>
      <c r="E347" s="289" t="s">
        <v>622</v>
      </c>
      <c r="F347" s="290" t="s">
        <v>623</v>
      </c>
      <c r="G347" s="291" t="s">
        <v>420</v>
      </c>
      <c r="H347" s="292">
        <v>1</v>
      </c>
      <c r="I347" s="314">
        <v>0</v>
      </c>
      <c r="J347" s="293">
        <f>ROUND(I347*H347,2)</f>
        <v>0</v>
      </c>
      <c r="K347" s="290" t="s">
        <v>140</v>
      </c>
      <c r="L347" s="28"/>
      <c r="M347" s="97" t="s">
        <v>3</v>
      </c>
      <c r="N347" s="98" t="s">
        <v>41</v>
      </c>
      <c r="O347" s="99">
        <v>7.36</v>
      </c>
      <c r="P347" s="99">
        <f>O347*H347</f>
        <v>7.36</v>
      </c>
      <c r="Q347" s="99">
        <v>8.7000000000000001E-4</v>
      </c>
      <c r="R347" s="99">
        <f>Q347*H347</f>
        <v>8.7000000000000001E-4</v>
      </c>
      <c r="S347" s="99">
        <v>0</v>
      </c>
      <c r="T347" s="100">
        <f>S347*H347</f>
        <v>0</v>
      </c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R347" s="101" t="s">
        <v>141</v>
      </c>
      <c r="AT347" s="101" t="s">
        <v>136</v>
      </c>
      <c r="AU347" s="101" t="s">
        <v>80</v>
      </c>
      <c r="AY347" s="18" t="s">
        <v>131</v>
      </c>
      <c r="BE347" s="102">
        <f>IF(N347="základní",J347,0)</f>
        <v>0</v>
      </c>
      <c r="BF347" s="102">
        <f>IF(N347="snížená",J347,0)</f>
        <v>0</v>
      </c>
      <c r="BG347" s="102">
        <f>IF(N347="zákl. přenesená",J347,0)</f>
        <v>0</v>
      </c>
      <c r="BH347" s="102">
        <f>IF(N347="sníž. přenesená",J347,0)</f>
        <v>0</v>
      </c>
      <c r="BI347" s="102">
        <f>IF(N347="nulová",J347,0)</f>
        <v>0</v>
      </c>
      <c r="BJ347" s="18" t="s">
        <v>78</v>
      </c>
      <c r="BK347" s="102">
        <f>ROUND(I347*H347,2)</f>
        <v>0</v>
      </c>
      <c r="BL347" s="18" t="s">
        <v>141</v>
      </c>
      <c r="BM347" s="101" t="s">
        <v>624</v>
      </c>
    </row>
    <row r="348" spans="1:65" s="2" customFormat="1">
      <c r="A348" s="27"/>
      <c r="B348" s="237"/>
      <c r="C348" s="238"/>
      <c r="D348" s="294" t="s">
        <v>143</v>
      </c>
      <c r="E348" s="238"/>
      <c r="F348" s="295" t="s">
        <v>625</v>
      </c>
      <c r="G348" s="238"/>
      <c r="H348" s="238"/>
      <c r="I348" s="238"/>
      <c r="J348" s="238"/>
      <c r="K348" s="238"/>
      <c r="L348" s="28"/>
      <c r="M348" s="103"/>
      <c r="N348" s="104"/>
      <c r="O348" s="44"/>
      <c r="P348" s="44"/>
      <c r="Q348" s="44"/>
      <c r="R348" s="44"/>
      <c r="S348" s="44"/>
      <c r="T348" s="45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T348" s="18" t="s">
        <v>143</v>
      </c>
      <c r="AU348" s="18" t="s">
        <v>80</v>
      </c>
    </row>
    <row r="349" spans="1:65" s="2" customFormat="1" ht="16.5" customHeight="1">
      <c r="A349" s="27"/>
      <c r="B349" s="237"/>
      <c r="C349" s="302" t="s">
        <v>626</v>
      </c>
      <c r="D349" s="302" t="s">
        <v>147</v>
      </c>
      <c r="E349" s="303" t="s">
        <v>627</v>
      </c>
      <c r="F349" s="304" t="s">
        <v>628</v>
      </c>
      <c r="G349" s="305" t="s">
        <v>196</v>
      </c>
      <c r="H349" s="306">
        <v>2.02</v>
      </c>
      <c r="I349" s="314">
        <v>0</v>
      </c>
      <c r="J349" s="307">
        <f>ROUND(I349*H349,2)</f>
        <v>0</v>
      </c>
      <c r="K349" s="304" t="s">
        <v>140</v>
      </c>
      <c r="L349" s="110"/>
      <c r="M349" s="111" t="s">
        <v>3</v>
      </c>
      <c r="N349" s="112" t="s">
        <v>41</v>
      </c>
      <c r="O349" s="99">
        <v>0</v>
      </c>
      <c r="P349" s="99">
        <f>O349*H349</f>
        <v>0</v>
      </c>
      <c r="Q349" s="99">
        <v>3.8289999999999998E-2</v>
      </c>
      <c r="R349" s="99">
        <f>Q349*H349</f>
        <v>7.7345799999999992E-2</v>
      </c>
      <c r="S349" s="99">
        <v>0</v>
      </c>
      <c r="T349" s="100">
        <f>S349*H349</f>
        <v>0</v>
      </c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R349" s="101" t="s">
        <v>151</v>
      </c>
      <c r="AT349" s="101" t="s">
        <v>147</v>
      </c>
      <c r="AU349" s="101" t="s">
        <v>80</v>
      </c>
      <c r="AY349" s="18" t="s">
        <v>131</v>
      </c>
      <c r="BE349" s="102">
        <f>IF(N349="základní",J349,0)</f>
        <v>0</v>
      </c>
      <c r="BF349" s="102">
        <f>IF(N349="snížená",J349,0)</f>
        <v>0</v>
      </c>
      <c r="BG349" s="102">
        <f>IF(N349="zákl. přenesená",J349,0)</f>
        <v>0</v>
      </c>
      <c r="BH349" s="102">
        <f>IF(N349="sníž. přenesená",J349,0)</f>
        <v>0</v>
      </c>
      <c r="BI349" s="102">
        <f>IF(N349="nulová",J349,0)</f>
        <v>0</v>
      </c>
      <c r="BJ349" s="18" t="s">
        <v>78</v>
      </c>
      <c r="BK349" s="102">
        <f>ROUND(I349*H349,2)</f>
        <v>0</v>
      </c>
      <c r="BL349" s="18" t="s">
        <v>141</v>
      </c>
      <c r="BM349" s="101" t="s">
        <v>629</v>
      </c>
    </row>
    <row r="350" spans="1:65" s="2" customFormat="1" ht="48.75">
      <c r="A350" s="27"/>
      <c r="B350" s="237"/>
      <c r="C350" s="238"/>
      <c r="D350" s="298" t="s">
        <v>205</v>
      </c>
      <c r="E350" s="238"/>
      <c r="F350" s="313" t="s">
        <v>630</v>
      </c>
      <c r="G350" s="238"/>
      <c r="H350" s="238"/>
      <c r="I350" s="238"/>
      <c r="J350" s="238"/>
      <c r="K350" s="238"/>
      <c r="L350" s="28"/>
      <c r="M350" s="103"/>
      <c r="N350" s="104"/>
      <c r="O350" s="44"/>
      <c r="P350" s="44"/>
      <c r="Q350" s="44"/>
      <c r="R350" s="44"/>
      <c r="S350" s="44"/>
      <c r="T350" s="45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T350" s="18" t="s">
        <v>205</v>
      </c>
      <c r="AU350" s="18" t="s">
        <v>80</v>
      </c>
    </row>
    <row r="351" spans="1:65" s="13" customFormat="1">
      <c r="B351" s="296"/>
      <c r="C351" s="297"/>
      <c r="D351" s="298" t="s">
        <v>145</v>
      </c>
      <c r="E351" s="299" t="s">
        <v>3</v>
      </c>
      <c r="F351" s="300" t="s">
        <v>631</v>
      </c>
      <c r="G351" s="297"/>
      <c r="H351" s="301">
        <v>2.02</v>
      </c>
      <c r="I351" s="297"/>
      <c r="J351" s="297"/>
      <c r="K351" s="297"/>
      <c r="L351" s="105"/>
      <c r="M351" s="107"/>
      <c r="N351" s="108"/>
      <c r="O351" s="108"/>
      <c r="P351" s="108"/>
      <c r="Q351" s="108"/>
      <c r="R351" s="108"/>
      <c r="S351" s="108"/>
      <c r="T351" s="109"/>
      <c r="AT351" s="106" t="s">
        <v>145</v>
      </c>
      <c r="AU351" s="106" t="s">
        <v>80</v>
      </c>
      <c r="AV351" s="13" t="s">
        <v>80</v>
      </c>
      <c r="AW351" s="13" t="s">
        <v>31</v>
      </c>
      <c r="AX351" s="13" t="s">
        <v>78</v>
      </c>
      <c r="AY351" s="106" t="s">
        <v>131</v>
      </c>
    </row>
    <row r="352" spans="1:65" s="2" customFormat="1" ht="21.75" customHeight="1">
      <c r="A352" s="27"/>
      <c r="B352" s="237"/>
      <c r="C352" s="288" t="s">
        <v>632</v>
      </c>
      <c r="D352" s="288" t="s">
        <v>136</v>
      </c>
      <c r="E352" s="289" t="s">
        <v>633</v>
      </c>
      <c r="F352" s="290" t="s">
        <v>634</v>
      </c>
      <c r="G352" s="291" t="s">
        <v>361</v>
      </c>
      <c r="H352" s="292">
        <v>2.4</v>
      </c>
      <c r="I352" s="314">
        <v>0</v>
      </c>
      <c r="J352" s="293">
        <f>ROUND(I352*H352,2)</f>
        <v>0</v>
      </c>
      <c r="K352" s="290" t="s">
        <v>140</v>
      </c>
      <c r="L352" s="28"/>
      <c r="M352" s="97" t="s">
        <v>3</v>
      </c>
      <c r="N352" s="98" t="s">
        <v>41</v>
      </c>
      <c r="O352" s="99">
        <v>0.34499999999999997</v>
      </c>
      <c r="P352" s="99">
        <f>O352*H352</f>
        <v>0.82799999999999996</v>
      </c>
      <c r="Q352" s="99">
        <v>0</v>
      </c>
      <c r="R352" s="99">
        <f>Q352*H352</f>
        <v>0</v>
      </c>
      <c r="S352" s="99">
        <v>0</v>
      </c>
      <c r="T352" s="100">
        <f>S352*H352</f>
        <v>0</v>
      </c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R352" s="101" t="s">
        <v>141</v>
      </c>
      <c r="AT352" s="101" t="s">
        <v>136</v>
      </c>
      <c r="AU352" s="101" t="s">
        <v>80</v>
      </c>
      <c r="AY352" s="18" t="s">
        <v>131</v>
      </c>
      <c r="BE352" s="102">
        <f>IF(N352="základní",J352,0)</f>
        <v>0</v>
      </c>
      <c r="BF352" s="102">
        <f>IF(N352="snížená",J352,0)</f>
        <v>0</v>
      </c>
      <c r="BG352" s="102">
        <f>IF(N352="zákl. přenesená",J352,0)</f>
        <v>0</v>
      </c>
      <c r="BH352" s="102">
        <f>IF(N352="sníž. přenesená",J352,0)</f>
        <v>0</v>
      </c>
      <c r="BI352" s="102">
        <f>IF(N352="nulová",J352,0)</f>
        <v>0</v>
      </c>
      <c r="BJ352" s="18" t="s">
        <v>78</v>
      </c>
      <c r="BK352" s="102">
        <f>ROUND(I352*H352,2)</f>
        <v>0</v>
      </c>
      <c r="BL352" s="18" t="s">
        <v>141</v>
      </c>
      <c r="BM352" s="101" t="s">
        <v>635</v>
      </c>
    </row>
    <row r="353" spans="1:65" s="2" customFormat="1">
      <c r="A353" s="27"/>
      <c r="B353" s="237"/>
      <c r="C353" s="238"/>
      <c r="D353" s="294" t="s">
        <v>143</v>
      </c>
      <c r="E353" s="238"/>
      <c r="F353" s="295" t="s">
        <v>636</v>
      </c>
      <c r="G353" s="238"/>
      <c r="H353" s="238"/>
      <c r="I353" s="238"/>
      <c r="J353" s="238"/>
      <c r="K353" s="238"/>
      <c r="L353" s="28"/>
      <c r="M353" s="103"/>
      <c r="N353" s="104"/>
      <c r="O353" s="44"/>
      <c r="P353" s="44"/>
      <c r="Q353" s="44"/>
      <c r="R353" s="44"/>
      <c r="S353" s="44"/>
      <c r="T353" s="45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T353" s="18" t="s">
        <v>143</v>
      </c>
      <c r="AU353" s="18" t="s">
        <v>80</v>
      </c>
    </row>
    <row r="354" spans="1:65" s="2" customFormat="1" ht="16.5" customHeight="1">
      <c r="A354" s="27"/>
      <c r="B354" s="237"/>
      <c r="C354" s="302" t="s">
        <v>637</v>
      </c>
      <c r="D354" s="302" t="s">
        <v>147</v>
      </c>
      <c r="E354" s="303" t="s">
        <v>638</v>
      </c>
      <c r="F354" s="304" t="s">
        <v>639</v>
      </c>
      <c r="G354" s="305" t="s">
        <v>361</v>
      </c>
      <c r="H354" s="306">
        <v>2.4</v>
      </c>
      <c r="I354" s="314">
        <v>0</v>
      </c>
      <c r="J354" s="307">
        <f>ROUND(I354*H354,2)</f>
        <v>0</v>
      </c>
      <c r="K354" s="304" t="s">
        <v>140</v>
      </c>
      <c r="L354" s="110"/>
      <c r="M354" s="111" t="s">
        <v>3</v>
      </c>
      <c r="N354" s="112" t="s">
        <v>41</v>
      </c>
      <c r="O354" s="99">
        <v>0</v>
      </c>
      <c r="P354" s="99">
        <f>O354*H354</f>
        <v>0</v>
      </c>
      <c r="Q354" s="99">
        <v>3.0000000000000001E-3</v>
      </c>
      <c r="R354" s="99">
        <f>Q354*H354</f>
        <v>7.1999999999999998E-3</v>
      </c>
      <c r="S354" s="99">
        <v>0</v>
      </c>
      <c r="T354" s="100">
        <f>S354*H354</f>
        <v>0</v>
      </c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R354" s="101" t="s">
        <v>151</v>
      </c>
      <c r="AT354" s="101" t="s">
        <v>147</v>
      </c>
      <c r="AU354" s="101" t="s">
        <v>80</v>
      </c>
      <c r="AY354" s="18" t="s">
        <v>131</v>
      </c>
      <c r="BE354" s="102">
        <f>IF(N354="základní",J354,0)</f>
        <v>0</v>
      </c>
      <c r="BF354" s="102">
        <f>IF(N354="snížená",J354,0)</f>
        <v>0</v>
      </c>
      <c r="BG354" s="102">
        <f>IF(N354="zákl. přenesená",J354,0)</f>
        <v>0</v>
      </c>
      <c r="BH354" s="102">
        <f>IF(N354="sníž. přenesená",J354,0)</f>
        <v>0</v>
      </c>
      <c r="BI354" s="102">
        <f>IF(N354="nulová",J354,0)</f>
        <v>0</v>
      </c>
      <c r="BJ354" s="18" t="s">
        <v>78</v>
      </c>
      <c r="BK354" s="102">
        <f>ROUND(I354*H354,2)</f>
        <v>0</v>
      </c>
      <c r="BL354" s="18" t="s">
        <v>141</v>
      </c>
      <c r="BM354" s="101" t="s">
        <v>640</v>
      </c>
    </row>
    <row r="355" spans="1:65" s="2" customFormat="1" ht="24.2" customHeight="1">
      <c r="A355" s="27"/>
      <c r="B355" s="237"/>
      <c r="C355" s="288" t="s">
        <v>641</v>
      </c>
      <c r="D355" s="288" t="s">
        <v>136</v>
      </c>
      <c r="E355" s="289" t="s">
        <v>642</v>
      </c>
      <c r="F355" s="290" t="s">
        <v>643</v>
      </c>
      <c r="G355" s="291" t="s">
        <v>150</v>
      </c>
      <c r="H355" s="292">
        <v>0.17799999999999999</v>
      </c>
      <c r="I355" s="314">
        <v>0</v>
      </c>
      <c r="J355" s="293">
        <f>ROUND(I355*H355,2)</f>
        <v>0</v>
      </c>
      <c r="K355" s="290" t="s">
        <v>140</v>
      </c>
      <c r="L355" s="28"/>
      <c r="M355" s="97" t="s">
        <v>3</v>
      </c>
      <c r="N355" s="98" t="s">
        <v>41</v>
      </c>
      <c r="O355" s="99">
        <v>1.2190000000000001</v>
      </c>
      <c r="P355" s="99">
        <f>O355*H355</f>
        <v>0.21698200000000001</v>
      </c>
      <c r="Q355" s="99">
        <v>0</v>
      </c>
      <c r="R355" s="99">
        <f>Q355*H355</f>
        <v>0</v>
      </c>
      <c r="S355" s="99">
        <v>0</v>
      </c>
      <c r="T355" s="100">
        <f>S355*H355</f>
        <v>0</v>
      </c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R355" s="101" t="s">
        <v>141</v>
      </c>
      <c r="AT355" s="101" t="s">
        <v>136</v>
      </c>
      <c r="AU355" s="101" t="s">
        <v>80</v>
      </c>
      <c r="AY355" s="18" t="s">
        <v>131</v>
      </c>
      <c r="BE355" s="102">
        <f>IF(N355="základní",J355,0)</f>
        <v>0</v>
      </c>
      <c r="BF355" s="102">
        <f>IF(N355="snížená",J355,0)</f>
        <v>0</v>
      </c>
      <c r="BG355" s="102">
        <f>IF(N355="zákl. přenesená",J355,0)</f>
        <v>0</v>
      </c>
      <c r="BH355" s="102">
        <f>IF(N355="sníž. přenesená",J355,0)</f>
        <v>0</v>
      </c>
      <c r="BI355" s="102">
        <f>IF(N355="nulová",J355,0)</f>
        <v>0</v>
      </c>
      <c r="BJ355" s="18" t="s">
        <v>78</v>
      </c>
      <c r="BK355" s="102">
        <f>ROUND(I355*H355,2)</f>
        <v>0</v>
      </c>
      <c r="BL355" s="18" t="s">
        <v>141</v>
      </c>
      <c r="BM355" s="101" t="s">
        <v>644</v>
      </c>
    </row>
    <row r="356" spans="1:65" s="2" customFormat="1">
      <c r="A356" s="27"/>
      <c r="B356" s="237"/>
      <c r="C356" s="238"/>
      <c r="D356" s="294" t="s">
        <v>143</v>
      </c>
      <c r="E356" s="238"/>
      <c r="F356" s="295" t="s">
        <v>645</v>
      </c>
      <c r="G356" s="238"/>
      <c r="H356" s="238"/>
      <c r="I356" s="238"/>
      <c r="J356" s="238"/>
      <c r="K356" s="238"/>
      <c r="L356" s="28"/>
      <c r="M356" s="103"/>
      <c r="N356" s="104"/>
      <c r="O356" s="44"/>
      <c r="P356" s="44"/>
      <c r="Q356" s="44"/>
      <c r="R356" s="44"/>
      <c r="S356" s="44"/>
      <c r="T356" s="45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T356" s="18" t="s">
        <v>143</v>
      </c>
      <c r="AU356" s="18" t="s">
        <v>80</v>
      </c>
    </row>
    <row r="357" spans="1:65" s="12" customFormat="1" ht="22.9" customHeight="1">
      <c r="B357" s="281"/>
      <c r="C357" s="282"/>
      <c r="D357" s="283" t="s">
        <v>69</v>
      </c>
      <c r="E357" s="286" t="s">
        <v>134</v>
      </c>
      <c r="F357" s="286" t="s">
        <v>135</v>
      </c>
      <c r="G357" s="282"/>
      <c r="H357" s="282"/>
      <c r="I357" s="282"/>
      <c r="J357" s="287">
        <f>BK357</f>
        <v>0</v>
      </c>
      <c r="K357" s="282"/>
      <c r="L357" s="89"/>
      <c r="M357" s="91"/>
      <c r="N357" s="92"/>
      <c r="O357" s="92"/>
      <c r="P357" s="93">
        <f>SUM(P358:P366)</f>
        <v>31.144519999999993</v>
      </c>
      <c r="Q357" s="92"/>
      <c r="R357" s="93">
        <f>SUM(R358:R366)</f>
        <v>9.4774999999999992E-4</v>
      </c>
      <c r="S357" s="92"/>
      <c r="T357" s="94">
        <f>SUM(T358:T366)</f>
        <v>7.5819999999999999E-2</v>
      </c>
      <c r="AR357" s="90" t="s">
        <v>80</v>
      </c>
      <c r="AT357" s="95" t="s">
        <v>69</v>
      </c>
      <c r="AU357" s="95" t="s">
        <v>78</v>
      </c>
      <c r="AY357" s="90" t="s">
        <v>131</v>
      </c>
      <c r="BK357" s="96">
        <f>SUM(BK358:BK366)</f>
        <v>0</v>
      </c>
    </row>
    <row r="358" spans="1:65" s="2" customFormat="1" ht="16.5" customHeight="1">
      <c r="A358" s="27"/>
      <c r="B358" s="237"/>
      <c r="C358" s="288" t="s">
        <v>646</v>
      </c>
      <c r="D358" s="288" t="s">
        <v>136</v>
      </c>
      <c r="E358" s="289" t="s">
        <v>647</v>
      </c>
      <c r="F358" s="290" t="s">
        <v>648</v>
      </c>
      <c r="G358" s="291" t="s">
        <v>196</v>
      </c>
      <c r="H358" s="292">
        <v>18.954999999999998</v>
      </c>
      <c r="I358" s="314">
        <v>0</v>
      </c>
      <c r="J358" s="293">
        <f>ROUND(I358*H358,2)</f>
        <v>0</v>
      </c>
      <c r="K358" s="290" t="s">
        <v>140</v>
      </c>
      <c r="L358" s="28"/>
      <c r="M358" s="97" t="s">
        <v>3</v>
      </c>
      <c r="N358" s="98" t="s">
        <v>41</v>
      </c>
      <c r="O358" s="99">
        <v>0.41</v>
      </c>
      <c r="P358" s="99">
        <f>O358*H358</f>
        <v>7.7715499999999986</v>
      </c>
      <c r="Q358" s="99">
        <v>0</v>
      </c>
      <c r="R358" s="99">
        <f>Q358*H358</f>
        <v>0</v>
      </c>
      <c r="S358" s="99">
        <v>4.0000000000000001E-3</v>
      </c>
      <c r="T358" s="100">
        <f>S358*H358</f>
        <v>7.5819999999999999E-2</v>
      </c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R358" s="101" t="s">
        <v>141</v>
      </c>
      <c r="AT358" s="101" t="s">
        <v>136</v>
      </c>
      <c r="AU358" s="101" t="s">
        <v>80</v>
      </c>
      <c r="AY358" s="18" t="s">
        <v>131</v>
      </c>
      <c r="BE358" s="102">
        <f>IF(N358="základní",J358,0)</f>
        <v>0</v>
      </c>
      <c r="BF358" s="102">
        <f>IF(N358="snížená",J358,0)</f>
        <v>0</v>
      </c>
      <c r="BG358" s="102">
        <f>IF(N358="zákl. přenesená",J358,0)</f>
        <v>0</v>
      </c>
      <c r="BH358" s="102">
        <f>IF(N358="sníž. přenesená",J358,0)</f>
        <v>0</v>
      </c>
      <c r="BI358" s="102">
        <f>IF(N358="nulová",J358,0)</f>
        <v>0</v>
      </c>
      <c r="BJ358" s="18" t="s">
        <v>78</v>
      </c>
      <c r="BK358" s="102">
        <f>ROUND(I358*H358,2)</f>
        <v>0</v>
      </c>
      <c r="BL358" s="18" t="s">
        <v>141</v>
      </c>
      <c r="BM358" s="101" t="s">
        <v>649</v>
      </c>
    </row>
    <row r="359" spans="1:65" s="2" customFormat="1">
      <c r="A359" s="27"/>
      <c r="B359" s="237"/>
      <c r="C359" s="238"/>
      <c r="D359" s="294" t="s">
        <v>143</v>
      </c>
      <c r="E359" s="238"/>
      <c r="F359" s="295" t="s">
        <v>650</v>
      </c>
      <c r="G359" s="238"/>
      <c r="H359" s="238"/>
      <c r="I359" s="238"/>
      <c r="J359" s="238"/>
      <c r="K359" s="238"/>
      <c r="L359" s="28"/>
      <c r="M359" s="103"/>
      <c r="N359" s="104"/>
      <c r="O359" s="44"/>
      <c r="P359" s="44"/>
      <c r="Q359" s="44"/>
      <c r="R359" s="44"/>
      <c r="S359" s="44"/>
      <c r="T359" s="45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T359" s="18" t="s">
        <v>143</v>
      </c>
      <c r="AU359" s="18" t="s">
        <v>80</v>
      </c>
    </row>
    <row r="360" spans="1:65" s="2" customFormat="1" ht="16.5" customHeight="1">
      <c r="A360" s="27"/>
      <c r="B360" s="237"/>
      <c r="C360" s="288" t="s">
        <v>651</v>
      </c>
      <c r="D360" s="288" t="s">
        <v>136</v>
      </c>
      <c r="E360" s="289" t="s">
        <v>652</v>
      </c>
      <c r="F360" s="290" t="s">
        <v>653</v>
      </c>
      <c r="G360" s="291" t="s">
        <v>196</v>
      </c>
      <c r="H360" s="292">
        <v>18.954999999999998</v>
      </c>
      <c r="I360" s="314">
        <v>0</v>
      </c>
      <c r="J360" s="293">
        <f>ROUND(I360*H360,2)</f>
        <v>0</v>
      </c>
      <c r="K360" s="290" t="s">
        <v>140</v>
      </c>
      <c r="L360" s="28"/>
      <c r="M360" s="97" t="s">
        <v>3</v>
      </c>
      <c r="N360" s="98" t="s">
        <v>41</v>
      </c>
      <c r="O360" s="99">
        <v>1.214</v>
      </c>
      <c r="P360" s="99">
        <f>O360*H360</f>
        <v>23.011369999999996</v>
      </c>
      <c r="Q360" s="99">
        <v>5.0000000000000002E-5</v>
      </c>
      <c r="R360" s="99">
        <f>Q360*H360</f>
        <v>9.4774999999999992E-4</v>
      </c>
      <c r="S360" s="99">
        <v>0</v>
      </c>
      <c r="T360" s="100">
        <f>S360*H360</f>
        <v>0</v>
      </c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R360" s="101" t="s">
        <v>141</v>
      </c>
      <c r="AT360" s="101" t="s">
        <v>136</v>
      </c>
      <c r="AU360" s="101" t="s">
        <v>80</v>
      </c>
      <c r="AY360" s="18" t="s">
        <v>131</v>
      </c>
      <c r="BE360" s="102">
        <f>IF(N360="základní",J360,0)</f>
        <v>0</v>
      </c>
      <c r="BF360" s="102">
        <f>IF(N360="snížená",J360,0)</f>
        <v>0</v>
      </c>
      <c r="BG360" s="102">
        <f>IF(N360="zákl. přenesená",J360,0)</f>
        <v>0</v>
      </c>
      <c r="BH360" s="102">
        <f>IF(N360="sníž. přenesená",J360,0)</f>
        <v>0</v>
      </c>
      <c r="BI360" s="102">
        <f>IF(N360="nulová",J360,0)</f>
        <v>0</v>
      </c>
      <c r="BJ360" s="18" t="s">
        <v>78</v>
      </c>
      <c r="BK360" s="102">
        <f>ROUND(I360*H360,2)</f>
        <v>0</v>
      </c>
      <c r="BL360" s="18" t="s">
        <v>141</v>
      </c>
      <c r="BM360" s="101" t="s">
        <v>654</v>
      </c>
    </row>
    <row r="361" spans="1:65" s="2" customFormat="1">
      <c r="A361" s="27"/>
      <c r="B361" s="237"/>
      <c r="C361" s="238"/>
      <c r="D361" s="294" t="s">
        <v>143</v>
      </c>
      <c r="E361" s="238"/>
      <c r="F361" s="295" t="s">
        <v>655</v>
      </c>
      <c r="G361" s="238"/>
      <c r="H361" s="238"/>
      <c r="I361" s="238"/>
      <c r="J361" s="238"/>
      <c r="K361" s="238"/>
      <c r="L361" s="28"/>
      <c r="M361" s="103"/>
      <c r="N361" s="104"/>
      <c r="O361" s="44"/>
      <c r="P361" s="44"/>
      <c r="Q361" s="44"/>
      <c r="R361" s="44"/>
      <c r="S361" s="44"/>
      <c r="T361" s="45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T361" s="18" t="s">
        <v>143</v>
      </c>
      <c r="AU361" s="18" t="s">
        <v>80</v>
      </c>
    </row>
    <row r="362" spans="1:65" s="13" customFormat="1">
      <c r="B362" s="296"/>
      <c r="C362" s="297"/>
      <c r="D362" s="298" t="s">
        <v>145</v>
      </c>
      <c r="E362" s="299" t="s">
        <v>3</v>
      </c>
      <c r="F362" s="300" t="s">
        <v>656</v>
      </c>
      <c r="G362" s="297"/>
      <c r="H362" s="301">
        <v>18.954999999999998</v>
      </c>
      <c r="I362" s="297"/>
      <c r="J362" s="297"/>
      <c r="K362" s="297"/>
      <c r="L362" s="105"/>
      <c r="M362" s="107"/>
      <c r="N362" s="108"/>
      <c r="O362" s="108"/>
      <c r="P362" s="108"/>
      <c r="Q362" s="108"/>
      <c r="R362" s="108"/>
      <c r="S362" s="108"/>
      <c r="T362" s="109"/>
      <c r="AT362" s="106" t="s">
        <v>145</v>
      </c>
      <c r="AU362" s="106" t="s">
        <v>80</v>
      </c>
      <c r="AV362" s="13" t="s">
        <v>80</v>
      </c>
      <c r="AW362" s="13" t="s">
        <v>31</v>
      </c>
      <c r="AX362" s="13" t="s">
        <v>78</v>
      </c>
      <c r="AY362" s="106" t="s">
        <v>131</v>
      </c>
    </row>
    <row r="363" spans="1:65" s="2" customFormat="1" ht="16.5" customHeight="1">
      <c r="A363" s="27"/>
      <c r="B363" s="237"/>
      <c r="C363" s="302" t="s">
        <v>657</v>
      </c>
      <c r="D363" s="302" t="s">
        <v>147</v>
      </c>
      <c r="E363" s="303" t="s">
        <v>658</v>
      </c>
      <c r="F363" s="304" t="s">
        <v>659</v>
      </c>
      <c r="G363" s="305" t="s">
        <v>196</v>
      </c>
      <c r="H363" s="306">
        <v>18.954999999999998</v>
      </c>
      <c r="I363" s="314">
        <v>0</v>
      </c>
      <c r="J363" s="307">
        <f>ROUND(I363*H363,2)</f>
        <v>0</v>
      </c>
      <c r="K363" s="304" t="s">
        <v>3</v>
      </c>
      <c r="L363" s="110"/>
      <c r="M363" s="111" t="s">
        <v>3</v>
      </c>
      <c r="N363" s="112" t="s">
        <v>41</v>
      </c>
      <c r="O363" s="99">
        <v>0</v>
      </c>
      <c r="P363" s="99">
        <f>O363*H363</f>
        <v>0</v>
      </c>
      <c r="Q363" s="99">
        <v>0</v>
      </c>
      <c r="R363" s="99">
        <f>Q363*H363</f>
        <v>0</v>
      </c>
      <c r="S363" s="99">
        <v>0</v>
      </c>
      <c r="T363" s="100">
        <f>S363*H363</f>
        <v>0</v>
      </c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R363" s="101" t="s">
        <v>151</v>
      </c>
      <c r="AT363" s="101" t="s">
        <v>147</v>
      </c>
      <c r="AU363" s="101" t="s">
        <v>80</v>
      </c>
      <c r="AY363" s="18" t="s">
        <v>131</v>
      </c>
      <c r="BE363" s="102">
        <f>IF(N363="základní",J363,0)</f>
        <v>0</v>
      </c>
      <c r="BF363" s="102">
        <f>IF(N363="snížená",J363,0)</f>
        <v>0</v>
      </c>
      <c r="BG363" s="102">
        <f>IF(N363="zákl. přenesená",J363,0)</f>
        <v>0</v>
      </c>
      <c r="BH363" s="102">
        <f>IF(N363="sníž. přenesená",J363,0)</f>
        <v>0</v>
      </c>
      <c r="BI363" s="102">
        <f>IF(N363="nulová",J363,0)</f>
        <v>0</v>
      </c>
      <c r="BJ363" s="18" t="s">
        <v>78</v>
      </c>
      <c r="BK363" s="102">
        <f>ROUND(I363*H363,2)</f>
        <v>0</v>
      </c>
      <c r="BL363" s="18" t="s">
        <v>141</v>
      </c>
      <c r="BM363" s="101" t="s">
        <v>660</v>
      </c>
    </row>
    <row r="364" spans="1:65" s="2" customFormat="1" ht="58.5">
      <c r="A364" s="27"/>
      <c r="B364" s="237"/>
      <c r="C364" s="238"/>
      <c r="D364" s="298" t="s">
        <v>205</v>
      </c>
      <c r="E364" s="238"/>
      <c r="F364" s="313" t="s">
        <v>661</v>
      </c>
      <c r="G364" s="238"/>
      <c r="H364" s="238"/>
      <c r="I364" s="238"/>
      <c r="J364" s="238"/>
      <c r="K364" s="238"/>
      <c r="L364" s="28"/>
      <c r="M364" s="103"/>
      <c r="N364" s="104"/>
      <c r="O364" s="44"/>
      <c r="P364" s="44"/>
      <c r="Q364" s="44"/>
      <c r="R364" s="44"/>
      <c r="S364" s="44"/>
      <c r="T364" s="45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T364" s="18" t="s">
        <v>205</v>
      </c>
      <c r="AU364" s="18" t="s">
        <v>80</v>
      </c>
    </row>
    <row r="365" spans="1:65" s="2" customFormat="1" ht="24.2" customHeight="1">
      <c r="A365" s="27"/>
      <c r="B365" s="237"/>
      <c r="C365" s="288" t="s">
        <v>662</v>
      </c>
      <c r="D365" s="288" t="s">
        <v>136</v>
      </c>
      <c r="E365" s="289" t="s">
        <v>187</v>
      </c>
      <c r="F365" s="290" t="s">
        <v>188</v>
      </c>
      <c r="G365" s="291" t="s">
        <v>150</v>
      </c>
      <c r="H365" s="292">
        <v>0.2</v>
      </c>
      <c r="I365" s="314">
        <v>0</v>
      </c>
      <c r="J365" s="293">
        <f>ROUND(I365*H365,2)</f>
        <v>0</v>
      </c>
      <c r="K365" s="290" t="s">
        <v>140</v>
      </c>
      <c r="L365" s="28"/>
      <c r="M365" s="97" t="s">
        <v>3</v>
      </c>
      <c r="N365" s="98" t="s">
        <v>41</v>
      </c>
      <c r="O365" s="99">
        <v>1.8080000000000001</v>
      </c>
      <c r="P365" s="99">
        <f>O365*H365</f>
        <v>0.36160000000000003</v>
      </c>
      <c r="Q365" s="99">
        <v>0</v>
      </c>
      <c r="R365" s="99">
        <f>Q365*H365</f>
        <v>0</v>
      </c>
      <c r="S365" s="99">
        <v>0</v>
      </c>
      <c r="T365" s="100">
        <f>S365*H365</f>
        <v>0</v>
      </c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R365" s="101" t="s">
        <v>141</v>
      </c>
      <c r="AT365" s="101" t="s">
        <v>136</v>
      </c>
      <c r="AU365" s="101" t="s">
        <v>80</v>
      </c>
      <c r="AY365" s="18" t="s">
        <v>131</v>
      </c>
      <c r="BE365" s="102">
        <f>IF(N365="základní",J365,0)</f>
        <v>0</v>
      </c>
      <c r="BF365" s="102">
        <f>IF(N365="snížená",J365,0)</f>
        <v>0</v>
      </c>
      <c r="BG365" s="102">
        <f>IF(N365="zákl. přenesená",J365,0)</f>
        <v>0</v>
      </c>
      <c r="BH365" s="102">
        <f>IF(N365="sníž. přenesená",J365,0)</f>
        <v>0</v>
      </c>
      <c r="BI365" s="102">
        <f>IF(N365="nulová",J365,0)</f>
        <v>0</v>
      </c>
      <c r="BJ365" s="18" t="s">
        <v>78</v>
      </c>
      <c r="BK365" s="102">
        <f>ROUND(I365*H365,2)</f>
        <v>0</v>
      </c>
      <c r="BL365" s="18" t="s">
        <v>141</v>
      </c>
      <c r="BM365" s="101" t="s">
        <v>663</v>
      </c>
    </row>
    <row r="366" spans="1:65" s="2" customFormat="1">
      <c r="A366" s="27"/>
      <c r="B366" s="237"/>
      <c r="C366" s="238"/>
      <c r="D366" s="294" t="s">
        <v>143</v>
      </c>
      <c r="E366" s="238"/>
      <c r="F366" s="295" t="s">
        <v>190</v>
      </c>
      <c r="G366" s="238"/>
      <c r="H366" s="238"/>
      <c r="I366" s="238"/>
      <c r="J366" s="238"/>
      <c r="K366" s="238"/>
      <c r="L366" s="28"/>
      <c r="M366" s="103"/>
      <c r="N366" s="104"/>
      <c r="O366" s="44"/>
      <c r="P366" s="44"/>
      <c r="Q366" s="44"/>
      <c r="R366" s="44"/>
      <c r="S366" s="44"/>
      <c r="T366" s="45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T366" s="18" t="s">
        <v>143</v>
      </c>
      <c r="AU366" s="18" t="s">
        <v>80</v>
      </c>
    </row>
    <row r="367" spans="1:65" s="12" customFormat="1" ht="22.9" customHeight="1">
      <c r="B367" s="281"/>
      <c r="C367" s="282"/>
      <c r="D367" s="283" t="s">
        <v>69</v>
      </c>
      <c r="E367" s="286" t="s">
        <v>664</v>
      </c>
      <c r="F367" s="286" t="s">
        <v>665</v>
      </c>
      <c r="G367" s="282"/>
      <c r="H367" s="282"/>
      <c r="I367" s="282"/>
      <c r="J367" s="287">
        <f>BK367</f>
        <v>0</v>
      </c>
      <c r="K367" s="282"/>
      <c r="L367" s="89"/>
      <c r="M367" s="91"/>
      <c r="N367" s="92"/>
      <c r="O367" s="92"/>
      <c r="P367" s="93">
        <f>SUM(P368:P384)</f>
        <v>7.5732559999999998</v>
      </c>
      <c r="Q367" s="92"/>
      <c r="R367" s="93">
        <f>SUM(R368:R384)</f>
        <v>5.7974200000000004E-2</v>
      </c>
      <c r="S367" s="92"/>
      <c r="T367" s="94">
        <f>SUM(T368:T384)</f>
        <v>3.2500000000000001E-2</v>
      </c>
      <c r="AR367" s="90" t="s">
        <v>80</v>
      </c>
      <c r="AT367" s="95" t="s">
        <v>69</v>
      </c>
      <c r="AU367" s="95" t="s">
        <v>78</v>
      </c>
      <c r="AY367" s="90" t="s">
        <v>131</v>
      </c>
      <c r="BK367" s="96">
        <f>SUM(BK368:BK384)</f>
        <v>0</v>
      </c>
    </row>
    <row r="368" spans="1:65" s="2" customFormat="1" ht="16.5" customHeight="1">
      <c r="A368" s="27"/>
      <c r="B368" s="237"/>
      <c r="C368" s="288" t="s">
        <v>666</v>
      </c>
      <c r="D368" s="288" t="s">
        <v>136</v>
      </c>
      <c r="E368" s="289" t="s">
        <v>667</v>
      </c>
      <c r="F368" s="290" t="s">
        <v>668</v>
      </c>
      <c r="G368" s="291" t="s">
        <v>196</v>
      </c>
      <c r="H368" s="292">
        <v>8.5500000000000007</v>
      </c>
      <c r="I368" s="314">
        <v>0</v>
      </c>
      <c r="J368" s="293">
        <f>ROUND(I368*H368,2)</f>
        <v>0</v>
      </c>
      <c r="K368" s="290" t="s">
        <v>140</v>
      </c>
      <c r="L368" s="28"/>
      <c r="M368" s="97" t="s">
        <v>3</v>
      </c>
      <c r="N368" s="98" t="s">
        <v>41</v>
      </c>
      <c r="O368" s="99">
        <v>5.8000000000000003E-2</v>
      </c>
      <c r="P368" s="99">
        <f>O368*H368</f>
        <v>0.49590000000000006</v>
      </c>
      <c r="Q368" s="99">
        <v>3.0000000000000001E-5</v>
      </c>
      <c r="R368" s="99">
        <f>Q368*H368</f>
        <v>2.5650000000000005E-4</v>
      </c>
      <c r="S368" s="99">
        <v>0</v>
      </c>
      <c r="T368" s="100">
        <f>S368*H368</f>
        <v>0</v>
      </c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R368" s="101" t="s">
        <v>141</v>
      </c>
      <c r="AT368" s="101" t="s">
        <v>136</v>
      </c>
      <c r="AU368" s="101" t="s">
        <v>80</v>
      </c>
      <c r="AY368" s="18" t="s">
        <v>131</v>
      </c>
      <c r="BE368" s="102">
        <f>IF(N368="základní",J368,0)</f>
        <v>0</v>
      </c>
      <c r="BF368" s="102">
        <f>IF(N368="snížená",J368,0)</f>
        <v>0</v>
      </c>
      <c r="BG368" s="102">
        <f>IF(N368="zákl. přenesená",J368,0)</f>
        <v>0</v>
      </c>
      <c r="BH368" s="102">
        <f>IF(N368="sníž. přenesená",J368,0)</f>
        <v>0</v>
      </c>
      <c r="BI368" s="102">
        <f>IF(N368="nulová",J368,0)</f>
        <v>0</v>
      </c>
      <c r="BJ368" s="18" t="s">
        <v>78</v>
      </c>
      <c r="BK368" s="102">
        <f>ROUND(I368*H368,2)</f>
        <v>0</v>
      </c>
      <c r="BL368" s="18" t="s">
        <v>141</v>
      </c>
      <c r="BM368" s="101" t="s">
        <v>669</v>
      </c>
    </row>
    <row r="369" spans="1:65" s="2" customFormat="1">
      <c r="A369" s="27"/>
      <c r="B369" s="237"/>
      <c r="C369" s="238"/>
      <c r="D369" s="294" t="s">
        <v>143</v>
      </c>
      <c r="E369" s="238"/>
      <c r="F369" s="295" t="s">
        <v>670</v>
      </c>
      <c r="G369" s="238"/>
      <c r="H369" s="238"/>
      <c r="I369" s="238"/>
      <c r="J369" s="238"/>
      <c r="K369" s="238"/>
      <c r="L369" s="28"/>
      <c r="M369" s="103"/>
      <c r="N369" s="104"/>
      <c r="O369" s="44"/>
      <c r="P369" s="44"/>
      <c r="Q369" s="44"/>
      <c r="R369" s="44"/>
      <c r="S369" s="44"/>
      <c r="T369" s="45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T369" s="18" t="s">
        <v>143</v>
      </c>
      <c r="AU369" s="18" t="s">
        <v>80</v>
      </c>
    </row>
    <row r="370" spans="1:65" s="2" customFormat="1" ht="24.2" customHeight="1">
      <c r="A370" s="27"/>
      <c r="B370" s="237"/>
      <c r="C370" s="288" t="s">
        <v>671</v>
      </c>
      <c r="D370" s="288" t="s">
        <v>136</v>
      </c>
      <c r="E370" s="289" t="s">
        <v>672</v>
      </c>
      <c r="F370" s="290" t="s">
        <v>673</v>
      </c>
      <c r="G370" s="291" t="s">
        <v>196</v>
      </c>
      <c r="H370" s="292">
        <v>8.5500000000000007</v>
      </c>
      <c r="I370" s="314">
        <v>0</v>
      </c>
      <c r="J370" s="293">
        <f>ROUND(I370*H370,2)</f>
        <v>0</v>
      </c>
      <c r="K370" s="290" t="s">
        <v>140</v>
      </c>
      <c r="L370" s="28"/>
      <c r="M370" s="97" t="s">
        <v>3</v>
      </c>
      <c r="N370" s="98" t="s">
        <v>41</v>
      </c>
      <c r="O370" s="99">
        <v>0.192</v>
      </c>
      <c r="P370" s="99">
        <f>O370*H370</f>
        <v>1.6416000000000002</v>
      </c>
      <c r="Q370" s="99">
        <v>4.4999999999999997E-3</v>
      </c>
      <c r="R370" s="99">
        <f>Q370*H370</f>
        <v>3.8475000000000002E-2</v>
      </c>
      <c r="S370" s="99">
        <v>0</v>
      </c>
      <c r="T370" s="100">
        <f>S370*H370</f>
        <v>0</v>
      </c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R370" s="101" t="s">
        <v>141</v>
      </c>
      <c r="AT370" s="101" t="s">
        <v>136</v>
      </c>
      <c r="AU370" s="101" t="s">
        <v>80</v>
      </c>
      <c r="AY370" s="18" t="s">
        <v>131</v>
      </c>
      <c r="BE370" s="102">
        <f>IF(N370="základní",J370,0)</f>
        <v>0</v>
      </c>
      <c r="BF370" s="102">
        <f>IF(N370="snížená",J370,0)</f>
        <v>0</v>
      </c>
      <c r="BG370" s="102">
        <f>IF(N370="zákl. přenesená",J370,0)</f>
        <v>0</v>
      </c>
      <c r="BH370" s="102">
        <f>IF(N370="sníž. přenesená",J370,0)</f>
        <v>0</v>
      </c>
      <c r="BI370" s="102">
        <f>IF(N370="nulová",J370,0)</f>
        <v>0</v>
      </c>
      <c r="BJ370" s="18" t="s">
        <v>78</v>
      </c>
      <c r="BK370" s="102">
        <f>ROUND(I370*H370,2)</f>
        <v>0</v>
      </c>
      <c r="BL370" s="18" t="s">
        <v>141</v>
      </c>
      <c r="BM370" s="101" t="s">
        <v>674</v>
      </c>
    </row>
    <row r="371" spans="1:65" s="2" customFormat="1">
      <c r="A371" s="27"/>
      <c r="B371" s="237"/>
      <c r="C371" s="238"/>
      <c r="D371" s="294" t="s">
        <v>143</v>
      </c>
      <c r="E371" s="238"/>
      <c r="F371" s="295" t="s">
        <v>675</v>
      </c>
      <c r="G371" s="238"/>
      <c r="H371" s="238"/>
      <c r="I371" s="238"/>
      <c r="J371" s="238"/>
      <c r="K371" s="238"/>
      <c r="L371" s="28"/>
      <c r="M371" s="103"/>
      <c r="N371" s="104"/>
      <c r="O371" s="44"/>
      <c r="P371" s="44"/>
      <c r="Q371" s="44"/>
      <c r="R371" s="44"/>
      <c r="S371" s="44"/>
      <c r="T371" s="45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T371" s="18" t="s">
        <v>143</v>
      </c>
      <c r="AU371" s="18" t="s">
        <v>80</v>
      </c>
    </row>
    <row r="372" spans="1:65" s="2" customFormat="1" ht="16.5" customHeight="1">
      <c r="A372" s="27"/>
      <c r="B372" s="237"/>
      <c r="C372" s="288" t="s">
        <v>676</v>
      </c>
      <c r="D372" s="288" t="s">
        <v>136</v>
      </c>
      <c r="E372" s="289" t="s">
        <v>677</v>
      </c>
      <c r="F372" s="290" t="s">
        <v>678</v>
      </c>
      <c r="G372" s="291" t="s">
        <v>196</v>
      </c>
      <c r="H372" s="292">
        <v>13</v>
      </c>
      <c r="I372" s="314">
        <v>0</v>
      </c>
      <c r="J372" s="293">
        <f>ROUND(I372*H372,2)</f>
        <v>0</v>
      </c>
      <c r="K372" s="290" t="s">
        <v>140</v>
      </c>
      <c r="L372" s="28"/>
      <c r="M372" s="97" t="s">
        <v>3</v>
      </c>
      <c r="N372" s="98" t="s">
        <v>41</v>
      </c>
      <c r="O372" s="99">
        <v>0.105</v>
      </c>
      <c r="P372" s="99">
        <f>O372*H372</f>
        <v>1.365</v>
      </c>
      <c r="Q372" s="99">
        <v>0</v>
      </c>
      <c r="R372" s="99">
        <f>Q372*H372</f>
        <v>0</v>
      </c>
      <c r="S372" s="99">
        <v>2.5000000000000001E-3</v>
      </c>
      <c r="T372" s="100">
        <f>S372*H372</f>
        <v>3.2500000000000001E-2</v>
      </c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R372" s="101" t="s">
        <v>141</v>
      </c>
      <c r="AT372" s="101" t="s">
        <v>136</v>
      </c>
      <c r="AU372" s="101" t="s">
        <v>80</v>
      </c>
      <c r="AY372" s="18" t="s">
        <v>131</v>
      </c>
      <c r="BE372" s="102">
        <f>IF(N372="základní",J372,0)</f>
        <v>0</v>
      </c>
      <c r="BF372" s="102">
        <f>IF(N372="snížená",J372,0)</f>
        <v>0</v>
      </c>
      <c r="BG372" s="102">
        <f>IF(N372="zákl. přenesená",J372,0)</f>
        <v>0</v>
      </c>
      <c r="BH372" s="102">
        <f>IF(N372="sníž. přenesená",J372,0)</f>
        <v>0</v>
      </c>
      <c r="BI372" s="102">
        <f>IF(N372="nulová",J372,0)</f>
        <v>0</v>
      </c>
      <c r="BJ372" s="18" t="s">
        <v>78</v>
      </c>
      <c r="BK372" s="102">
        <f>ROUND(I372*H372,2)</f>
        <v>0</v>
      </c>
      <c r="BL372" s="18" t="s">
        <v>141</v>
      </c>
      <c r="BM372" s="101" t="s">
        <v>679</v>
      </c>
    </row>
    <row r="373" spans="1:65" s="2" customFormat="1">
      <c r="A373" s="27"/>
      <c r="B373" s="237"/>
      <c r="C373" s="238"/>
      <c r="D373" s="294" t="s">
        <v>143</v>
      </c>
      <c r="E373" s="238"/>
      <c r="F373" s="295" t="s">
        <v>680</v>
      </c>
      <c r="G373" s="238"/>
      <c r="H373" s="238"/>
      <c r="I373" s="238"/>
      <c r="J373" s="238"/>
      <c r="K373" s="238"/>
      <c r="L373" s="28"/>
      <c r="M373" s="103"/>
      <c r="N373" s="104"/>
      <c r="O373" s="44"/>
      <c r="P373" s="44"/>
      <c r="Q373" s="44"/>
      <c r="R373" s="44"/>
      <c r="S373" s="44"/>
      <c r="T373" s="45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T373" s="18" t="s">
        <v>143</v>
      </c>
      <c r="AU373" s="18" t="s">
        <v>80</v>
      </c>
    </row>
    <row r="374" spans="1:65" s="2" customFormat="1" ht="16.5" customHeight="1">
      <c r="A374" s="27"/>
      <c r="B374" s="237"/>
      <c r="C374" s="288" t="s">
        <v>681</v>
      </c>
      <c r="D374" s="288" t="s">
        <v>136</v>
      </c>
      <c r="E374" s="289" t="s">
        <v>682</v>
      </c>
      <c r="F374" s="290" t="s">
        <v>683</v>
      </c>
      <c r="G374" s="291" t="s">
        <v>196</v>
      </c>
      <c r="H374" s="292">
        <v>8.5500000000000007</v>
      </c>
      <c r="I374" s="314">
        <v>0</v>
      </c>
      <c r="J374" s="293">
        <f>ROUND(I374*H374,2)</f>
        <v>0</v>
      </c>
      <c r="K374" s="290" t="s">
        <v>140</v>
      </c>
      <c r="L374" s="28"/>
      <c r="M374" s="97" t="s">
        <v>3</v>
      </c>
      <c r="N374" s="98" t="s">
        <v>41</v>
      </c>
      <c r="O374" s="99">
        <v>0.219</v>
      </c>
      <c r="P374" s="99">
        <f>O374*H374</f>
        <v>1.8724500000000002</v>
      </c>
      <c r="Q374" s="99">
        <v>5.0000000000000001E-4</v>
      </c>
      <c r="R374" s="99">
        <f>Q374*H374</f>
        <v>4.2750000000000002E-3</v>
      </c>
      <c r="S374" s="99">
        <v>0</v>
      </c>
      <c r="T374" s="100">
        <f>S374*H374</f>
        <v>0</v>
      </c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R374" s="101" t="s">
        <v>141</v>
      </c>
      <c r="AT374" s="101" t="s">
        <v>136</v>
      </c>
      <c r="AU374" s="101" t="s">
        <v>80</v>
      </c>
      <c r="AY374" s="18" t="s">
        <v>131</v>
      </c>
      <c r="BE374" s="102">
        <f>IF(N374="základní",J374,0)</f>
        <v>0</v>
      </c>
      <c r="BF374" s="102">
        <f>IF(N374="snížená",J374,0)</f>
        <v>0</v>
      </c>
      <c r="BG374" s="102">
        <f>IF(N374="zákl. přenesená",J374,0)</f>
        <v>0</v>
      </c>
      <c r="BH374" s="102">
        <f>IF(N374="sníž. přenesená",J374,0)</f>
        <v>0</v>
      </c>
      <c r="BI374" s="102">
        <f>IF(N374="nulová",J374,0)</f>
        <v>0</v>
      </c>
      <c r="BJ374" s="18" t="s">
        <v>78</v>
      </c>
      <c r="BK374" s="102">
        <f>ROUND(I374*H374,2)</f>
        <v>0</v>
      </c>
      <c r="BL374" s="18" t="s">
        <v>141</v>
      </c>
      <c r="BM374" s="101" t="s">
        <v>684</v>
      </c>
    </row>
    <row r="375" spans="1:65" s="2" customFormat="1">
      <c r="A375" s="27"/>
      <c r="B375" s="237"/>
      <c r="C375" s="238"/>
      <c r="D375" s="294" t="s">
        <v>143</v>
      </c>
      <c r="E375" s="238"/>
      <c r="F375" s="295" t="s">
        <v>685</v>
      </c>
      <c r="G375" s="238"/>
      <c r="H375" s="238"/>
      <c r="I375" s="238"/>
      <c r="J375" s="238"/>
      <c r="K375" s="238"/>
      <c r="L375" s="28"/>
      <c r="M375" s="103"/>
      <c r="N375" s="104"/>
      <c r="O375" s="44"/>
      <c r="P375" s="44"/>
      <c r="Q375" s="44"/>
      <c r="R375" s="44"/>
      <c r="S375" s="44"/>
      <c r="T375" s="45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T375" s="18" t="s">
        <v>143</v>
      </c>
      <c r="AU375" s="18" t="s">
        <v>80</v>
      </c>
    </row>
    <row r="376" spans="1:65" s="2" customFormat="1" ht="16.5" customHeight="1">
      <c r="A376" s="27"/>
      <c r="B376" s="237"/>
      <c r="C376" s="302" t="s">
        <v>686</v>
      </c>
      <c r="D376" s="302" t="s">
        <v>147</v>
      </c>
      <c r="E376" s="303" t="s">
        <v>687</v>
      </c>
      <c r="F376" s="304" t="s">
        <v>688</v>
      </c>
      <c r="G376" s="305" t="s">
        <v>196</v>
      </c>
      <c r="H376" s="306">
        <v>9.4049999999999994</v>
      </c>
      <c r="I376" s="314">
        <v>0</v>
      </c>
      <c r="J376" s="307">
        <f>ROUND(I376*H376,2)</f>
        <v>0</v>
      </c>
      <c r="K376" s="304" t="s">
        <v>140</v>
      </c>
      <c r="L376" s="110"/>
      <c r="M376" s="111" t="s">
        <v>3</v>
      </c>
      <c r="N376" s="112" t="s">
        <v>41</v>
      </c>
      <c r="O376" s="99">
        <v>0</v>
      </c>
      <c r="P376" s="99">
        <f>O376*H376</f>
        <v>0</v>
      </c>
      <c r="Q376" s="99">
        <v>1.32E-3</v>
      </c>
      <c r="R376" s="99">
        <f>Q376*H376</f>
        <v>1.24146E-2</v>
      </c>
      <c r="S376" s="99">
        <v>0</v>
      </c>
      <c r="T376" s="100">
        <f>S376*H376</f>
        <v>0</v>
      </c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R376" s="101" t="s">
        <v>151</v>
      </c>
      <c r="AT376" s="101" t="s">
        <v>147</v>
      </c>
      <c r="AU376" s="101" t="s">
        <v>80</v>
      </c>
      <c r="AY376" s="18" t="s">
        <v>131</v>
      </c>
      <c r="BE376" s="102">
        <f>IF(N376="základní",J376,0)</f>
        <v>0</v>
      </c>
      <c r="BF376" s="102">
        <f>IF(N376="snížená",J376,0)</f>
        <v>0</v>
      </c>
      <c r="BG376" s="102">
        <f>IF(N376="zákl. přenesená",J376,0)</f>
        <v>0</v>
      </c>
      <c r="BH376" s="102">
        <f>IF(N376="sníž. přenesená",J376,0)</f>
        <v>0</v>
      </c>
      <c r="BI376" s="102">
        <f>IF(N376="nulová",J376,0)</f>
        <v>0</v>
      </c>
      <c r="BJ376" s="18" t="s">
        <v>78</v>
      </c>
      <c r="BK376" s="102">
        <f>ROUND(I376*H376,2)</f>
        <v>0</v>
      </c>
      <c r="BL376" s="18" t="s">
        <v>141</v>
      </c>
      <c r="BM376" s="101" t="s">
        <v>689</v>
      </c>
    </row>
    <row r="377" spans="1:65" s="13" customFormat="1">
      <c r="B377" s="296"/>
      <c r="C377" s="297"/>
      <c r="D377" s="298" t="s">
        <v>145</v>
      </c>
      <c r="E377" s="297"/>
      <c r="F377" s="300" t="s">
        <v>690</v>
      </c>
      <c r="G377" s="297"/>
      <c r="H377" s="301">
        <v>9.4049999999999994</v>
      </c>
      <c r="I377" s="297"/>
      <c r="J377" s="297"/>
      <c r="K377" s="297"/>
      <c r="L377" s="105"/>
      <c r="M377" s="107"/>
      <c r="N377" s="108"/>
      <c r="O377" s="108"/>
      <c r="P377" s="108"/>
      <c r="Q377" s="108"/>
      <c r="R377" s="108"/>
      <c r="S377" s="108"/>
      <c r="T377" s="109"/>
      <c r="AT377" s="106" t="s">
        <v>145</v>
      </c>
      <c r="AU377" s="106" t="s">
        <v>80</v>
      </c>
      <c r="AV377" s="13" t="s">
        <v>80</v>
      </c>
      <c r="AW377" s="13" t="s">
        <v>4</v>
      </c>
      <c r="AX377" s="13" t="s">
        <v>78</v>
      </c>
      <c r="AY377" s="106" t="s">
        <v>131</v>
      </c>
    </row>
    <row r="378" spans="1:65" s="2" customFormat="1" ht="16.5" customHeight="1">
      <c r="A378" s="27"/>
      <c r="B378" s="237"/>
      <c r="C378" s="288" t="s">
        <v>691</v>
      </c>
      <c r="D378" s="288" t="s">
        <v>136</v>
      </c>
      <c r="E378" s="289" t="s">
        <v>692</v>
      </c>
      <c r="F378" s="290" t="s">
        <v>693</v>
      </c>
      <c r="G378" s="291" t="s">
        <v>361</v>
      </c>
      <c r="H378" s="292">
        <v>11.93</v>
      </c>
      <c r="I378" s="314">
        <v>0</v>
      </c>
      <c r="J378" s="293">
        <f>ROUND(I378*H378,2)</f>
        <v>0</v>
      </c>
      <c r="K378" s="290" t="s">
        <v>140</v>
      </c>
      <c r="L378" s="28"/>
      <c r="M378" s="97" t="s">
        <v>3</v>
      </c>
      <c r="N378" s="98" t="s">
        <v>41</v>
      </c>
      <c r="O378" s="99">
        <v>0.18099999999999999</v>
      </c>
      <c r="P378" s="99">
        <f>O378*H378</f>
        <v>2.1593299999999997</v>
      </c>
      <c r="Q378" s="99">
        <v>1.0000000000000001E-5</v>
      </c>
      <c r="R378" s="99">
        <f>Q378*H378</f>
        <v>1.1930000000000001E-4</v>
      </c>
      <c r="S378" s="99">
        <v>0</v>
      </c>
      <c r="T378" s="100">
        <f>S378*H378</f>
        <v>0</v>
      </c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R378" s="101" t="s">
        <v>141</v>
      </c>
      <c r="AT378" s="101" t="s">
        <v>136</v>
      </c>
      <c r="AU378" s="101" t="s">
        <v>80</v>
      </c>
      <c r="AY378" s="18" t="s">
        <v>131</v>
      </c>
      <c r="BE378" s="102">
        <f>IF(N378="základní",J378,0)</f>
        <v>0</v>
      </c>
      <c r="BF378" s="102">
        <f>IF(N378="snížená",J378,0)</f>
        <v>0</v>
      </c>
      <c r="BG378" s="102">
        <f>IF(N378="zákl. přenesená",J378,0)</f>
        <v>0</v>
      </c>
      <c r="BH378" s="102">
        <f>IF(N378="sníž. přenesená",J378,0)</f>
        <v>0</v>
      </c>
      <c r="BI378" s="102">
        <f>IF(N378="nulová",J378,0)</f>
        <v>0</v>
      </c>
      <c r="BJ378" s="18" t="s">
        <v>78</v>
      </c>
      <c r="BK378" s="102">
        <f>ROUND(I378*H378,2)</f>
        <v>0</v>
      </c>
      <c r="BL378" s="18" t="s">
        <v>141</v>
      </c>
      <c r="BM378" s="101" t="s">
        <v>694</v>
      </c>
    </row>
    <row r="379" spans="1:65" s="2" customFormat="1">
      <c r="A379" s="27"/>
      <c r="B379" s="237"/>
      <c r="C379" s="238"/>
      <c r="D379" s="294" t="s">
        <v>143</v>
      </c>
      <c r="E379" s="238"/>
      <c r="F379" s="295" t="s">
        <v>695</v>
      </c>
      <c r="G379" s="238"/>
      <c r="H379" s="238"/>
      <c r="I379" s="238"/>
      <c r="J379" s="238"/>
      <c r="K379" s="238"/>
      <c r="L379" s="28"/>
      <c r="M379" s="103"/>
      <c r="N379" s="104"/>
      <c r="O379" s="44"/>
      <c r="P379" s="44"/>
      <c r="Q379" s="44"/>
      <c r="R379" s="44"/>
      <c r="S379" s="44"/>
      <c r="T379" s="45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T379" s="18" t="s">
        <v>143</v>
      </c>
      <c r="AU379" s="18" t="s">
        <v>80</v>
      </c>
    </row>
    <row r="380" spans="1:65" s="13" customFormat="1">
      <c r="B380" s="296"/>
      <c r="C380" s="297"/>
      <c r="D380" s="298" t="s">
        <v>145</v>
      </c>
      <c r="E380" s="299" t="s">
        <v>3</v>
      </c>
      <c r="F380" s="300" t="s">
        <v>696</v>
      </c>
      <c r="G380" s="297"/>
      <c r="H380" s="301">
        <v>11.93</v>
      </c>
      <c r="I380" s="297"/>
      <c r="J380" s="297"/>
      <c r="K380" s="297"/>
      <c r="L380" s="105"/>
      <c r="M380" s="107"/>
      <c r="N380" s="108"/>
      <c r="O380" s="108"/>
      <c r="P380" s="108"/>
      <c r="Q380" s="108"/>
      <c r="R380" s="108"/>
      <c r="S380" s="108"/>
      <c r="T380" s="109"/>
      <c r="AT380" s="106" t="s">
        <v>145</v>
      </c>
      <c r="AU380" s="106" t="s">
        <v>80</v>
      </c>
      <c r="AV380" s="13" t="s">
        <v>80</v>
      </c>
      <c r="AW380" s="13" t="s">
        <v>31</v>
      </c>
      <c r="AX380" s="13" t="s">
        <v>78</v>
      </c>
      <c r="AY380" s="106" t="s">
        <v>131</v>
      </c>
    </row>
    <row r="381" spans="1:65" s="2" customFormat="1" ht="16.5" customHeight="1">
      <c r="A381" s="27"/>
      <c r="B381" s="237"/>
      <c r="C381" s="302" t="s">
        <v>697</v>
      </c>
      <c r="D381" s="302" t="s">
        <v>147</v>
      </c>
      <c r="E381" s="303" t="s">
        <v>698</v>
      </c>
      <c r="F381" s="304" t="s">
        <v>699</v>
      </c>
      <c r="G381" s="305" t="s">
        <v>361</v>
      </c>
      <c r="H381" s="306">
        <v>12.169</v>
      </c>
      <c r="I381" s="314">
        <v>0</v>
      </c>
      <c r="J381" s="307">
        <f>ROUND(I381*H381,2)</f>
        <v>0</v>
      </c>
      <c r="K381" s="304" t="s">
        <v>140</v>
      </c>
      <c r="L381" s="110"/>
      <c r="M381" s="111" t="s">
        <v>3</v>
      </c>
      <c r="N381" s="112" t="s">
        <v>41</v>
      </c>
      <c r="O381" s="99">
        <v>0</v>
      </c>
      <c r="P381" s="99">
        <f>O381*H381</f>
        <v>0</v>
      </c>
      <c r="Q381" s="99">
        <v>2.0000000000000001E-4</v>
      </c>
      <c r="R381" s="99">
        <f>Q381*H381</f>
        <v>2.4338000000000003E-3</v>
      </c>
      <c r="S381" s="99">
        <v>0</v>
      </c>
      <c r="T381" s="100">
        <f>S381*H381</f>
        <v>0</v>
      </c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R381" s="101" t="s">
        <v>151</v>
      </c>
      <c r="AT381" s="101" t="s">
        <v>147</v>
      </c>
      <c r="AU381" s="101" t="s">
        <v>80</v>
      </c>
      <c r="AY381" s="18" t="s">
        <v>131</v>
      </c>
      <c r="BE381" s="102">
        <f>IF(N381="základní",J381,0)</f>
        <v>0</v>
      </c>
      <c r="BF381" s="102">
        <f>IF(N381="snížená",J381,0)</f>
        <v>0</v>
      </c>
      <c r="BG381" s="102">
        <f>IF(N381="zákl. přenesená",J381,0)</f>
        <v>0</v>
      </c>
      <c r="BH381" s="102">
        <f>IF(N381="sníž. přenesená",J381,0)</f>
        <v>0</v>
      </c>
      <c r="BI381" s="102">
        <f>IF(N381="nulová",J381,0)</f>
        <v>0</v>
      </c>
      <c r="BJ381" s="18" t="s">
        <v>78</v>
      </c>
      <c r="BK381" s="102">
        <f>ROUND(I381*H381,2)</f>
        <v>0</v>
      </c>
      <c r="BL381" s="18" t="s">
        <v>141</v>
      </c>
      <c r="BM381" s="101" t="s">
        <v>700</v>
      </c>
    </row>
    <row r="382" spans="1:65" s="13" customFormat="1">
      <c r="B382" s="296"/>
      <c r="C382" s="297"/>
      <c r="D382" s="298" t="s">
        <v>145</v>
      </c>
      <c r="E382" s="297"/>
      <c r="F382" s="300" t="s">
        <v>701</v>
      </c>
      <c r="G382" s="297"/>
      <c r="H382" s="301">
        <v>12.169</v>
      </c>
      <c r="I382" s="297"/>
      <c r="J382" s="297"/>
      <c r="K382" s="297"/>
      <c r="L382" s="105"/>
      <c r="M382" s="107"/>
      <c r="N382" s="108"/>
      <c r="O382" s="108"/>
      <c r="P382" s="108"/>
      <c r="Q382" s="108"/>
      <c r="R382" s="108"/>
      <c r="S382" s="108"/>
      <c r="T382" s="109"/>
      <c r="AT382" s="106" t="s">
        <v>145</v>
      </c>
      <c r="AU382" s="106" t="s">
        <v>80</v>
      </c>
      <c r="AV382" s="13" t="s">
        <v>80</v>
      </c>
      <c r="AW382" s="13" t="s">
        <v>4</v>
      </c>
      <c r="AX382" s="13" t="s">
        <v>78</v>
      </c>
      <c r="AY382" s="106" t="s">
        <v>131</v>
      </c>
    </row>
    <row r="383" spans="1:65" s="2" customFormat="1" ht="24.2" customHeight="1">
      <c r="A383" s="27"/>
      <c r="B383" s="237"/>
      <c r="C383" s="288" t="s">
        <v>702</v>
      </c>
      <c r="D383" s="288" t="s">
        <v>136</v>
      </c>
      <c r="E383" s="289" t="s">
        <v>703</v>
      </c>
      <c r="F383" s="290" t="s">
        <v>704</v>
      </c>
      <c r="G383" s="291" t="s">
        <v>150</v>
      </c>
      <c r="H383" s="292">
        <v>5.8000000000000003E-2</v>
      </c>
      <c r="I383" s="314">
        <v>0</v>
      </c>
      <c r="J383" s="293">
        <f>ROUND(I383*H383,2)</f>
        <v>0</v>
      </c>
      <c r="K383" s="290" t="s">
        <v>140</v>
      </c>
      <c r="L383" s="28"/>
      <c r="M383" s="97" t="s">
        <v>3</v>
      </c>
      <c r="N383" s="98" t="s">
        <v>41</v>
      </c>
      <c r="O383" s="99">
        <v>0.67200000000000004</v>
      </c>
      <c r="P383" s="99">
        <f>O383*H383</f>
        <v>3.8976000000000004E-2</v>
      </c>
      <c r="Q383" s="99">
        <v>0</v>
      </c>
      <c r="R383" s="99">
        <f>Q383*H383</f>
        <v>0</v>
      </c>
      <c r="S383" s="99">
        <v>0</v>
      </c>
      <c r="T383" s="100">
        <f>S383*H383</f>
        <v>0</v>
      </c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R383" s="101" t="s">
        <v>141</v>
      </c>
      <c r="AT383" s="101" t="s">
        <v>136</v>
      </c>
      <c r="AU383" s="101" t="s">
        <v>80</v>
      </c>
      <c r="AY383" s="18" t="s">
        <v>131</v>
      </c>
      <c r="BE383" s="102">
        <f>IF(N383="základní",J383,0)</f>
        <v>0</v>
      </c>
      <c r="BF383" s="102">
        <f>IF(N383="snížená",J383,0)</f>
        <v>0</v>
      </c>
      <c r="BG383" s="102">
        <f>IF(N383="zákl. přenesená",J383,0)</f>
        <v>0</v>
      </c>
      <c r="BH383" s="102">
        <f>IF(N383="sníž. přenesená",J383,0)</f>
        <v>0</v>
      </c>
      <c r="BI383" s="102">
        <f>IF(N383="nulová",J383,0)</f>
        <v>0</v>
      </c>
      <c r="BJ383" s="18" t="s">
        <v>78</v>
      </c>
      <c r="BK383" s="102">
        <f>ROUND(I383*H383,2)</f>
        <v>0</v>
      </c>
      <c r="BL383" s="18" t="s">
        <v>141</v>
      </c>
      <c r="BM383" s="101" t="s">
        <v>705</v>
      </c>
    </row>
    <row r="384" spans="1:65" s="2" customFormat="1">
      <c r="A384" s="27"/>
      <c r="B384" s="237"/>
      <c r="C384" s="238"/>
      <c r="D384" s="294" t="s">
        <v>143</v>
      </c>
      <c r="E384" s="238"/>
      <c r="F384" s="295" t="s">
        <v>706</v>
      </c>
      <c r="G384" s="238"/>
      <c r="H384" s="238"/>
      <c r="I384" s="238"/>
      <c r="J384" s="238"/>
      <c r="K384" s="238"/>
      <c r="L384" s="28"/>
      <c r="M384" s="103"/>
      <c r="N384" s="104"/>
      <c r="O384" s="44"/>
      <c r="P384" s="44"/>
      <c r="Q384" s="44"/>
      <c r="R384" s="44"/>
      <c r="S384" s="44"/>
      <c r="T384" s="45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T384" s="18" t="s">
        <v>143</v>
      </c>
      <c r="AU384" s="18" t="s">
        <v>80</v>
      </c>
    </row>
    <row r="385" spans="1:65" s="12" customFormat="1" ht="22.9" customHeight="1">
      <c r="B385" s="281"/>
      <c r="C385" s="282"/>
      <c r="D385" s="283" t="s">
        <v>69</v>
      </c>
      <c r="E385" s="286" t="s">
        <v>707</v>
      </c>
      <c r="F385" s="286" t="s">
        <v>708</v>
      </c>
      <c r="G385" s="282"/>
      <c r="H385" s="282"/>
      <c r="I385" s="282"/>
      <c r="J385" s="287">
        <f>BK385</f>
        <v>0</v>
      </c>
      <c r="K385" s="282"/>
      <c r="L385" s="89"/>
      <c r="M385" s="91"/>
      <c r="N385" s="92"/>
      <c r="O385" s="92"/>
      <c r="P385" s="93">
        <f>SUM(P386:P394)</f>
        <v>15.986516</v>
      </c>
      <c r="Q385" s="92"/>
      <c r="R385" s="93">
        <f>SUM(R386:R394)</f>
        <v>0.63591300000000006</v>
      </c>
      <c r="S385" s="92"/>
      <c r="T385" s="94">
        <f>SUM(T386:T394)</f>
        <v>0</v>
      </c>
      <c r="AR385" s="90" t="s">
        <v>80</v>
      </c>
      <c r="AT385" s="95" t="s">
        <v>69</v>
      </c>
      <c r="AU385" s="95" t="s">
        <v>78</v>
      </c>
      <c r="AY385" s="90" t="s">
        <v>131</v>
      </c>
      <c r="BK385" s="96">
        <f>SUM(BK386:BK394)</f>
        <v>0</v>
      </c>
    </row>
    <row r="386" spans="1:65" s="2" customFormat="1" ht="24.2" customHeight="1">
      <c r="A386" s="27"/>
      <c r="B386" s="237"/>
      <c r="C386" s="288" t="s">
        <v>709</v>
      </c>
      <c r="D386" s="288" t="s">
        <v>136</v>
      </c>
      <c r="E386" s="289" t="s">
        <v>710</v>
      </c>
      <c r="F386" s="290" t="s">
        <v>711</v>
      </c>
      <c r="G386" s="291" t="s">
        <v>196</v>
      </c>
      <c r="H386" s="292">
        <v>20.251999999999999</v>
      </c>
      <c r="I386" s="314">
        <v>0</v>
      </c>
      <c r="J386" s="293">
        <f>ROUND(I386*H386,2)</f>
        <v>0</v>
      </c>
      <c r="K386" s="290" t="s">
        <v>140</v>
      </c>
      <c r="L386" s="28"/>
      <c r="M386" s="97" t="s">
        <v>3</v>
      </c>
      <c r="N386" s="98" t="s">
        <v>41</v>
      </c>
      <c r="O386" s="99">
        <v>0.76300000000000001</v>
      </c>
      <c r="P386" s="99">
        <f>O386*H386</f>
        <v>15.452275999999999</v>
      </c>
      <c r="Q386" s="99">
        <v>5.0000000000000001E-3</v>
      </c>
      <c r="R386" s="99">
        <f>Q386*H386</f>
        <v>0.10126</v>
      </c>
      <c r="S386" s="99">
        <v>0</v>
      </c>
      <c r="T386" s="100">
        <f>S386*H386</f>
        <v>0</v>
      </c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R386" s="101" t="s">
        <v>141</v>
      </c>
      <c r="AT386" s="101" t="s">
        <v>136</v>
      </c>
      <c r="AU386" s="101" t="s">
        <v>80</v>
      </c>
      <c r="AY386" s="18" t="s">
        <v>131</v>
      </c>
      <c r="BE386" s="102">
        <f>IF(N386="základní",J386,0)</f>
        <v>0</v>
      </c>
      <c r="BF386" s="102">
        <f>IF(N386="snížená",J386,0)</f>
        <v>0</v>
      </c>
      <c r="BG386" s="102">
        <f>IF(N386="zákl. přenesená",J386,0)</f>
        <v>0</v>
      </c>
      <c r="BH386" s="102">
        <f>IF(N386="sníž. přenesená",J386,0)</f>
        <v>0</v>
      </c>
      <c r="BI386" s="102">
        <f>IF(N386="nulová",J386,0)</f>
        <v>0</v>
      </c>
      <c r="BJ386" s="18" t="s">
        <v>78</v>
      </c>
      <c r="BK386" s="102">
        <f>ROUND(I386*H386,2)</f>
        <v>0</v>
      </c>
      <c r="BL386" s="18" t="s">
        <v>141</v>
      </c>
      <c r="BM386" s="101" t="s">
        <v>712</v>
      </c>
    </row>
    <row r="387" spans="1:65" s="2" customFormat="1">
      <c r="A387" s="27"/>
      <c r="B387" s="237"/>
      <c r="C387" s="238"/>
      <c r="D387" s="294" t="s">
        <v>143</v>
      </c>
      <c r="E387" s="238"/>
      <c r="F387" s="295" t="s">
        <v>713</v>
      </c>
      <c r="G387" s="238"/>
      <c r="H387" s="238"/>
      <c r="I387" s="238"/>
      <c r="J387" s="238"/>
      <c r="K387" s="238"/>
      <c r="L387" s="28"/>
      <c r="M387" s="103"/>
      <c r="N387" s="104"/>
      <c r="O387" s="44"/>
      <c r="P387" s="44"/>
      <c r="Q387" s="44"/>
      <c r="R387" s="44"/>
      <c r="S387" s="44"/>
      <c r="T387" s="45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T387" s="18" t="s">
        <v>143</v>
      </c>
      <c r="AU387" s="18" t="s">
        <v>80</v>
      </c>
    </row>
    <row r="388" spans="1:65" s="13" customFormat="1">
      <c r="B388" s="296"/>
      <c r="C388" s="297"/>
      <c r="D388" s="298" t="s">
        <v>145</v>
      </c>
      <c r="E388" s="299" t="s">
        <v>3</v>
      </c>
      <c r="F388" s="300" t="s">
        <v>714</v>
      </c>
      <c r="G388" s="297"/>
      <c r="H388" s="301">
        <v>8.3219999999999992</v>
      </c>
      <c r="I388" s="297"/>
      <c r="J388" s="297"/>
      <c r="K388" s="297"/>
      <c r="L388" s="105"/>
      <c r="M388" s="107"/>
      <c r="N388" s="108"/>
      <c r="O388" s="108"/>
      <c r="P388" s="108"/>
      <c r="Q388" s="108"/>
      <c r="R388" s="108"/>
      <c r="S388" s="108"/>
      <c r="T388" s="109"/>
      <c r="AT388" s="106" t="s">
        <v>145</v>
      </c>
      <c r="AU388" s="106" t="s">
        <v>80</v>
      </c>
      <c r="AV388" s="13" t="s">
        <v>80</v>
      </c>
      <c r="AW388" s="13" t="s">
        <v>31</v>
      </c>
      <c r="AX388" s="13" t="s">
        <v>70</v>
      </c>
      <c r="AY388" s="106" t="s">
        <v>131</v>
      </c>
    </row>
    <row r="389" spans="1:65" s="13" customFormat="1">
      <c r="B389" s="296"/>
      <c r="C389" s="297"/>
      <c r="D389" s="298" t="s">
        <v>145</v>
      </c>
      <c r="E389" s="299" t="s">
        <v>3</v>
      </c>
      <c r="F389" s="300" t="s">
        <v>715</v>
      </c>
      <c r="G389" s="297"/>
      <c r="H389" s="301">
        <v>11.93</v>
      </c>
      <c r="I389" s="297"/>
      <c r="J389" s="297"/>
      <c r="K389" s="297"/>
      <c r="L389" s="105"/>
      <c r="M389" s="107"/>
      <c r="N389" s="108"/>
      <c r="O389" s="108"/>
      <c r="P389" s="108"/>
      <c r="Q389" s="108"/>
      <c r="R389" s="108"/>
      <c r="S389" s="108"/>
      <c r="T389" s="109"/>
      <c r="AT389" s="106" t="s">
        <v>145</v>
      </c>
      <c r="AU389" s="106" t="s">
        <v>80</v>
      </c>
      <c r="AV389" s="13" t="s">
        <v>80</v>
      </c>
      <c r="AW389" s="13" t="s">
        <v>31</v>
      </c>
      <c r="AX389" s="13" t="s">
        <v>70</v>
      </c>
      <c r="AY389" s="106" t="s">
        <v>131</v>
      </c>
    </row>
    <row r="390" spans="1:65" s="14" customFormat="1">
      <c r="B390" s="308"/>
      <c r="C390" s="309"/>
      <c r="D390" s="298" t="s">
        <v>145</v>
      </c>
      <c r="E390" s="310" t="s">
        <v>3</v>
      </c>
      <c r="F390" s="311" t="s">
        <v>155</v>
      </c>
      <c r="G390" s="309"/>
      <c r="H390" s="312">
        <v>20.251999999999999</v>
      </c>
      <c r="I390" s="309"/>
      <c r="J390" s="309"/>
      <c r="K390" s="309"/>
      <c r="L390" s="113"/>
      <c r="M390" s="115"/>
      <c r="N390" s="116"/>
      <c r="O390" s="116"/>
      <c r="P390" s="116"/>
      <c r="Q390" s="116"/>
      <c r="R390" s="116"/>
      <c r="S390" s="116"/>
      <c r="T390" s="117"/>
      <c r="AT390" s="114" t="s">
        <v>145</v>
      </c>
      <c r="AU390" s="114" t="s">
        <v>80</v>
      </c>
      <c r="AV390" s="14" t="s">
        <v>156</v>
      </c>
      <c r="AW390" s="14" t="s">
        <v>31</v>
      </c>
      <c r="AX390" s="14" t="s">
        <v>78</v>
      </c>
      <c r="AY390" s="114" t="s">
        <v>131</v>
      </c>
    </row>
    <row r="391" spans="1:65" s="2" customFormat="1" ht="16.5" customHeight="1">
      <c r="A391" s="27"/>
      <c r="B391" s="237"/>
      <c r="C391" s="302" t="s">
        <v>716</v>
      </c>
      <c r="D391" s="302" t="s">
        <v>147</v>
      </c>
      <c r="E391" s="303" t="s">
        <v>717</v>
      </c>
      <c r="F391" s="304" t="s">
        <v>718</v>
      </c>
      <c r="G391" s="305" t="s">
        <v>420</v>
      </c>
      <c r="H391" s="306">
        <v>1069.306</v>
      </c>
      <c r="I391" s="314">
        <v>0</v>
      </c>
      <c r="J391" s="307">
        <f>ROUND(I391*H391,2)</f>
        <v>0</v>
      </c>
      <c r="K391" s="304" t="s">
        <v>140</v>
      </c>
      <c r="L391" s="110"/>
      <c r="M391" s="111" t="s">
        <v>3</v>
      </c>
      <c r="N391" s="112" t="s">
        <v>41</v>
      </c>
      <c r="O391" s="99">
        <v>0</v>
      </c>
      <c r="P391" s="99">
        <f>O391*H391</f>
        <v>0</v>
      </c>
      <c r="Q391" s="99">
        <v>5.0000000000000001E-4</v>
      </c>
      <c r="R391" s="99">
        <f>Q391*H391</f>
        <v>0.53465300000000004</v>
      </c>
      <c r="S391" s="99">
        <v>0</v>
      </c>
      <c r="T391" s="100">
        <f>S391*H391</f>
        <v>0</v>
      </c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R391" s="101" t="s">
        <v>151</v>
      </c>
      <c r="AT391" s="101" t="s">
        <v>147</v>
      </c>
      <c r="AU391" s="101" t="s">
        <v>80</v>
      </c>
      <c r="AY391" s="18" t="s">
        <v>131</v>
      </c>
      <c r="BE391" s="102">
        <f>IF(N391="základní",J391,0)</f>
        <v>0</v>
      </c>
      <c r="BF391" s="102">
        <f>IF(N391="snížená",J391,0)</f>
        <v>0</v>
      </c>
      <c r="BG391" s="102">
        <f>IF(N391="zákl. přenesená",J391,0)</f>
        <v>0</v>
      </c>
      <c r="BH391" s="102">
        <f>IF(N391="sníž. přenesená",J391,0)</f>
        <v>0</v>
      </c>
      <c r="BI391" s="102">
        <f>IF(N391="nulová",J391,0)</f>
        <v>0</v>
      </c>
      <c r="BJ391" s="18" t="s">
        <v>78</v>
      </c>
      <c r="BK391" s="102">
        <f>ROUND(I391*H391,2)</f>
        <v>0</v>
      </c>
      <c r="BL391" s="18" t="s">
        <v>141</v>
      </c>
      <c r="BM391" s="101" t="s">
        <v>719</v>
      </c>
    </row>
    <row r="392" spans="1:65" s="13" customFormat="1">
      <c r="B392" s="296"/>
      <c r="C392" s="297"/>
      <c r="D392" s="298" t="s">
        <v>145</v>
      </c>
      <c r="E392" s="297"/>
      <c r="F392" s="300" t="s">
        <v>720</v>
      </c>
      <c r="G392" s="297"/>
      <c r="H392" s="301">
        <v>1069.306</v>
      </c>
      <c r="I392" s="297"/>
      <c r="J392" s="297"/>
      <c r="K392" s="297"/>
      <c r="L392" s="105"/>
      <c r="M392" s="107"/>
      <c r="N392" s="108"/>
      <c r="O392" s="108"/>
      <c r="P392" s="108"/>
      <c r="Q392" s="108"/>
      <c r="R392" s="108"/>
      <c r="S392" s="108"/>
      <c r="T392" s="109"/>
      <c r="AT392" s="106" t="s">
        <v>145</v>
      </c>
      <c r="AU392" s="106" t="s">
        <v>80</v>
      </c>
      <c r="AV392" s="13" t="s">
        <v>80</v>
      </c>
      <c r="AW392" s="13" t="s">
        <v>4</v>
      </c>
      <c r="AX392" s="13" t="s">
        <v>78</v>
      </c>
      <c r="AY392" s="106" t="s">
        <v>131</v>
      </c>
    </row>
    <row r="393" spans="1:65" s="2" customFormat="1" ht="24.2" customHeight="1">
      <c r="A393" s="27"/>
      <c r="B393" s="237"/>
      <c r="C393" s="288" t="s">
        <v>721</v>
      </c>
      <c r="D393" s="288" t="s">
        <v>136</v>
      </c>
      <c r="E393" s="289" t="s">
        <v>722</v>
      </c>
      <c r="F393" s="290" t="s">
        <v>723</v>
      </c>
      <c r="G393" s="291" t="s">
        <v>150</v>
      </c>
      <c r="H393" s="292">
        <v>0.63600000000000001</v>
      </c>
      <c r="I393" s="314">
        <v>0</v>
      </c>
      <c r="J393" s="293">
        <f>ROUND(I393*H393,2)</f>
        <v>0</v>
      </c>
      <c r="K393" s="290" t="s">
        <v>140</v>
      </c>
      <c r="L393" s="28"/>
      <c r="M393" s="97" t="s">
        <v>3</v>
      </c>
      <c r="N393" s="98" t="s">
        <v>41</v>
      </c>
      <c r="O393" s="99">
        <v>0.84</v>
      </c>
      <c r="P393" s="99">
        <f>O393*H393</f>
        <v>0.53423999999999994</v>
      </c>
      <c r="Q393" s="99">
        <v>0</v>
      </c>
      <c r="R393" s="99">
        <f>Q393*H393</f>
        <v>0</v>
      </c>
      <c r="S393" s="99">
        <v>0</v>
      </c>
      <c r="T393" s="100">
        <f>S393*H393</f>
        <v>0</v>
      </c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R393" s="101" t="s">
        <v>141</v>
      </c>
      <c r="AT393" s="101" t="s">
        <v>136</v>
      </c>
      <c r="AU393" s="101" t="s">
        <v>80</v>
      </c>
      <c r="AY393" s="18" t="s">
        <v>131</v>
      </c>
      <c r="BE393" s="102">
        <f>IF(N393="základní",J393,0)</f>
        <v>0</v>
      </c>
      <c r="BF393" s="102">
        <f>IF(N393="snížená",J393,0)</f>
        <v>0</v>
      </c>
      <c r="BG393" s="102">
        <f>IF(N393="zákl. přenesená",J393,0)</f>
        <v>0</v>
      </c>
      <c r="BH393" s="102">
        <f>IF(N393="sníž. přenesená",J393,0)</f>
        <v>0</v>
      </c>
      <c r="BI393" s="102">
        <f>IF(N393="nulová",J393,0)</f>
        <v>0</v>
      </c>
      <c r="BJ393" s="18" t="s">
        <v>78</v>
      </c>
      <c r="BK393" s="102">
        <f>ROUND(I393*H393,2)</f>
        <v>0</v>
      </c>
      <c r="BL393" s="18" t="s">
        <v>141</v>
      </c>
      <c r="BM393" s="101" t="s">
        <v>724</v>
      </c>
    </row>
    <row r="394" spans="1:65" s="2" customFormat="1">
      <c r="A394" s="27"/>
      <c r="B394" s="237"/>
      <c r="C394" s="238"/>
      <c r="D394" s="294" t="s">
        <v>143</v>
      </c>
      <c r="E394" s="238"/>
      <c r="F394" s="295" t="s">
        <v>725</v>
      </c>
      <c r="G394" s="238"/>
      <c r="H394" s="238"/>
      <c r="I394" s="238"/>
      <c r="J394" s="238"/>
      <c r="K394" s="238"/>
      <c r="L394" s="28"/>
      <c r="M394" s="103"/>
      <c r="N394" s="104"/>
      <c r="O394" s="44"/>
      <c r="P394" s="44"/>
      <c r="Q394" s="44"/>
      <c r="R394" s="44"/>
      <c r="S394" s="44"/>
      <c r="T394" s="45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T394" s="18" t="s">
        <v>143</v>
      </c>
      <c r="AU394" s="18" t="s">
        <v>80</v>
      </c>
    </row>
    <row r="395" spans="1:65" s="12" customFormat="1" ht="22.9" customHeight="1">
      <c r="B395" s="281"/>
      <c r="C395" s="282"/>
      <c r="D395" s="283" t="s">
        <v>69</v>
      </c>
      <c r="E395" s="286" t="s">
        <v>726</v>
      </c>
      <c r="F395" s="286" t="s">
        <v>727</v>
      </c>
      <c r="G395" s="282"/>
      <c r="H395" s="282"/>
      <c r="I395" s="282"/>
      <c r="J395" s="287">
        <f>BK395</f>
        <v>0</v>
      </c>
      <c r="K395" s="282"/>
      <c r="L395" s="89"/>
      <c r="M395" s="91"/>
      <c r="N395" s="92"/>
      <c r="O395" s="92"/>
      <c r="P395" s="93">
        <f>SUM(P396:P413)</f>
        <v>30.635404000000001</v>
      </c>
      <c r="Q395" s="92"/>
      <c r="R395" s="93">
        <f>SUM(R396:R413)</f>
        <v>0.95757000000000003</v>
      </c>
      <c r="S395" s="92"/>
      <c r="T395" s="94">
        <f>SUM(T396:T413)</f>
        <v>0.27712800000000004</v>
      </c>
      <c r="AR395" s="90" t="s">
        <v>80</v>
      </c>
      <c r="AT395" s="95" t="s">
        <v>69</v>
      </c>
      <c r="AU395" s="95" t="s">
        <v>78</v>
      </c>
      <c r="AY395" s="90" t="s">
        <v>131</v>
      </c>
      <c r="BK395" s="96">
        <f>SUM(BK396:BK413)</f>
        <v>0</v>
      </c>
    </row>
    <row r="396" spans="1:65" s="2" customFormat="1" ht="24.2" customHeight="1">
      <c r="A396" s="27"/>
      <c r="B396" s="237"/>
      <c r="C396" s="288" t="s">
        <v>728</v>
      </c>
      <c r="D396" s="288" t="s">
        <v>136</v>
      </c>
      <c r="E396" s="289" t="s">
        <v>729</v>
      </c>
      <c r="F396" s="290" t="s">
        <v>730</v>
      </c>
      <c r="G396" s="291" t="s">
        <v>196</v>
      </c>
      <c r="H396" s="292">
        <v>6.9320000000000004</v>
      </c>
      <c r="I396" s="314">
        <v>0</v>
      </c>
      <c r="J396" s="293">
        <f>ROUND(I396*H396,2)</f>
        <v>0</v>
      </c>
      <c r="K396" s="290" t="s">
        <v>140</v>
      </c>
      <c r="L396" s="28"/>
      <c r="M396" s="97" t="s">
        <v>3</v>
      </c>
      <c r="N396" s="98" t="s">
        <v>41</v>
      </c>
      <c r="O396" s="99">
        <v>1.55</v>
      </c>
      <c r="P396" s="99">
        <f>O396*H396</f>
        <v>10.7446</v>
      </c>
      <c r="Q396" s="99">
        <v>3.3000000000000002E-2</v>
      </c>
      <c r="R396" s="99">
        <f>Q396*H396</f>
        <v>0.22875600000000001</v>
      </c>
      <c r="S396" s="99">
        <v>0</v>
      </c>
      <c r="T396" s="100">
        <f>S396*H396</f>
        <v>0</v>
      </c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R396" s="101" t="s">
        <v>141</v>
      </c>
      <c r="AT396" s="101" t="s">
        <v>136</v>
      </c>
      <c r="AU396" s="101" t="s">
        <v>80</v>
      </c>
      <c r="AY396" s="18" t="s">
        <v>131</v>
      </c>
      <c r="BE396" s="102">
        <f>IF(N396="základní",J396,0)</f>
        <v>0</v>
      </c>
      <c r="BF396" s="102">
        <f>IF(N396="snížená",J396,0)</f>
        <v>0</v>
      </c>
      <c r="BG396" s="102">
        <f>IF(N396="zákl. přenesená",J396,0)</f>
        <v>0</v>
      </c>
      <c r="BH396" s="102">
        <f>IF(N396="sníž. přenesená",J396,0)</f>
        <v>0</v>
      </c>
      <c r="BI396" s="102">
        <f>IF(N396="nulová",J396,0)</f>
        <v>0</v>
      </c>
      <c r="BJ396" s="18" t="s">
        <v>78</v>
      </c>
      <c r="BK396" s="102">
        <f>ROUND(I396*H396,2)</f>
        <v>0</v>
      </c>
      <c r="BL396" s="18" t="s">
        <v>141</v>
      </c>
      <c r="BM396" s="101" t="s">
        <v>731</v>
      </c>
    </row>
    <row r="397" spans="1:65" s="2" customFormat="1">
      <c r="A397" s="27"/>
      <c r="B397" s="237"/>
      <c r="C397" s="238"/>
      <c r="D397" s="294" t="s">
        <v>143</v>
      </c>
      <c r="E397" s="238"/>
      <c r="F397" s="295" t="s">
        <v>732</v>
      </c>
      <c r="G397" s="238"/>
      <c r="H397" s="238"/>
      <c r="I397" s="238"/>
      <c r="J397" s="238"/>
      <c r="K397" s="238"/>
      <c r="L397" s="28"/>
      <c r="M397" s="103"/>
      <c r="N397" s="104"/>
      <c r="O397" s="44"/>
      <c r="P397" s="44"/>
      <c r="Q397" s="44"/>
      <c r="R397" s="44"/>
      <c r="S397" s="44"/>
      <c r="T397" s="45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T397" s="18" t="s">
        <v>143</v>
      </c>
      <c r="AU397" s="18" t="s">
        <v>80</v>
      </c>
    </row>
    <row r="398" spans="1:65" s="13" customFormat="1">
      <c r="B398" s="296"/>
      <c r="C398" s="297"/>
      <c r="D398" s="298" t="s">
        <v>145</v>
      </c>
      <c r="E398" s="299" t="s">
        <v>3</v>
      </c>
      <c r="F398" s="300" t="s">
        <v>733</v>
      </c>
      <c r="G398" s="297"/>
      <c r="H398" s="301">
        <v>5.1920000000000002</v>
      </c>
      <c r="I398" s="297"/>
      <c r="J398" s="297"/>
      <c r="K398" s="297"/>
      <c r="L398" s="105"/>
      <c r="M398" s="107"/>
      <c r="N398" s="108"/>
      <c r="O398" s="108"/>
      <c r="P398" s="108"/>
      <c r="Q398" s="108"/>
      <c r="R398" s="108"/>
      <c r="S398" s="108"/>
      <c r="T398" s="109"/>
      <c r="AT398" s="106" t="s">
        <v>145</v>
      </c>
      <c r="AU398" s="106" t="s">
        <v>80</v>
      </c>
      <c r="AV398" s="13" t="s">
        <v>80</v>
      </c>
      <c r="AW398" s="13" t="s">
        <v>31</v>
      </c>
      <c r="AX398" s="13" t="s">
        <v>70</v>
      </c>
      <c r="AY398" s="106" t="s">
        <v>131</v>
      </c>
    </row>
    <row r="399" spans="1:65" s="13" customFormat="1">
      <c r="B399" s="296"/>
      <c r="C399" s="297"/>
      <c r="D399" s="298" t="s">
        <v>145</v>
      </c>
      <c r="E399" s="299" t="s">
        <v>3</v>
      </c>
      <c r="F399" s="300" t="s">
        <v>734</v>
      </c>
      <c r="G399" s="297"/>
      <c r="H399" s="301">
        <v>1.74</v>
      </c>
      <c r="I399" s="297"/>
      <c r="J399" s="297"/>
      <c r="K399" s="297"/>
      <c r="L399" s="105"/>
      <c r="M399" s="107"/>
      <c r="N399" s="108"/>
      <c r="O399" s="108"/>
      <c r="P399" s="108"/>
      <c r="Q399" s="108"/>
      <c r="R399" s="108"/>
      <c r="S399" s="108"/>
      <c r="T399" s="109"/>
      <c r="AT399" s="106" t="s">
        <v>145</v>
      </c>
      <c r="AU399" s="106" t="s">
        <v>80</v>
      </c>
      <c r="AV399" s="13" t="s">
        <v>80</v>
      </c>
      <c r="AW399" s="13" t="s">
        <v>31</v>
      </c>
      <c r="AX399" s="13" t="s">
        <v>70</v>
      </c>
      <c r="AY399" s="106" t="s">
        <v>131</v>
      </c>
    </row>
    <row r="400" spans="1:65" s="14" customFormat="1">
      <c r="B400" s="308"/>
      <c r="C400" s="309"/>
      <c r="D400" s="298" t="s">
        <v>145</v>
      </c>
      <c r="E400" s="310" t="s">
        <v>3</v>
      </c>
      <c r="F400" s="311" t="s">
        <v>155</v>
      </c>
      <c r="G400" s="309"/>
      <c r="H400" s="312">
        <v>6.9320000000000004</v>
      </c>
      <c r="I400" s="309"/>
      <c r="J400" s="309"/>
      <c r="K400" s="309"/>
      <c r="L400" s="113"/>
      <c r="M400" s="115"/>
      <c r="N400" s="116"/>
      <c r="O400" s="116"/>
      <c r="P400" s="116"/>
      <c r="Q400" s="116"/>
      <c r="R400" s="116"/>
      <c r="S400" s="116"/>
      <c r="T400" s="117"/>
      <c r="AT400" s="114" t="s">
        <v>145</v>
      </c>
      <c r="AU400" s="114" t="s">
        <v>80</v>
      </c>
      <c r="AV400" s="14" t="s">
        <v>156</v>
      </c>
      <c r="AW400" s="14" t="s">
        <v>31</v>
      </c>
      <c r="AX400" s="14" t="s">
        <v>78</v>
      </c>
      <c r="AY400" s="114" t="s">
        <v>131</v>
      </c>
    </row>
    <row r="401" spans="1:65" s="2" customFormat="1" ht="16.5" customHeight="1">
      <c r="A401" s="27"/>
      <c r="B401" s="237"/>
      <c r="C401" s="302" t="s">
        <v>735</v>
      </c>
      <c r="D401" s="302" t="s">
        <v>147</v>
      </c>
      <c r="E401" s="303" t="s">
        <v>736</v>
      </c>
      <c r="F401" s="304" t="s">
        <v>737</v>
      </c>
      <c r="G401" s="305" t="s">
        <v>196</v>
      </c>
      <c r="H401" s="306">
        <v>7.2789999999999999</v>
      </c>
      <c r="I401" s="314">
        <v>0</v>
      </c>
      <c r="J401" s="307">
        <f>ROUND(I401*H401,2)</f>
        <v>0</v>
      </c>
      <c r="K401" s="304" t="s">
        <v>140</v>
      </c>
      <c r="L401" s="110"/>
      <c r="M401" s="111" t="s">
        <v>3</v>
      </c>
      <c r="N401" s="112" t="s">
        <v>41</v>
      </c>
      <c r="O401" s="99">
        <v>0</v>
      </c>
      <c r="P401" s="99">
        <f>O401*H401</f>
        <v>0</v>
      </c>
      <c r="Q401" s="99">
        <v>5.3999999999999999E-2</v>
      </c>
      <c r="R401" s="99">
        <f>Q401*H401</f>
        <v>0.39306599999999997</v>
      </c>
      <c r="S401" s="99">
        <v>0</v>
      </c>
      <c r="T401" s="100">
        <f>S401*H401</f>
        <v>0</v>
      </c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R401" s="101" t="s">
        <v>151</v>
      </c>
      <c r="AT401" s="101" t="s">
        <v>147</v>
      </c>
      <c r="AU401" s="101" t="s">
        <v>80</v>
      </c>
      <c r="AY401" s="18" t="s">
        <v>131</v>
      </c>
      <c r="BE401" s="102">
        <f>IF(N401="základní",J401,0)</f>
        <v>0</v>
      </c>
      <c r="BF401" s="102">
        <f>IF(N401="snížená",J401,0)</f>
        <v>0</v>
      </c>
      <c r="BG401" s="102">
        <f>IF(N401="zákl. přenesená",J401,0)</f>
        <v>0</v>
      </c>
      <c r="BH401" s="102">
        <f>IF(N401="sníž. přenesená",J401,0)</f>
        <v>0</v>
      </c>
      <c r="BI401" s="102">
        <f>IF(N401="nulová",J401,0)</f>
        <v>0</v>
      </c>
      <c r="BJ401" s="18" t="s">
        <v>78</v>
      </c>
      <c r="BK401" s="102">
        <f>ROUND(I401*H401,2)</f>
        <v>0</v>
      </c>
      <c r="BL401" s="18" t="s">
        <v>141</v>
      </c>
      <c r="BM401" s="101" t="s">
        <v>738</v>
      </c>
    </row>
    <row r="402" spans="1:65" s="13" customFormat="1">
      <c r="B402" s="296"/>
      <c r="C402" s="297"/>
      <c r="D402" s="298" t="s">
        <v>145</v>
      </c>
      <c r="E402" s="297"/>
      <c r="F402" s="300" t="s">
        <v>739</v>
      </c>
      <c r="G402" s="297"/>
      <c r="H402" s="301">
        <v>7.2789999999999999</v>
      </c>
      <c r="I402" s="297"/>
      <c r="J402" s="297"/>
      <c r="K402" s="297"/>
      <c r="L402" s="105"/>
      <c r="M402" s="107"/>
      <c r="N402" s="108"/>
      <c r="O402" s="108"/>
      <c r="P402" s="108"/>
      <c r="Q402" s="108"/>
      <c r="R402" s="108"/>
      <c r="S402" s="108"/>
      <c r="T402" s="109"/>
      <c r="AT402" s="106" t="s">
        <v>145</v>
      </c>
      <c r="AU402" s="106" t="s">
        <v>80</v>
      </c>
      <c r="AV402" s="13" t="s">
        <v>80</v>
      </c>
      <c r="AW402" s="13" t="s">
        <v>4</v>
      </c>
      <c r="AX402" s="13" t="s">
        <v>78</v>
      </c>
      <c r="AY402" s="106" t="s">
        <v>131</v>
      </c>
    </row>
    <row r="403" spans="1:65" s="2" customFormat="1" ht="24.2" customHeight="1">
      <c r="A403" s="27"/>
      <c r="B403" s="237"/>
      <c r="C403" s="288" t="s">
        <v>740</v>
      </c>
      <c r="D403" s="288" t="s">
        <v>136</v>
      </c>
      <c r="E403" s="289" t="s">
        <v>741</v>
      </c>
      <c r="F403" s="290" t="s">
        <v>742</v>
      </c>
      <c r="G403" s="291" t="s">
        <v>196</v>
      </c>
      <c r="H403" s="292">
        <v>0.6</v>
      </c>
      <c r="I403" s="314">
        <v>0</v>
      </c>
      <c r="J403" s="293">
        <f>ROUND(I403*H403,2)</f>
        <v>0</v>
      </c>
      <c r="K403" s="290" t="s">
        <v>140</v>
      </c>
      <c r="L403" s="28"/>
      <c r="M403" s="97" t="s">
        <v>3</v>
      </c>
      <c r="N403" s="98" t="s">
        <v>41</v>
      </c>
      <c r="O403" s="99">
        <v>1.38</v>
      </c>
      <c r="P403" s="99">
        <f>O403*H403</f>
        <v>0.82799999999999996</v>
      </c>
      <c r="Q403" s="99">
        <v>4.1000000000000002E-2</v>
      </c>
      <c r="R403" s="99">
        <f>Q403*H403</f>
        <v>2.46E-2</v>
      </c>
      <c r="S403" s="99">
        <v>0</v>
      </c>
      <c r="T403" s="100">
        <f>S403*H403</f>
        <v>0</v>
      </c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R403" s="101" t="s">
        <v>141</v>
      </c>
      <c r="AT403" s="101" t="s">
        <v>136</v>
      </c>
      <c r="AU403" s="101" t="s">
        <v>80</v>
      </c>
      <c r="AY403" s="18" t="s">
        <v>131</v>
      </c>
      <c r="BE403" s="102">
        <f>IF(N403="základní",J403,0)</f>
        <v>0</v>
      </c>
      <c r="BF403" s="102">
        <f>IF(N403="snížená",J403,0)</f>
        <v>0</v>
      </c>
      <c r="BG403" s="102">
        <f>IF(N403="zákl. přenesená",J403,0)</f>
        <v>0</v>
      </c>
      <c r="BH403" s="102">
        <f>IF(N403="sníž. přenesená",J403,0)</f>
        <v>0</v>
      </c>
      <c r="BI403" s="102">
        <f>IF(N403="nulová",J403,0)</f>
        <v>0</v>
      </c>
      <c r="BJ403" s="18" t="s">
        <v>78</v>
      </c>
      <c r="BK403" s="102">
        <f>ROUND(I403*H403,2)</f>
        <v>0</v>
      </c>
      <c r="BL403" s="18" t="s">
        <v>141</v>
      </c>
      <c r="BM403" s="101" t="s">
        <v>743</v>
      </c>
    </row>
    <row r="404" spans="1:65" s="2" customFormat="1">
      <c r="A404" s="27"/>
      <c r="B404" s="237"/>
      <c r="C404" s="238"/>
      <c r="D404" s="294" t="s">
        <v>143</v>
      </c>
      <c r="E404" s="238"/>
      <c r="F404" s="295" t="s">
        <v>744</v>
      </c>
      <c r="G404" s="238"/>
      <c r="H404" s="238"/>
      <c r="I404" s="238"/>
      <c r="J404" s="238"/>
      <c r="K404" s="238"/>
      <c r="L404" s="28"/>
      <c r="M404" s="103"/>
      <c r="N404" s="104"/>
      <c r="O404" s="44"/>
      <c r="P404" s="44"/>
      <c r="Q404" s="44"/>
      <c r="R404" s="44"/>
      <c r="S404" s="44"/>
      <c r="T404" s="45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T404" s="18" t="s">
        <v>143</v>
      </c>
      <c r="AU404" s="18" t="s">
        <v>80</v>
      </c>
    </row>
    <row r="405" spans="1:65" s="13" customFormat="1">
      <c r="B405" s="296"/>
      <c r="C405" s="297"/>
      <c r="D405" s="298" t="s">
        <v>145</v>
      </c>
      <c r="E405" s="299" t="s">
        <v>3</v>
      </c>
      <c r="F405" s="300" t="s">
        <v>745</v>
      </c>
      <c r="G405" s="297"/>
      <c r="H405" s="301">
        <v>0.6</v>
      </c>
      <c r="I405" s="297"/>
      <c r="J405" s="297"/>
      <c r="K405" s="297"/>
      <c r="L405" s="105"/>
      <c r="M405" s="107"/>
      <c r="N405" s="108"/>
      <c r="O405" s="108"/>
      <c r="P405" s="108"/>
      <c r="Q405" s="108"/>
      <c r="R405" s="108"/>
      <c r="S405" s="108"/>
      <c r="T405" s="109"/>
      <c r="AT405" s="106" t="s">
        <v>145</v>
      </c>
      <c r="AU405" s="106" t="s">
        <v>80</v>
      </c>
      <c r="AV405" s="13" t="s">
        <v>80</v>
      </c>
      <c r="AW405" s="13" t="s">
        <v>31</v>
      </c>
      <c r="AX405" s="13" t="s">
        <v>78</v>
      </c>
      <c r="AY405" s="106" t="s">
        <v>131</v>
      </c>
    </row>
    <row r="406" spans="1:65" s="2" customFormat="1" ht="16.5" customHeight="1">
      <c r="A406" s="27"/>
      <c r="B406" s="237"/>
      <c r="C406" s="302" t="s">
        <v>746</v>
      </c>
      <c r="D406" s="302" t="s">
        <v>147</v>
      </c>
      <c r="E406" s="303" t="s">
        <v>747</v>
      </c>
      <c r="F406" s="304" t="s">
        <v>748</v>
      </c>
      <c r="G406" s="305" t="s">
        <v>196</v>
      </c>
      <c r="H406" s="306">
        <v>0.63</v>
      </c>
      <c r="I406" s="314">
        <v>0</v>
      </c>
      <c r="J406" s="307">
        <f>ROUND(I406*H406,2)</f>
        <v>0</v>
      </c>
      <c r="K406" s="304" t="s">
        <v>140</v>
      </c>
      <c r="L406" s="110"/>
      <c r="M406" s="111" t="s">
        <v>3</v>
      </c>
      <c r="N406" s="112" t="s">
        <v>41</v>
      </c>
      <c r="O406" s="99">
        <v>0</v>
      </c>
      <c r="P406" s="99">
        <f>O406*H406</f>
        <v>0</v>
      </c>
      <c r="Q406" s="99">
        <v>5.3999999999999999E-2</v>
      </c>
      <c r="R406" s="99">
        <f>Q406*H406</f>
        <v>3.4020000000000002E-2</v>
      </c>
      <c r="S406" s="99">
        <v>0</v>
      </c>
      <c r="T406" s="100">
        <f>S406*H406</f>
        <v>0</v>
      </c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R406" s="101" t="s">
        <v>151</v>
      </c>
      <c r="AT406" s="101" t="s">
        <v>147</v>
      </c>
      <c r="AU406" s="101" t="s">
        <v>80</v>
      </c>
      <c r="AY406" s="18" t="s">
        <v>131</v>
      </c>
      <c r="BE406" s="102">
        <f>IF(N406="základní",J406,0)</f>
        <v>0</v>
      </c>
      <c r="BF406" s="102">
        <f>IF(N406="snížená",J406,0)</f>
        <v>0</v>
      </c>
      <c r="BG406" s="102">
        <f>IF(N406="zákl. přenesená",J406,0)</f>
        <v>0</v>
      </c>
      <c r="BH406" s="102">
        <f>IF(N406="sníž. přenesená",J406,0)</f>
        <v>0</v>
      </c>
      <c r="BI406" s="102">
        <f>IF(N406="nulová",J406,0)</f>
        <v>0</v>
      </c>
      <c r="BJ406" s="18" t="s">
        <v>78</v>
      </c>
      <c r="BK406" s="102">
        <f>ROUND(I406*H406,2)</f>
        <v>0</v>
      </c>
      <c r="BL406" s="18" t="s">
        <v>141</v>
      </c>
      <c r="BM406" s="101" t="s">
        <v>749</v>
      </c>
    </row>
    <row r="407" spans="1:65" s="13" customFormat="1">
      <c r="B407" s="296"/>
      <c r="C407" s="297"/>
      <c r="D407" s="298" t="s">
        <v>145</v>
      </c>
      <c r="E407" s="297"/>
      <c r="F407" s="300" t="s">
        <v>750</v>
      </c>
      <c r="G407" s="297"/>
      <c r="H407" s="301">
        <v>0.63</v>
      </c>
      <c r="I407" s="297"/>
      <c r="J407" s="297"/>
      <c r="K407" s="297"/>
      <c r="L407" s="105"/>
      <c r="M407" s="107"/>
      <c r="N407" s="108"/>
      <c r="O407" s="108"/>
      <c r="P407" s="108"/>
      <c r="Q407" s="108"/>
      <c r="R407" s="108"/>
      <c r="S407" s="108"/>
      <c r="T407" s="109"/>
      <c r="AT407" s="106" t="s">
        <v>145</v>
      </c>
      <c r="AU407" s="106" t="s">
        <v>80</v>
      </c>
      <c r="AV407" s="13" t="s">
        <v>80</v>
      </c>
      <c r="AW407" s="13" t="s">
        <v>4</v>
      </c>
      <c r="AX407" s="13" t="s">
        <v>78</v>
      </c>
      <c r="AY407" s="106" t="s">
        <v>131</v>
      </c>
    </row>
    <row r="408" spans="1:65" s="2" customFormat="1" ht="16.5" customHeight="1">
      <c r="A408" s="27"/>
      <c r="B408" s="237"/>
      <c r="C408" s="288" t="s">
        <v>751</v>
      </c>
      <c r="D408" s="288" t="s">
        <v>136</v>
      </c>
      <c r="E408" s="289" t="s">
        <v>752</v>
      </c>
      <c r="F408" s="290" t="s">
        <v>753</v>
      </c>
      <c r="G408" s="291" t="s">
        <v>196</v>
      </c>
      <c r="H408" s="292">
        <v>25.66</v>
      </c>
      <c r="I408" s="314">
        <v>0</v>
      </c>
      <c r="J408" s="293">
        <f>ROUND(I408*H408,2)</f>
        <v>0</v>
      </c>
      <c r="K408" s="290" t="s">
        <v>140</v>
      </c>
      <c r="L408" s="28"/>
      <c r="M408" s="97" t="s">
        <v>3</v>
      </c>
      <c r="N408" s="98" t="s">
        <v>41</v>
      </c>
      <c r="O408" s="99">
        <v>0.70899999999999996</v>
      </c>
      <c r="P408" s="99">
        <f>O408*H408</f>
        <v>18.19294</v>
      </c>
      <c r="Q408" s="99">
        <v>1.0800000000000001E-2</v>
      </c>
      <c r="R408" s="99">
        <f>Q408*H408</f>
        <v>0.27712800000000004</v>
      </c>
      <c r="S408" s="99">
        <v>1.0800000000000001E-2</v>
      </c>
      <c r="T408" s="100">
        <f>S408*H408</f>
        <v>0.27712800000000004</v>
      </c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R408" s="101" t="s">
        <v>141</v>
      </c>
      <c r="AT408" s="101" t="s">
        <v>136</v>
      </c>
      <c r="AU408" s="101" t="s">
        <v>80</v>
      </c>
      <c r="AY408" s="18" t="s">
        <v>131</v>
      </c>
      <c r="BE408" s="102">
        <f>IF(N408="základní",J408,0)</f>
        <v>0</v>
      </c>
      <c r="BF408" s="102">
        <f>IF(N408="snížená",J408,0)</f>
        <v>0</v>
      </c>
      <c r="BG408" s="102">
        <f>IF(N408="zákl. přenesená",J408,0)</f>
        <v>0</v>
      </c>
      <c r="BH408" s="102">
        <f>IF(N408="sníž. přenesená",J408,0)</f>
        <v>0</v>
      </c>
      <c r="BI408" s="102">
        <f>IF(N408="nulová",J408,0)</f>
        <v>0</v>
      </c>
      <c r="BJ408" s="18" t="s">
        <v>78</v>
      </c>
      <c r="BK408" s="102">
        <f>ROUND(I408*H408,2)</f>
        <v>0</v>
      </c>
      <c r="BL408" s="18" t="s">
        <v>141</v>
      </c>
      <c r="BM408" s="101" t="s">
        <v>754</v>
      </c>
    </row>
    <row r="409" spans="1:65" s="2" customFormat="1">
      <c r="A409" s="27"/>
      <c r="B409" s="237"/>
      <c r="C409" s="238"/>
      <c r="D409" s="294" t="s">
        <v>143</v>
      </c>
      <c r="E409" s="238"/>
      <c r="F409" s="295" t="s">
        <v>755</v>
      </c>
      <c r="G409" s="238"/>
      <c r="H409" s="238"/>
      <c r="I409" s="238"/>
      <c r="J409" s="238"/>
      <c r="K409" s="238"/>
      <c r="L409" s="28"/>
      <c r="M409" s="103"/>
      <c r="N409" s="104"/>
      <c r="O409" s="44"/>
      <c r="P409" s="44"/>
      <c r="Q409" s="44"/>
      <c r="R409" s="44"/>
      <c r="S409" s="44"/>
      <c r="T409" s="45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T409" s="18" t="s">
        <v>143</v>
      </c>
      <c r="AU409" s="18" t="s">
        <v>80</v>
      </c>
    </row>
    <row r="410" spans="1:65" s="2" customFormat="1" ht="19.5">
      <c r="A410" s="27"/>
      <c r="B410" s="237"/>
      <c r="C410" s="238"/>
      <c r="D410" s="298" t="s">
        <v>205</v>
      </c>
      <c r="E410" s="238"/>
      <c r="F410" s="313" t="s">
        <v>756</v>
      </c>
      <c r="G410" s="238"/>
      <c r="H410" s="238"/>
      <c r="I410" s="238"/>
      <c r="J410" s="238"/>
      <c r="K410" s="238"/>
      <c r="L410" s="28"/>
      <c r="M410" s="103"/>
      <c r="N410" s="104"/>
      <c r="O410" s="44"/>
      <c r="P410" s="44"/>
      <c r="Q410" s="44"/>
      <c r="R410" s="44"/>
      <c r="S410" s="44"/>
      <c r="T410" s="45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T410" s="18" t="s">
        <v>205</v>
      </c>
      <c r="AU410" s="18" t="s">
        <v>80</v>
      </c>
    </row>
    <row r="411" spans="1:65" s="13" customFormat="1">
      <c r="B411" s="296"/>
      <c r="C411" s="297"/>
      <c r="D411" s="298" t="s">
        <v>145</v>
      </c>
      <c r="E411" s="299" t="s">
        <v>3</v>
      </c>
      <c r="F411" s="300" t="s">
        <v>757</v>
      </c>
      <c r="G411" s="297"/>
      <c r="H411" s="301">
        <v>25.66</v>
      </c>
      <c r="I411" s="297"/>
      <c r="J411" s="297"/>
      <c r="K411" s="297"/>
      <c r="L411" s="105"/>
      <c r="M411" s="107"/>
      <c r="N411" s="108"/>
      <c r="O411" s="108"/>
      <c r="P411" s="108"/>
      <c r="Q411" s="108"/>
      <c r="R411" s="108"/>
      <c r="S411" s="108"/>
      <c r="T411" s="109"/>
      <c r="AT411" s="106" t="s">
        <v>145</v>
      </c>
      <c r="AU411" s="106" t="s">
        <v>80</v>
      </c>
      <c r="AV411" s="13" t="s">
        <v>80</v>
      </c>
      <c r="AW411" s="13" t="s">
        <v>31</v>
      </c>
      <c r="AX411" s="13" t="s">
        <v>78</v>
      </c>
      <c r="AY411" s="106" t="s">
        <v>131</v>
      </c>
    </row>
    <row r="412" spans="1:65" s="2" customFormat="1" ht="24.2" customHeight="1">
      <c r="A412" s="27"/>
      <c r="B412" s="237"/>
      <c r="C412" s="288" t="s">
        <v>758</v>
      </c>
      <c r="D412" s="288" t="s">
        <v>136</v>
      </c>
      <c r="E412" s="289" t="s">
        <v>759</v>
      </c>
      <c r="F412" s="290" t="s">
        <v>760</v>
      </c>
      <c r="G412" s="291" t="s">
        <v>150</v>
      </c>
      <c r="H412" s="292">
        <v>0.95799999999999996</v>
      </c>
      <c r="I412" s="314">
        <v>0</v>
      </c>
      <c r="J412" s="293">
        <f>ROUND(I412*H412,2)</f>
        <v>0</v>
      </c>
      <c r="K412" s="290" t="s">
        <v>140</v>
      </c>
      <c r="L412" s="28"/>
      <c r="M412" s="97" t="s">
        <v>3</v>
      </c>
      <c r="N412" s="98" t="s">
        <v>41</v>
      </c>
      <c r="O412" s="99">
        <v>0.90800000000000003</v>
      </c>
      <c r="P412" s="99">
        <f>O412*H412</f>
        <v>0.86986399999999997</v>
      </c>
      <c r="Q412" s="99">
        <v>0</v>
      </c>
      <c r="R412" s="99">
        <f>Q412*H412</f>
        <v>0</v>
      </c>
      <c r="S412" s="99">
        <v>0</v>
      </c>
      <c r="T412" s="100">
        <f>S412*H412</f>
        <v>0</v>
      </c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R412" s="101" t="s">
        <v>141</v>
      </c>
      <c r="AT412" s="101" t="s">
        <v>136</v>
      </c>
      <c r="AU412" s="101" t="s">
        <v>80</v>
      </c>
      <c r="AY412" s="18" t="s">
        <v>131</v>
      </c>
      <c r="BE412" s="102">
        <f>IF(N412="základní",J412,0)</f>
        <v>0</v>
      </c>
      <c r="BF412" s="102">
        <f>IF(N412="snížená",J412,0)</f>
        <v>0</v>
      </c>
      <c r="BG412" s="102">
        <f>IF(N412="zákl. přenesená",J412,0)</f>
        <v>0</v>
      </c>
      <c r="BH412" s="102">
        <f>IF(N412="sníž. přenesená",J412,0)</f>
        <v>0</v>
      </c>
      <c r="BI412" s="102">
        <f>IF(N412="nulová",J412,0)</f>
        <v>0</v>
      </c>
      <c r="BJ412" s="18" t="s">
        <v>78</v>
      </c>
      <c r="BK412" s="102">
        <f>ROUND(I412*H412,2)</f>
        <v>0</v>
      </c>
      <c r="BL412" s="18" t="s">
        <v>141</v>
      </c>
      <c r="BM412" s="101" t="s">
        <v>761</v>
      </c>
    </row>
    <row r="413" spans="1:65" s="2" customFormat="1">
      <c r="A413" s="27"/>
      <c r="B413" s="237"/>
      <c r="C413" s="238"/>
      <c r="D413" s="294" t="s">
        <v>143</v>
      </c>
      <c r="E413" s="238"/>
      <c r="F413" s="295" t="s">
        <v>762</v>
      </c>
      <c r="G413" s="238"/>
      <c r="H413" s="238"/>
      <c r="I413" s="238"/>
      <c r="J413" s="238"/>
      <c r="K413" s="238"/>
      <c r="L413" s="28"/>
      <c r="M413" s="103"/>
      <c r="N413" s="104"/>
      <c r="O413" s="44"/>
      <c r="P413" s="44"/>
      <c r="Q413" s="44"/>
      <c r="R413" s="44"/>
      <c r="S413" s="44"/>
      <c r="T413" s="45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T413" s="18" t="s">
        <v>143</v>
      </c>
      <c r="AU413" s="18" t="s">
        <v>80</v>
      </c>
    </row>
    <row r="414" spans="1:65" s="12" customFormat="1" ht="22.9" customHeight="1">
      <c r="B414" s="281"/>
      <c r="C414" s="282"/>
      <c r="D414" s="283" t="s">
        <v>69</v>
      </c>
      <c r="E414" s="286" t="s">
        <v>763</v>
      </c>
      <c r="F414" s="286" t="s">
        <v>764</v>
      </c>
      <c r="G414" s="282"/>
      <c r="H414" s="282"/>
      <c r="I414" s="282"/>
      <c r="J414" s="287">
        <f>BK414</f>
        <v>0</v>
      </c>
      <c r="K414" s="282"/>
      <c r="L414" s="89"/>
      <c r="M414" s="91"/>
      <c r="N414" s="92"/>
      <c r="O414" s="92"/>
      <c r="P414" s="93">
        <f>SUM(P415:P424)</f>
        <v>4.3240639999999999</v>
      </c>
      <c r="Q414" s="92"/>
      <c r="R414" s="93">
        <f>SUM(R415:R424)</f>
        <v>1.2647390000000001E-2</v>
      </c>
      <c r="S414" s="92"/>
      <c r="T414" s="94">
        <f>SUM(T415:T424)</f>
        <v>0</v>
      </c>
      <c r="AR414" s="90" t="s">
        <v>80</v>
      </c>
      <c r="AT414" s="95" t="s">
        <v>69</v>
      </c>
      <c r="AU414" s="95" t="s">
        <v>78</v>
      </c>
      <c r="AY414" s="90" t="s">
        <v>131</v>
      </c>
      <c r="BK414" s="96">
        <f>SUM(BK415:BK424)</f>
        <v>0</v>
      </c>
    </row>
    <row r="415" spans="1:65" s="2" customFormat="1" ht="16.5" customHeight="1">
      <c r="A415" s="27"/>
      <c r="B415" s="237"/>
      <c r="C415" s="288" t="s">
        <v>765</v>
      </c>
      <c r="D415" s="288"/>
      <c r="E415" s="289"/>
      <c r="F415" s="290" t="s">
        <v>2009</v>
      </c>
      <c r="G415" s="291" t="s">
        <v>196</v>
      </c>
      <c r="H415" s="292">
        <v>5</v>
      </c>
      <c r="I415" s="314">
        <v>0</v>
      </c>
      <c r="J415" s="293">
        <f>ROUND(I415*H415,2)</f>
        <v>0</v>
      </c>
      <c r="K415" s="290"/>
      <c r="L415" s="28"/>
      <c r="M415" s="97" t="s">
        <v>3</v>
      </c>
      <c r="N415" s="98" t="s">
        <v>41</v>
      </c>
      <c r="O415" s="99">
        <v>3.3000000000000002E-2</v>
      </c>
      <c r="P415" s="99">
        <f>O415*H415</f>
        <v>0.16500000000000001</v>
      </c>
      <c r="Q415" s="99">
        <v>2.1000000000000001E-4</v>
      </c>
      <c r="R415" s="99">
        <f>Q415*H415</f>
        <v>1.0500000000000002E-3</v>
      </c>
      <c r="S415" s="99">
        <v>0</v>
      </c>
      <c r="T415" s="100">
        <f>S415*H415</f>
        <v>0</v>
      </c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R415" s="101" t="s">
        <v>141</v>
      </c>
      <c r="AT415" s="101" t="s">
        <v>136</v>
      </c>
      <c r="AU415" s="101" t="s">
        <v>80</v>
      </c>
      <c r="AY415" s="18" t="s">
        <v>131</v>
      </c>
      <c r="BE415" s="102">
        <f>IF(N415="základní",J415,0)</f>
        <v>0</v>
      </c>
      <c r="BF415" s="102">
        <f>IF(N415="snížená",J415,0)</f>
        <v>0</v>
      </c>
      <c r="BG415" s="102">
        <f>IF(N415="zákl. přenesená",J415,0)</f>
        <v>0</v>
      </c>
      <c r="BH415" s="102">
        <f>IF(N415="sníž. přenesená",J415,0)</f>
        <v>0</v>
      </c>
      <c r="BI415" s="102">
        <f>IF(N415="nulová",J415,0)</f>
        <v>0</v>
      </c>
      <c r="BJ415" s="18" t="s">
        <v>78</v>
      </c>
      <c r="BK415" s="102">
        <f>ROUND(I415*H415,2)</f>
        <v>0</v>
      </c>
      <c r="BL415" s="18" t="s">
        <v>141</v>
      </c>
      <c r="BM415" s="101" t="s">
        <v>766</v>
      </c>
    </row>
    <row r="416" spans="1:65" s="2" customFormat="1">
      <c r="A416" s="27"/>
      <c r="B416" s="237"/>
      <c r="C416" s="238"/>
      <c r="D416" s="294" t="s">
        <v>143</v>
      </c>
      <c r="E416" s="238"/>
      <c r="F416" s="295" t="s">
        <v>767</v>
      </c>
      <c r="G416" s="238"/>
      <c r="H416" s="238"/>
      <c r="I416" s="238"/>
      <c r="J416" s="238"/>
      <c r="K416" s="238"/>
      <c r="L416" s="28"/>
      <c r="M416" s="103"/>
      <c r="N416" s="104"/>
      <c r="O416" s="44"/>
      <c r="P416" s="44"/>
      <c r="Q416" s="44"/>
      <c r="R416" s="44"/>
      <c r="S416" s="44"/>
      <c r="T416" s="45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T416" s="18" t="s">
        <v>143</v>
      </c>
      <c r="AU416" s="18" t="s">
        <v>80</v>
      </c>
    </row>
    <row r="417" spans="1:65" s="13" customFormat="1">
      <c r="B417" s="296"/>
      <c r="C417" s="297"/>
      <c r="D417" s="298" t="s">
        <v>145</v>
      </c>
      <c r="E417" s="299" t="s">
        <v>3</v>
      </c>
      <c r="F417" s="300"/>
      <c r="G417" s="297"/>
      <c r="H417" s="301"/>
      <c r="I417" s="297"/>
      <c r="J417" s="297"/>
      <c r="K417" s="297"/>
      <c r="L417" s="105"/>
      <c r="M417" s="107"/>
      <c r="N417" s="108"/>
      <c r="O417" s="108"/>
      <c r="P417" s="108"/>
      <c r="Q417" s="108"/>
      <c r="R417" s="108"/>
      <c r="S417" s="108"/>
      <c r="T417" s="109"/>
      <c r="AT417" s="106" t="s">
        <v>145</v>
      </c>
      <c r="AU417" s="106" t="s">
        <v>80</v>
      </c>
      <c r="AV417" s="13" t="s">
        <v>80</v>
      </c>
      <c r="AW417" s="13" t="s">
        <v>31</v>
      </c>
      <c r="AX417" s="13" t="s">
        <v>70</v>
      </c>
      <c r="AY417" s="106" t="s">
        <v>131</v>
      </c>
    </row>
    <row r="418" spans="1:65" s="13" customFormat="1">
      <c r="B418" s="296"/>
      <c r="C418" s="297"/>
      <c r="D418" s="298" t="s">
        <v>145</v>
      </c>
      <c r="E418" s="299" t="s">
        <v>3</v>
      </c>
      <c r="F418" s="300"/>
      <c r="G418" s="297"/>
      <c r="H418" s="301"/>
      <c r="I418" s="297"/>
      <c r="J418" s="297"/>
      <c r="K418" s="297"/>
      <c r="L418" s="105"/>
      <c r="M418" s="107"/>
      <c r="N418" s="108"/>
      <c r="O418" s="108"/>
      <c r="P418" s="108"/>
      <c r="Q418" s="108"/>
      <c r="R418" s="108"/>
      <c r="S418" s="108"/>
      <c r="T418" s="109"/>
      <c r="AT418" s="106" t="s">
        <v>145</v>
      </c>
      <c r="AU418" s="106" t="s">
        <v>80</v>
      </c>
      <c r="AV418" s="13" t="s">
        <v>80</v>
      </c>
      <c r="AW418" s="13" t="s">
        <v>31</v>
      </c>
      <c r="AX418" s="13" t="s">
        <v>70</v>
      </c>
      <c r="AY418" s="106" t="s">
        <v>131</v>
      </c>
    </row>
    <row r="419" spans="1:65" s="14" customFormat="1">
      <c r="B419" s="308"/>
      <c r="C419" s="309"/>
      <c r="D419" s="298" t="s">
        <v>145</v>
      </c>
      <c r="E419" s="310" t="s">
        <v>3</v>
      </c>
      <c r="F419" s="311"/>
      <c r="G419" s="309"/>
      <c r="H419" s="312"/>
      <c r="I419" s="309"/>
      <c r="J419" s="309"/>
      <c r="K419" s="309"/>
      <c r="L419" s="113"/>
      <c r="M419" s="115"/>
      <c r="N419" s="116"/>
      <c r="O419" s="116"/>
      <c r="P419" s="116"/>
      <c r="Q419" s="116"/>
      <c r="R419" s="116"/>
      <c r="S419" s="116"/>
      <c r="T419" s="117"/>
      <c r="AT419" s="114" t="s">
        <v>145</v>
      </c>
      <c r="AU419" s="114" t="s">
        <v>80</v>
      </c>
      <c r="AV419" s="14" t="s">
        <v>156</v>
      </c>
      <c r="AW419" s="14" t="s">
        <v>31</v>
      </c>
      <c r="AX419" s="14" t="s">
        <v>78</v>
      </c>
      <c r="AY419" s="114" t="s">
        <v>131</v>
      </c>
    </row>
    <row r="420" spans="1:65" s="2" customFormat="1" ht="24.2" customHeight="1">
      <c r="A420" s="27"/>
      <c r="B420" s="237"/>
      <c r="C420" s="288" t="s">
        <v>769</v>
      </c>
      <c r="D420" s="288" t="s">
        <v>136</v>
      </c>
      <c r="E420" s="289" t="s">
        <v>770</v>
      </c>
      <c r="F420" s="290" t="s">
        <v>2008</v>
      </c>
      <c r="G420" s="291" t="s">
        <v>196</v>
      </c>
      <c r="H420" s="292">
        <v>39.991</v>
      </c>
      <c r="I420" s="314">
        <v>0</v>
      </c>
      <c r="J420" s="293">
        <f>ROUND(I420*H420,2)</f>
        <v>0</v>
      </c>
      <c r="K420" s="290" t="s">
        <v>140</v>
      </c>
      <c r="L420" s="28"/>
      <c r="M420" s="97" t="s">
        <v>3</v>
      </c>
      <c r="N420" s="98" t="s">
        <v>41</v>
      </c>
      <c r="O420" s="99">
        <v>0.104</v>
      </c>
      <c r="P420" s="99">
        <f>O420*H420</f>
        <v>4.1590639999999999</v>
      </c>
      <c r="Q420" s="99">
        <v>2.9E-4</v>
      </c>
      <c r="R420" s="99">
        <f>Q420*H420</f>
        <v>1.1597390000000001E-2</v>
      </c>
      <c r="S420" s="99">
        <v>0</v>
      </c>
      <c r="T420" s="100">
        <f>S420*H420</f>
        <v>0</v>
      </c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R420" s="101" t="s">
        <v>141</v>
      </c>
      <c r="AT420" s="101" t="s">
        <v>136</v>
      </c>
      <c r="AU420" s="101" t="s">
        <v>80</v>
      </c>
      <c r="AY420" s="18" t="s">
        <v>131</v>
      </c>
      <c r="BE420" s="102">
        <f>IF(N420="základní",J420,0)</f>
        <v>0</v>
      </c>
      <c r="BF420" s="102">
        <f>IF(N420="snížená",J420,0)</f>
        <v>0</v>
      </c>
      <c r="BG420" s="102">
        <f>IF(N420="zákl. přenesená",J420,0)</f>
        <v>0</v>
      </c>
      <c r="BH420" s="102">
        <f>IF(N420="sníž. přenesená",J420,0)</f>
        <v>0</v>
      </c>
      <c r="BI420" s="102">
        <f>IF(N420="nulová",J420,0)</f>
        <v>0</v>
      </c>
      <c r="BJ420" s="18" t="s">
        <v>78</v>
      </c>
      <c r="BK420" s="102">
        <f>ROUND(I420*H420,2)</f>
        <v>0</v>
      </c>
      <c r="BL420" s="18" t="s">
        <v>141</v>
      </c>
      <c r="BM420" s="101" t="s">
        <v>771</v>
      </c>
    </row>
    <row r="421" spans="1:65" s="2" customFormat="1">
      <c r="A421" s="27"/>
      <c r="B421" s="237"/>
      <c r="C421" s="238"/>
      <c r="D421" s="294" t="s">
        <v>143</v>
      </c>
      <c r="E421" s="238"/>
      <c r="F421" s="295" t="s">
        <v>772</v>
      </c>
      <c r="G421" s="238"/>
      <c r="H421" s="238"/>
      <c r="I421" s="238"/>
      <c r="J421" s="238"/>
      <c r="K421" s="238"/>
      <c r="L421" s="28"/>
      <c r="M421" s="103"/>
      <c r="N421" s="104"/>
      <c r="O421" s="44"/>
      <c r="P421" s="44"/>
      <c r="Q421" s="44"/>
      <c r="R421" s="44"/>
      <c r="S421" s="44"/>
      <c r="T421" s="45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T421" s="18" t="s">
        <v>143</v>
      </c>
      <c r="AU421" s="18" t="s">
        <v>80</v>
      </c>
    </row>
    <row r="422" spans="1:65" s="13" customFormat="1">
      <c r="B422" s="296"/>
      <c r="C422" s="297"/>
      <c r="D422" s="298" t="s">
        <v>145</v>
      </c>
      <c r="E422" s="299" t="s">
        <v>3</v>
      </c>
      <c r="F422" s="300" t="s">
        <v>382</v>
      </c>
      <c r="G422" s="297"/>
      <c r="H422" s="301">
        <v>8.5500000000000007</v>
      </c>
      <c r="I422" s="297"/>
      <c r="J422" s="297"/>
      <c r="K422" s="297"/>
      <c r="L422" s="105"/>
      <c r="M422" s="107"/>
      <c r="N422" s="108"/>
      <c r="O422" s="108"/>
      <c r="P422" s="108"/>
      <c r="Q422" s="108"/>
      <c r="R422" s="108"/>
      <c r="S422" s="108"/>
      <c r="T422" s="109"/>
      <c r="AT422" s="106" t="s">
        <v>145</v>
      </c>
      <c r="AU422" s="106" t="s">
        <v>80</v>
      </c>
      <c r="AV422" s="13" t="s">
        <v>80</v>
      </c>
      <c r="AW422" s="13" t="s">
        <v>31</v>
      </c>
      <c r="AX422" s="13" t="s">
        <v>70</v>
      </c>
      <c r="AY422" s="106" t="s">
        <v>131</v>
      </c>
    </row>
    <row r="423" spans="1:65" s="13" customFormat="1">
      <c r="B423" s="296"/>
      <c r="C423" s="297"/>
      <c r="D423" s="298" t="s">
        <v>145</v>
      </c>
      <c r="E423" s="299" t="s">
        <v>3</v>
      </c>
      <c r="F423" s="300" t="s">
        <v>768</v>
      </c>
      <c r="G423" s="297"/>
      <c r="H423" s="301">
        <v>31.440999999999999</v>
      </c>
      <c r="I423" s="297"/>
      <c r="J423" s="297"/>
      <c r="K423" s="297"/>
      <c r="L423" s="105"/>
      <c r="M423" s="107"/>
      <c r="N423" s="108"/>
      <c r="O423" s="108"/>
      <c r="P423" s="108"/>
      <c r="Q423" s="108"/>
      <c r="R423" s="108"/>
      <c r="S423" s="108"/>
      <c r="T423" s="109"/>
      <c r="AT423" s="106" t="s">
        <v>145</v>
      </c>
      <c r="AU423" s="106" t="s">
        <v>80</v>
      </c>
      <c r="AV423" s="13" t="s">
        <v>80</v>
      </c>
      <c r="AW423" s="13" t="s">
        <v>31</v>
      </c>
      <c r="AX423" s="13" t="s">
        <v>70</v>
      </c>
      <c r="AY423" s="106" t="s">
        <v>131</v>
      </c>
    </row>
    <row r="424" spans="1:65" s="14" customFormat="1">
      <c r="B424" s="308"/>
      <c r="C424" s="309"/>
      <c r="D424" s="298" t="s">
        <v>145</v>
      </c>
      <c r="E424" s="310" t="s">
        <v>3</v>
      </c>
      <c r="F424" s="311" t="s">
        <v>155</v>
      </c>
      <c r="G424" s="309"/>
      <c r="H424" s="312">
        <v>39.991</v>
      </c>
      <c r="I424" s="309"/>
      <c r="J424" s="309"/>
      <c r="K424" s="309"/>
      <c r="L424" s="113"/>
      <c r="M424" s="121"/>
      <c r="N424" s="122"/>
      <c r="O424" s="122"/>
      <c r="P424" s="122"/>
      <c r="Q424" s="122"/>
      <c r="R424" s="122"/>
      <c r="S424" s="122"/>
      <c r="T424" s="123"/>
      <c r="AT424" s="114" t="s">
        <v>145</v>
      </c>
      <c r="AU424" s="114" t="s">
        <v>80</v>
      </c>
      <c r="AV424" s="14" t="s">
        <v>156</v>
      </c>
      <c r="AW424" s="14" t="s">
        <v>31</v>
      </c>
      <c r="AX424" s="14" t="s">
        <v>78</v>
      </c>
      <c r="AY424" s="114" t="s">
        <v>131</v>
      </c>
    </row>
    <row r="425" spans="1:65" s="2" customFormat="1" ht="6.95" customHeight="1">
      <c r="A425" s="27"/>
      <c r="B425" s="257"/>
      <c r="C425" s="258"/>
      <c r="D425" s="258"/>
      <c r="E425" s="258"/>
      <c r="F425" s="258"/>
      <c r="G425" s="258"/>
      <c r="H425" s="258"/>
      <c r="I425" s="258"/>
      <c r="J425" s="258"/>
      <c r="K425" s="258"/>
      <c r="L425" s="28"/>
      <c r="M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</row>
  </sheetData>
  <sheetProtection password="CA50" sheet="1" objects="1" scenarios="1"/>
  <autoFilter ref="C98:K424"/>
  <mergeCells count="9">
    <mergeCell ref="E50:H50"/>
    <mergeCell ref="E89:H89"/>
    <mergeCell ref="E91:H91"/>
    <mergeCell ref="L2:V2"/>
    <mergeCell ref="E7:H7"/>
    <mergeCell ref="E9:H9"/>
    <mergeCell ref="E18:H18"/>
    <mergeCell ref="E27:H27"/>
    <mergeCell ref="E48:H48"/>
  </mergeCells>
  <hyperlinks>
    <hyperlink ref="F103" r:id="rId1"/>
    <hyperlink ref="F109" r:id="rId2"/>
    <hyperlink ref="F121" r:id="rId3"/>
    <hyperlink ref="F124" r:id="rId4"/>
    <hyperlink ref="F127" r:id="rId5"/>
    <hyperlink ref="F130" r:id="rId6"/>
    <hyperlink ref="F133" r:id="rId7"/>
    <hyperlink ref="F138" r:id="rId8"/>
    <hyperlink ref="F144" r:id="rId9"/>
    <hyperlink ref="F153" r:id="rId10"/>
    <hyperlink ref="F162" r:id="rId11"/>
    <hyperlink ref="F171" r:id="rId12"/>
    <hyperlink ref="F174" r:id="rId13"/>
    <hyperlink ref="F184" r:id="rId14"/>
    <hyperlink ref="F194" r:id="rId15"/>
    <hyperlink ref="F204" r:id="rId16"/>
    <hyperlink ref="F208" r:id="rId17"/>
    <hyperlink ref="F211" r:id="rId18"/>
    <hyperlink ref="F217" r:id="rId19"/>
    <hyperlink ref="F220" r:id="rId20"/>
    <hyperlink ref="F224" r:id="rId21"/>
    <hyperlink ref="F227" r:id="rId22"/>
    <hyperlink ref="F230" r:id="rId23"/>
    <hyperlink ref="F234" r:id="rId24"/>
    <hyperlink ref="F237" r:id="rId25"/>
    <hyperlink ref="F240" r:id="rId26"/>
    <hyperlink ref="F243" r:id="rId27"/>
    <hyperlink ref="F246" r:id="rId28"/>
    <hyperlink ref="F248" r:id="rId29"/>
    <hyperlink ref="F254" r:id="rId30"/>
    <hyperlink ref="F257" r:id="rId31"/>
    <hyperlink ref="F262" r:id="rId32"/>
    <hyperlink ref="F265" r:id="rId33"/>
    <hyperlink ref="F268" r:id="rId34"/>
    <hyperlink ref="F271" r:id="rId35"/>
    <hyperlink ref="F274" r:id="rId36"/>
    <hyperlink ref="F277" r:id="rId37"/>
    <hyperlink ref="F279" r:id="rId38"/>
    <hyperlink ref="F282" r:id="rId39"/>
    <hyperlink ref="F285" r:id="rId40"/>
    <hyperlink ref="F288" r:id="rId41"/>
    <hyperlink ref="F292" r:id="rId42"/>
    <hyperlink ref="F294" r:id="rId43"/>
    <hyperlink ref="F296" r:id="rId44"/>
    <hyperlink ref="F299" r:id="rId45"/>
    <hyperlink ref="F302" r:id="rId46"/>
    <hyperlink ref="F304" r:id="rId47"/>
    <hyperlink ref="F308" r:id="rId48"/>
    <hyperlink ref="F313" r:id="rId49"/>
    <hyperlink ref="F318" r:id="rId50"/>
    <hyperlink ref="F321" r:id="rId51"/>
    <hyperlink ref="F324" r:id="rId52"/>
    <hyperlink ref="F328" r:id="rId53"/>
    <hyperlink ref="F330" r:id="rId54"/>
    <hyperlink ref="F333" r:id="rId55"/>
    <hyperlink ref="F337" r:id="rId56"/>
    <hyperlink ref="F339" r:id="rId57"/>
    <hyperlink ref="F343" r:id="rId58"/>
    <hyperlink ref="F348" r:id="rId59"/>
    <hyperlink ref="F353" r:id="rId60"/>
    <hyperlink ref="F356" r:id="rId61"/>
    <hyperlink ref="F359" r:id="rId62"/>
    <hyperlink ref="F361" r:id="rId63"/>
    <hyperlink ref="F366" r:id="rId64"/>
    <hyperlink ref="F369" r:id="rId65"/>
    <hyperlink ref="F371" r:id="rId66"/>
    <hyperlink ref="F373" r:id="rId67"/>
    <hyperlink ref="F375" r:id="rId68"/>
    <hyperlink ref="F379" r:id="rId69"/>
    <hyperlink ref="F384" r:id="rId70"/>
    <hyperlink ref="F387" r:id="rId71"/>
    <hyperlink ref="F394" r:id="rId72"/>
    <hyperlink ref="F397" r:id="rId73"/>
    <hyperlink ref="F404" r:id="rId74"/>
    <hyperlink ref="F409" r:id="rId75"/>
    <hyperlink ref="F413" r:id="rId76"/>
    <hyperlink ref="F416" r:id="rId77"/>
    <hyperlink ref="F421" r:id="rId78"/>
  </hyperlinks>
  <pageMargins left="0.39374999999999999" right="0.39374999999999999" top="0.39374999999999999" bottom="0.39374999999999999" header="0" footer="0"/>
  <pageSetup paperSize="9" scale="84" fitToHeight="100" orientation="landscape" blackAndWhite="1" r:id="rId79"/>
  <headerFooter>
    <oddFooter>&amp;CStrana &amp;P z &amp;N</oddFooter>
  </headerFooter>
  <drawing r:id="rId8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357"/>
  <sheetViews>
    <sheetView showGridLines="0" tabSelected="1" topLeftCell="A313" zoomScale="130" zoomScaleNormal="130" workbookViewId="0">
      <selection activeCell="F327" sqref="F327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86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773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ROUND(J94,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ROUND((SUM(BE94:BE356)),  2)</f>
        <v>0</v>
      </c>
      <c r="G33" s="238"/>
      <c r="H33" s="238"/>
      <c r="I33" s="249">
        <v>0.21</v>
      </c>
      <c r="J33" s="248">
        <f>ROUND(((SUM(BE94:BE356))*I33),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ROUND((SUM(BF94:BF356)),  2)</f>
        <v>0</v>
      </c>
      <c r="G34" s="238"/>
      <c r="H34" s="238"/>
      <c r="I34" s="249">
        <v>0.12</v>
      </c>
      <c r="J34" s="248">
        <f>ROUND(((SUM(BF94:BF356))*I34),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ROUND((SUM(BG94:BG356)),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ROUND((SUM(BH94:BH356)),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ROUND((SUM(BI94:BI356)),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>03 - komunikace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J94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112</v>
      </c>
      <c r="E60" s="268"/>
      <c r="F60" s="268"/>
      <c r="G60" s="268"/>
      <c r="H60" s="268"/>
      <c r="I60" s="268"/>
      <c r="J60" s="269">
        <f>J95</f>
        <v>0</v>
      </c>
      <c r="K60" s="266"/>
      <c r="L60" s="82"/>
    </row>
    <row r="61" spans="1:47" s="10" customFormat="1" ht="19.899999999999999" customHeight="1">
      <c r="B61" s="270"/>
      <c r="C61" s="271"/>
      <c r="D61" s="272" t="s">
        <v>213</v>
      </c>
      <c r="E61" s="273"/>
      <c r="F61" s="273"/>
      <c r="G61" s="273"/>
      <c r="H61" s="273"/>
      <c r="I61" s="273"/>
      <c r="J61" s="274">
        <f>J96</f>
        <v>0</v>
      </c>
      <c r="K61" s="271"/>
      <c r="L61" s="83"/>
    </row>
    <row r="62" spans="1:47" s="10" customFormat="1" ht="19.899999999999999" customHeight="1">
      <c r="B62" s="270"/>
      <c r="C62" s="271"/>
      <c r="D62" s="272" t="s">
        <v>214</v>
      </c>
      <c r="E62" s="273"/>
      <c r="F62" s="273"/>
      <c r="G62" s="273"/>
      <c r="H62" s="273"/>
      <c r="I62" s="273"/>
      <c r="J62" s="274">
        <f>J117</f>
        <v>0</v>
      </c>
      <c r="K62" s="271"/>
      <c r="L62" s="83"/>
    </row>
    <row r="63" spans="1:47" s="10" customFormat="1" ht="19.899999999999999" customHeight="1">
      <c r="B63" s="270"/>
      <c r="C63" s="271"/>
      <c r="D63" s="272" t="s">
        <v>774</v>
      </c>
      <c r="E63" s="273"/>
      <c r="F63" s="273"/>
      <c r="G63" s="273"/>
      <c r="H63" s="273"/>
      <c r="I63" s="273"/>
      <c r="J63" s="274">
        <f>J124</f>
        <v>0</v>
      </c>
      <c r="K63" s="271"/>
      <c r="L63" s="83"/>
    </row>
    <row r="64" spans="1:47" s="10" customFormat="1" ht="19.899999999999999" customHeight="1">
      <c r="B64" s="270"/>
      <c r="C64" s="271"/>
      <c r="D64" s="272" t="s">
        <v>775</v>
      </c>
      <c r="E64" s="273"/>
      <c r="F64" s="273"/>
      <c r="G64" s="273"/>
      <c r="H64" s="273"/>
      <c r="I64" s="273"/>
      <c r="J64" s="274">
        <f>J154</f>
        <v>0</v>
      </c>
      <c r="K64" s="271"/>
      <c r="L64" s="83"/>
    </row>
    <row r="65" spans="1:31" s="10" customFormat="1" ht="19.899999999999999" customHeight="1">
      <c r="B65" s="270"/>
      <c r="C65" s="271"/>
      <c r="D65" s="272" t="s">
        <v>218</v>
      </c>
      <c r="E65" s="273"/>
      <c r="F65" s="273"/>
      <c r="G65" s="273"/>
      <c r="H65" s="273"/>
      <c r="I65" s="273"/>
      <c r="J65" s="274">
        <f>J167</f>
        <v>0</v>
      </c>
      <c r="K65" s="271"/>
      <c r="L65" s="83"/>
    </row>
    <row r="66" spans="1:31" s="10" customFormat="1" ht="19.899999999999999" customHeight="1">
      <c r="B66" s="270"/>
      <c r="C66" s="271"/>
      <c r="D66" s="272" t="s">
        <v>219</v>
      </c>
      <c r="E66" s="273"/>
      <c r="F66" s="273"/>
      <c r="G66" s="273"/>
      <c r="H66" s="273"/>
      <c r="I66" s="273"/>
      <c r="J66" s="274">
        <f>J260</f>
        <v>0</v>
      </c>
      <c r="K66" s="271"/>
      <c r="L66" s="83"/>
    </row>
    <row r="67" spans="1:31" s="10" customFormat="1" ht="19.899999999999999" customHeight="1">
      <c r="B67" s="270"/>
      <c r="C67" s="271"/>
      <c r="D67" s="272" t="s">
        <v>220</v>
      </c>
      <c r="E67" s="273"/>
      <c r="F67" s="273"/>
      <c r="G67" s="273"/>
      <c r="H67" s="273"/>
      <c r="I67" s="273"/>
      <c r="J67" s="274">
        <f>J272</f>
        <v>0</v>
      </c>
      <c r="K67" s="271"/>
      <c r="L67" s="83"/>
    </row>
    <row r="68" spans="1:31" s="9" customFormat="1" ht="24.95" customHeight="1">
      <c r="B68" s="265"/>
      <c r="C68" s="266"/>
      <c r="D68" s="267" t="s">
        <v>113</v>
      </c>
      <c r="E68" s="268"/>
      <c r="F68" s="268"/>
      <c r="G68" s="268"/>
      <c r="H68" s="268"/>
      <c r="I68" s="268"/>
      <c r="J68" s="269">
        <f>J275</f>
        <v>0</v>
      </c>
      <c r="K68" s="266"/>
      <c r="L68" s="82"/>
    </row>
    <row r="69" spans="1:31" s="10" customFormat="1" ht="19.899999999999999" customHeight="1">
      <c r="B69" s="270"/>
      <c r="C69" s="271"/>
      <c r="D69" s="272" t="s">
        <v>776</v>
      </c>
      <c r="E69" s="273"/>
      <c r="F69" s="273"/>
      <c r="G69" s="273"/>
      <c r="H69" s="273"/>
      <c r="I69" s="273"/>
      <c r="J69" s="274">
        <f>J276</f>
        <v>0</v>
      </c>
      <c r="K69" s="271"/>
      <c r="L69" s="83"/>
    </row>
    <row r="70" spans="1:31" s="10" customFormat="1" ht="19.899999999999999" customHeight="1">
      <c r="B70" s="270"/>
      <c r="C70" s="271"/>
      <c r="D70" s="272" t="s">
        <v>114</v>
      </c>
      <c r="E70" s="273"/>
      <c r="F70" s="273"/>
      <c r="G70" s="273"/>
      <c r="H70" s="273"/>
      <c r="I70" s="273"/>
      <c r="J70" s="274">
        <f>J286</f>
        <v>0</v>
      </c>
      <c r="K70" s="271"/>
      <c r="L70" s="83"/>
    </row>
    <row r="71" spans="1:31" s="10" customFormat="1" ht="19.899999999999999" customHeight="1">
      <c r="B71" s="270"/>
      <c r="C71" s="271"/>
      <c r="D71" s="272" t="s">
        <v>777</v>
      </c>
      <c r="E71" s="273"/>
      <c r="F71" s="273"/>
      <c r="G71" s="273"/>
      <c r="H71" s="273"/>
      <c r="I71" s="273"/>
      <c r="J71" s="274">
        <f>J316</f>
        <v>0</v>
      </c>
      <c r="K71" s="271"/>
      <c r="L71" s="83"/>
    </row>
    <row r="72" spans="1:31" s="9" customFormat="1" ht="24.95" customHeight="1">
      <c r="B72" s="265"/>
      <c r="C72" s="266"/>
      <c r="D72" s="267" t="s">
        <v>778</v>
      </c>
      <c r="E72" s="268"/>
      <c r="F72" s="268"/>
      <c r="G72" s="268"/>
      <c r="H72" s="268"/>
      <c r="I72" s="268"/>
      <c r="J72" s="269">
        <f>J336</f>
        <v>0</v>
      </c>
      <c r="K72" s="266"/>
      <c r="L72" s="82"/>
    </row>
    <row r="73" spans="1:31" s="10" customFormat="1" ht="19.899999999999999" customHeight="1">
      <c r="B73" s="270"/>
      <c r="C73" s="271"/>
      <c r="D73" s="272" t="s">
        <v>779</v>
      </c>
      <c r="E73" s="273"/>
      <c r="F73" s="273"/>
      <c r="G73" s="273"/>
      <c r="H73" s="273"/>
      <c r="I73" s="273"/>
      <c r="J73" s="274">
        <f>J337</f>
        <v>0</v>
      </c>
      <c r="K73" s="271"/>
      <c r="L73" s="83"/>
    </row>
    <row r="74" spans="1:31" s="10" customFormat="1" ht="19.899999999999999" customHeight="1">
      <c r="B74" s="270"/>
      <c r="C74" s="271"/>
      <c r="D74" s="272" t="s">
        <v>780</v>
      </c>
      <c r="E74" s="273"/>
      <c r="F74" s="273"/>
      <c r="G74" s="273"/>
      <c r="H74" s="273"/>
      <c r="I74" s="273"/>
      <c r="J74" s="274">
        <f>J354</f>
        <v>0</v>
      </c>
      <c r="K74" s="271"/>
      <c r="L74" s="83"/>
    </row>
    <row r="75" spans="1:31" s="2" customFormat="1" ht="21.75" customHeight="1">
      <c r="A75" s="27"/>
      <c r="B75" s="237"/>
      <c r="C75" s="238"/>
      <c r="D75" s="238"/>
      <c r="E75" s="238"/>
      <c r="F75" s="238"/>
      <c r="G75" s="238"/>
      <c r="H75" s="238"/>
      <c r="I75" s="238"/>
      <c r="J75" s="238"/>
      <c r="K75" s="238"/>
      <c r="L75" s="7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</row>
    <row r="76" spans="1:31" s="2" customFormat="1" ht="6.95" customHeight="1">
      <c r="A76" s="27"/>
      <c r="B76" s="257"/>
      <c r="C76" s="258"/>
      <c r="D76" s="258"/>
      <c r="E76" s="258"/>
      <c r="F76" s="258"/>
      <c r="G76" s="258"/>
      <c r="H76" s="258"/>
      <c r="I76" s="258"/>
      <c r="J76" s="258"/>
      <c r="K76" s="258"/>
      <c r="L76" s="79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</row>
    <row r="80" spans="1:31" s="2" customFormat="1" ht="6.95" customHeight="1">
      <c r="A80" s="27"/>
      <c r="B80" s="259"/>
      <c r="C80" s="260"/>
      <c r="D80" s="260"/>
      <c r="E80" s="260"/>
      <c r="F80" s="260"/>
      <c r="G80" s="260"/>
      <c r="H80" s="260"/>
      <c r="I80" s="260"/>
      <c r="J80" s="260"/>
      <c r="K80" s="260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63" s="2" customFormat="1" ht="24.95" customHeight="1">
      <c r="A81" s="27"/>
      <c r="B81" s="237"/>
      <c r="C81" s="235" t="s">
        <v>116</v>
      </c>
      <c r="D81" s="238"/>
      <c r="E81" s="238"/>
      <c r="F81" s="238"/>
      <c r="G81" s="238"/>
      <c r="H81" s="238"/>
      <c r="I81" s="238"/>
      <c r="J81" s="238"/>
      <c r="K81" s="238"/>
      <c r="L81" s="79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</row>
    <row r="82" spans="1:63" s="2" customFormat="1" ht="6.95" customHeight="1">
      <c r="A82" s="27"/>
      <c r="B82" s="237"/>
      <c r="C82" s="238"/>
      <c r="D82" s="238"/>
      <c r="E82" s="238"/>
      <c r="F82" s="238"/>
      <c r="G82" s="238"/>
      <c r="H82" s="238"/>
      <c r="I82" s="238"/>
      <c r="J82" s="238"/>
      <c r="K82" s="238"/>
      <c r="L82" s="79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</row>
    <row r="83" spans="1:63" s="2" customFormat="1" ht="12" customHeight="1">
      <c r="A83" s="27"/>
      <c r="B83" s="237"/>
      <c r="C83" s="236" t="s">
        <v>15</v>
      </c>
      <c r="D83" s="238"/>
      <c r="E83" s="238"/>
      <c r="F83" s="238"/>
      <c r="G83" s="238"/>
      <c r="H83" s="238"/>
      <c r="I83" s="238"/>
      <c r="J83" s="238"/>
      <c r="K83" s="238"/>
      <c r="L83" s="79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</row>
    <row r="84" spans="1:63" s="2" customFormat="1" ht="16.5" customHeight="1">
      <c r="A84" s="27"/>
      <c r="B84" s="237"/>
      <c r="C84" s="238"/>
      <c r="D84" s="238"/>
      <c r="E84" s="366" t="str">
        <f>E7</f>
        <v>Vjezd do areálu Žižkov, vnitřní komunikace</v>
      </c>
      <c r="F84" s="367"/>
      <c r="G84" s="367"/>
      <c r="H84" s="367"/>
      <c r="I84" s="238"/>
      <c r="J84" s="238"/>
      <c r="K84" s="238"/>
      <c r="L84" s="79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</row>
    <row r="85" spans="1:63" s="2" customFormat="1" ht="12" customHeight="1">
      <c r="A85" s="27"/>
      <c r="B85" s="237"/>
      <c r="C85" s="236" t="s">
        <v>106</v>
      </c>
      <c r="D85" s="238"/>
      <c r="E85" s="238"/>
      <c r="F85" s="238"/>
      <c r="G85" s="238"/>
      <c r="H85" s="238"/>
      <c r="I85" s="238"/>
      <c r="J85" s="238"/>
      <c r="K85" s="238"/>
      <c r="L85" s="79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</row>
    <row r="86" spans="1:63" s="2" customFormat="1" ht="16.5" customHeight="1">
      <c r="A86" s="27"/>
      <c r="B86" s="237"/>
      <c r="C86" s="238"/>
      <c r="D86" s="238"/>
      <c r="E86" s="364" t="str">
        <f>E9</f>
        <v>03 - komunikace</v>
      </c>
      <c r="F86" s="365"/>
      <c r="G86" s="365"/>
      <c r="H86" s="365"/>
      <c r="I86" s="238"/>
      <c r="J86" s="238"/>
      <c r="K86" s="238"/>
      <c r="L86" s="79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</row>
    <row r="87" spans="1:63" s="2" customFormat="1" ht="6.95" customHeight="1">
      <c r="A87" s="27"/>
      <c r="B87" s="237"/>
      <c r="C87" s="238"/>
      <c r="D87" s="238"/>
      <c r="E87" s="238"/>
      <c r="F87" s="238"/>
      <c r="G87" s="238"/>
      <c r="H87" s="238"/>
      <c r="I87" s="238"/>
      <c r="J87" s="238"/>
      <c r="K87" s="238"/>
      <c r="L87" s="79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</row>
    <row r="88" spans="1:63" s="2" customFormat="1" ht="12" customHeight="1">
      <c r="A88" s="27"/>
      <c r="B88" s="237"/>
      <c r="C88" s="236" t="s">
        <v>19</v>
      </c>
      <c r="D88" s="238"/>
      <c r="E88" s="238"/>
      <c r="F88" s="239" t="str">
        <f>F12</f>
        <v>Vysoká škola ekonomická v Praze</v>
      </c>
      <c r="G88" s="238"/>
      <c r="H88" s="238"/>
      <c r="I88" s="236" t="s">
        <v>21</v>
      </c>
      <c r="J88" s="240" t="str">
        <f>IF(J12="","",J12)</f>
        <v>23. 5. 2025</v>
      </c>
      <c r="K88" s="238"/>
      <c r="L88" s="79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</row>
    <row r="89" spans="1:63" s="2" customFormat="1" ht="6.95" customHeight="1">
      <c r="A89" s="27"/>
      <c r="B89" s="237"/>
      <c r="C89" s="238"/>
      <c r="D89" s="238"/>
      <c r="E89" s="238"/>
      <c r="F89" s="238"/>
      <c r="G89" s="238"/>
      <c r="H89" s="238"/>
      <c r="I89" s="238"/>
      <c r="J89" s="238"/>
      <c r="K89" s="238"/>
      <c r="L89" s="79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</row>
    <row r="90" spans="1:63" s="2" customFormat="1" ht="25.7" customHeight="1">
      <c r="A90" s="27"/>
      <c r="B90" s="237"/>
      <c r="C90" s="236" t="s">
        <v>23</v>
      </c>
      <c r="D90" s="238"/>
      <c r="E90" s="238"/>
      <c r="F90" s="239" t="str">
        <f>E15</f>
        <v>Vysoká škola ekonomická v Praze</v>
      </c>
      <c r="G90" s="238"/>
      <c r="H90" s="238"/>
      <c r="I90" s="236" t="s">
        <v>29</v>
      </c>
      <c r="J90" s="261" t="str">
        <f>E21</f>
        <v>Ing. arch. Petr Ovčačík</v>
      </c>
      <c r="K90" s="238"/>
      <c r="L90" s="79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</row>
    <row r="91" spans="1:63" s="2" customFormat="1" ht="15.2" customHeight="1">
      <c r="A91" s="27"/>
      <c r="B91" s="237"/>
      <c r="C91" s="236" t="s">
        <v>27</v>
      </c>
      <c r="D91" s="238"/>
      <c r="E91" s="238"/>
      <c r="F91" s="239" t="str">
        <f>IF(E18="","",E18)</f>
        <v xml:space="preserve"> </v>
      </c>
      <c r="G91" s="238"/>
      <c r="H91" s="238"/>
      <c r="I91" s="236" t="s">
        <v>32</v>
      </c>
      <c r="J91" s="261" t="str">
        <f>E24</f>
        <v>Ing. M. Dušek</v>
      </c>
      <c r="K91" s="238"/>
      <c r="L91" s="79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</row>
    <row r="92" spans="1:63" s="2" customFormat="1" ht="10.35" customHeight="1">
      <c r="A92" s="27"/>
      <c r="B92" s="237"/>
      <c r="C92" s="238"/>
      <c r="D92" s="238"/>
      <c r="E92" s="238"/>
      <c r="F92" s="238"/>
      <c r="G92" s="238"/>
      <c r="H92" s="238"/>
      <c r="I92" s="238"/>
      <c r="J92" s="238"/>
      <c r="K92" s="238"/>
      <c r="L92" s="79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</row>
    <row r="93" spans="1:63" s="11" customFormat="1" ht="29.25" customHeight="1">
      <c r="A93" s="84"/>
      <c r="B93" s="275"/>
      <c r="C93" s="276" t="s">
        <v>117</v>
      </c>
      <c r="D93" s="277" t="s">
        <v>55</v>
      </c>
      <c r="E93" s="277" t="s">
        <v>51</v>
      </c>
      <c r="F93" s="277" t="s">
        <v>52</v>
      </c>
      <c r="G93" s="277" t="s">
        <v>118</v>
      </c>
      <c r="H93" s="277" t="s">
        <v>119</v>
      </c>
      <c r="I93" s="277" t="s">
        <v>120</v>
      </c>
      <c r="J93" s="277" t="s">
        <v>110</v>
      </c>
      <c r="K93" s="278" t="s">
        <v>121</v>
      </c>
      <c r="L93" s="85"/>
      <c r="M93" s="48" t="s">
        <v>3</v>
      </c>
      <c r="N93" s="49" t="s">
        <v>40</v>
      </c>
      <c r="O93" s="49" t="s">
        <v>122</v>
      </c>
      <c r="P93" s="49" t="s">
        <v>123</v>
      </c>
      <c r="Q93" s="49" t="s">
        <v>124</v>
      </c>
      <c r="R93" s="49" t="s">
        <v>125</v>
      </c>
      <c r="S93" s="49" t="s">
        <v>126</v>
      </c>
      <c r="T93" s="50" t="s">
        <v>127</v>
      </c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</row>
    <row r="94" spans="1:63" s="2" customFormat="1" ht="22.9" customHeight="1">
      <c r="A94" s="27"/>
      <c r="B94" s="237"/>
      <c r="C94" s="279" t="s">
        <v>128</v>
      </c>
      <c r="D94" s="238"/>
      <c r="E94" s="238"/>
      <c r="F94" s="238"/>
      <c r="G94" s="238"/>
      <c r="H94" s="238"/>
      <c r="I94" s="238"/>
      <c r="J94" s="280">
        <f>BK94</f>
        <v>0</v>
      </c>
      <c r="K94" s="238"/>
      <c r="L94" s="28"/>
      <c r="M94" s="51"/>
      <c r="N94" s="42"/>
      <c r="O94" s="52"/>
      <c r="P94" s="86">
        <f>P95+P275+P336</f>
        <v>1873.0253459999999</v>
      </c>
      <c r="Q94" s="52"/>
      <c r="R94" s="86">
        <f>R95+R275+R336</f>
        <v>261.88959431000001</v>
      </c>
      <c r="S94" s="52"/>
      <c r="T94" s="87">
        <f>T95+T275+T336</f>
        <v>681.79189999999994</v>
      </c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T94" s="18" t="s">
        <v>69</v>
      </c>
      <c r="AU94" s="18" t="s">
        <v>111</v>
      </c>
      <c r="BK94" s="88">
        <f>BK95+BK275+BK336</f>
        <v>0</v>
      </c>
    </row>
    <row r="95" spans="1:63" s="12" customFormat="1" ht="25.9" customHeight="1">
      <c r="B95" s="281"/>
      <c r="C95" s="282"/>
      <c r="D95" s="283" t="s">
        <v>69</v>
      </c>
      <c r="E95" s="284" t="s">
        <v>129</v>
      </c>
      <c r="F95" s="284" t="s">
        <v>130</v>
      </c>
      <c r="G95" s="282"/>
      <c r="H95" s="282"/>
      <c r="I95" s="282"/>
      <c r="J95" s="285">
        <f>BK95</f>
        <v>0</v>
      </c>
      <c r="K95" s="282"/>
      <c r="L95" s="89"/>
      <c r="M95" s="91"/>
      <c r="N95" s="92"/>
      <c r="O95" s="92"/>
      <c r="P95" s="93">
        <f>P96+P117+P124+P154+P167+P260+P272</f>
        <v>1640.4089389999999</v>
      </c>
      <c r="Q95" s="92"/>
      <c r="R95" s="93">
        <f>R96+R117+R124+R154+R167+R260+R272</f>
        <v>246.60236331000002</v>
      </c>
      <c r="S95" s="92"/>
      <c r="T95" s="94">
        <f>T96+T117+T124+T154+T167+T260+T272</f>
        <v>681.79189999999994</v>
      </c>
      <c r="AR95" s="90" t="s">
        <v>78</v>
      </c>
      <c r="AT95" s="95" t="s">
        <v>69</v>
      </c>
      <c r="AU95" s="95" t="s">
        <v>70</v>
      </c>
      <c r="AY95" s="90" t="s">
        <v>131</v>
      </c>
      <c r="BK95" s="96">
        <f>BK96+BK117+BK124+BK154+BK167+BK260+BK272</f>
        <v>0</v>
      </c>
    </row>
    <row r="96" spans="1:63" s="12" customFormat="1" ht="22.9" customHeight="1">
      <c r="B96" s="281"/>
      <c r="C96" s="282"/>
      <c r="D96" s="283" t="s">
        <v>69</v>
      </c>
      <c r="E96" s="286" t="s">
        <v>78</v>
      </c>
      <c r="F96" s="286" t="s">
        <v>230</v>
      </c>
      <c r="G96" s="282"/>
      <c r="H96" s="282"/>
      <c r="I96" s="282"/>
      <c r="J96" s="287">
        <f>BK96</f>
        <v>0</v>
      </c>
      <c r="K96" s="282"/>
      <c r="L96" s="89"/>
      <c r="M96" s="91"/>
      <c r="N96" s="92"/>
      <c r="O96" s="92"/>
      <c r="P96" s="93">
        <f>SUM(P97:P116)</f>
        <v>203.49390000000002</v>
      </c>
      <c r="Q96" s="92"/>
      <c r="R96" s="93">
        <f>SUM(R97:R116)</f>
        <v>2.496E-2</v>
      </c>
      <c r="S96" s="92"/>
      <c r="T96" s="94">
        <f>SUM(T97:T116)</f>
        <v>593.31049999999993</v>
      </c>
      <c r="AR96" s="90" t="s">
        <v>78</v>
      </c>
      <c r="AT96" s="95" t="s">
        <v>69</v>
      </c>
      <c r="AU96" s="95" t="s">
        <v>78</v>
      </c>
      <c r="AY96" s="90" t="s">
        <v>131</v>
      </c>
      <c r="BK96" s="96">
        <f>SUM(BK97:BK116)</f>
        <v>0</v>
      </c>
    </row>
    <row r="97" spans="1:65" s="2" customFormat="1" ht="37.9" customHeight="1">
      <c r="A97" s="27"/>
      <c r="B97" s="237"/>
      <c r="C97" s="288" t="s">
        <v>78</v>
      </c>
      <c r="D97" s="288" t="s">
        <v>136</v>
      </c>
      <c r="E97" s="289" t="s">
        <v>781</v>
      </c>
      <c r="F97" s="290" t="s">
        <v>782</v>
      </c>
      <c r="G97" s="291" t="s">
        <v>196</v>
      </c>
      <c r="H97" s="292">
        <v>19</v>
      </c>
      <c r="I97" s="314">
        <v>0</v>
      </c>
      <c r="J97" s="293">
        <f>ROUND(I97*H97,2)</f>
        <v>0</v>
      </c>
      <c r="K97" s="290" t="s">
        <v>140</v>
      </c>
      <c r="L97" s="28"/>
      <c r="M97" s="97" t="s">
        <v>3</v>
      </c>
      <c r="N97" s="98" t="s">
        <v>41</v>
      </c>
      <c r="O97" s="99">
        <v>3.7999999999999999E-2</v>
      </c>
      <c r="P97" s="99">
        <f>O97*H97</f>
        <v>0.72199999999999998</v>
      </c>
      <c r="Q97" s="99">
        <v>0</v>
      </c>
      <c r="R97" s="99">
        <f>Q97*H97</f>
        <v>0</v>
      </c>
      <c r="S97" s="99">
        <v>0.26</v>
      </c>
      <c r="T97" s="100">
        <f>S97*H97</f>
        <v>4.9400000000000004</v>
      </c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R97" s="101" t="s">
        <v>156</v>
      </c>
      <c r="AT97" s="101" t="s">
        <v>136</v>
      </c>
      <c r="AU97" s="101" t="s">
        <v>80</v>
      </c>
      <c r="AY97" s="18" t="s">
        <v>131</v>
      </c>
      <c r="BE97" s="102">
        <f>IF(N97="základní",J97,0)</f>
        <v>0</v>
      </c>
      <c r="BF97" s="102">
        <f>IF(N97="snížená",J97,0)</f>
        <v>0</v>
      </c>
      <c r="BG97" s="102">
        <f>IF(N97="zákl. přenesená",J97,0)</f>
        <v>0</v>
      </c>
      <c r="BH97" s="102">
        <f>IF(N97="sníž. přenesená",J97,0)</f>
        <v>0</v>
      </c>
      <c r="BI97" s="102">
        <f>IF(N97="nulová",J97,0)</f>
        <v>0</v>
      </c>
      <c r="BJ97" s="18" t="s">
        <v>78</v>
      </c>
      <c r="BK97" s="102">
        <f>ROUND(I97*H97,2)</f>
        <v>0</v>
      </c>
      <c r="BL97" s="18" t="s">
        <v>156</v>
      </c>
      <c r="BM97" s="101" t="s">
        <v>783</v>
      </c>
    </row>
    <row r="98" spans="1:65" s="2" customFormat="1">
      <c r="A98" s="27"/>
      <c r="B98" s="237"/>
      <c r="C98" s="238"/>
      <c r="D98" s="294" t="s">
        <v>143</v>
      </c>
      <c r="E98" s="238"/>
      <c r="F98" s="295" t="s">
        <v>784</v>
      </c>
      <c r="G98" s="238"/>
      <c r="H98" s="238"/>
      <c r="I98" s="238"/>
      <c r="J98" s="238"/>
      <c r="K98" s="238"/>
      <c r="L98" s="28"/>
      <c r="M98" s="103"/>
      <c r="N98" s="104"/>
      <c r="O98" s="44"/>
      <c r="P98" s="44"/>
      <c r="Q98" s="44"/>
      <c r="R98" s="44"/>
      <c r="S98" s="44"/>
      <c r="T98" s="45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T98" s="18" t="s">
        <v>143</v>
      </c>
      <c r="AU98" s="18" t="s">
        <v>80</v>
      </c>
    </row>
    <row r="99" spans="1:65" s="2" customFormat="1" ht="37.9" customHeight="1">
      <c r="A99" s="27"/>
      <c r="B99" s="237"/>
      <c r="C99" s="288" t="s">
        <v>80</v>
      </c>
      <c r="D99" s="288" t="s">
        <v>136</v>
      </c>
      <c r="E99" s="289" t="s">
        <v>785</v>
      </c>
      <c r="F99" s="290" t="s">
        <v>786</v>
      </c>
      <c r="G99" s="291" t="s">
        <v>196</v>
      </c>
      <c r="H99" s="292">
        <v>832</v>
      </c>
      <c r="I99" s="314">
        <v>0</v>
      </c>
      <c r="J99" s="293">
        <f>ROUND(I99*H99,2)</f>
        <v>0</v>
      </c>
      <c r="K99" s="290" t="s">
        <v>140</v>
      </c>
      <c r="L99" s="28"/>
      <c r="M99" s="97" t="s">
        <v>3</v>
      </c>
      <c r="N99" s="98" t="s">
        <v>41</v>
      </c>
      <c r="O99" s="99">
        <v>0.11899999999999999</v>
      </c>
      <c r="P99" s="99">
        <f>O99*H99</f>
        <v>99.007999999999996</v>
      </c>
      <c r="Q99" s="99">
        <v>0</v>
      </c>
      <c r="R99" s="99">
        <f>Q99*H99</f>
        <v>0</v>
      </c>
      <c r="S99" s="99">
        <v>0.44</v>
      </c>
      <c r="T99" s="100">
        <f>S99*H99</f>
        <v>366.08</v>
      </c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R99" s="101" t="s">
        <v>156</v>
      </c>
      <c r="AT99" s="101" t="s">
        <v>136</v>
      </c>
      <c r="AU99" s="101" t="s">
        <v>80</v>
      </c>
      <c r="AY99" s="18" t="s">
        <v>131</v>
      </c>
      <c r="BE99" s="102">
        <f>IF(N99="základní",J99,0)</f>
        <v>0</v>
      </c>
      <c r="BF99" s="102">
        <f>IF(N99="snížená",J99,0)</f>
        <v>0</v>
      </c>
      <c r="BG99" s="102">
        <f>IF(N99="zákl. přenesená",J99,0)</f>
        <v>0</v>
      </c>
      <c r="BH99" s="102">
        <f>IF(N99="sníž. přenesená",J99,0)</f>
        <v>0</v>
      </c>
      <c r="BI99" s="102">
        <f>IF(N99="nulová",J99,0)</f>
        <v>0</v>
      </c>
      <c r="BJ99" s="18" t="s">
        <v>78</v>
      </c>
      <c r="BK99" s="102">
        <f>ROUND(I99*H99,2)</f>
        <v>0</v>
      </c>
      <c r="BL99" s="18" t="s">
        <v>156</v>
      </c>
      <c r="BM99" s="101" t="s">
        <v>787</v>
      </c>
    </row>
    <row r="100" spans="1:65" s="2" customFormat="1">
      <c r="A100" s="27"/>
      <c r="B100" s="237"/>
      <c r="C100" s="238"/>
      <c r="D100" s="294" t="s">
        <v>143</v>
      </c>
      <c r="E100" s="238"/>
      <c r="F100" s="295" t="s">
        <v>788</v>
      </c>
      <c r="G100" s="238"/>
      <c r="H100" s="238"/>
      <c r="I100" s="238"/>
      <c r="J100" s="238"/>
      <c r="K100" s="238"/>
      <c r="L100" s="28"/>
      <c r="M100" s="103"/>
      <c r="N100" s="104"/>
      <c r="O100" s="44"/>
      <c r="P100" s="44"/>
      <c r="Q100" s="44"/>
      <c r="R100" s="44"/>
      <c r="S100" s="44"/>
      <c r="T100" s="45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T100" s="18" t="s">
        <v>143</v>
      </c>
      <c r="AU100" s="18" t="s">
        <v>80</v>
      </c>
    </row>
    <row r="101" spans="1:65" s="2" customFormat="1" ht="24.2" customHeight="1">
      <c r="A101" s="27"/>
      <c r="B101" s="237"/>
      <c r="C101" s="288" t="s">
        <v>157</v>
      </c>
      <c r="D101" s="288" t="s">
        <v>136</v>
      </c>
      <c r="E101" s="289" t="s">
        <v>789</v>
      </c>
      <c r="F101" s="290" t="s">
        <v>790</v>
      </c>
      <c r="G101" s="291" t="s">
        <v>196</v>
      </c>
      <c r="H101" s="292">
        <v>832</v>
      </c>
      <c r="I101" s="314">
        <v>0</v>
      </c>
      <c r="J101" s="293">
        <f>ROUND(I101*H101,2)</f>
        <v>0</v>
      </c>
      <c r="K101" s="290" t="s">
        <v>140</v>
      </c>
      <c r="L101" s="28"/>
      <c r="M101" s="97" t="s">
        <v>3</v>
      </c>
      <c r="N101" s="98" t="s">
        <v>41</v>
      </c>
      <c r="O101" s="99">
        <v>1.7000000000000001E-2</v>
      </c>
      <c r="P101" s="99">
        <f>O101*H101</f>
        <v>14.144000000000002</v>
      </c>
      <c r="Q101" s="99">
        <v>3.0000000000000001E-5</v>
      </c>
      <c r="R101" s="99">
        <f>Q101*H101</f>
        <v>2.496E-2</v>
      </c>
      <c r="S101" s="99">
        <v>0.23</v>
      </c>
      <c r="T101" s="100">
        <f>S101*H101</f>
        <v>191.36</v>
      </c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R101" s="101" t="s">
        <v>156</v>
      </c>
      <c r="AT101" s="101" t="s">
        <v>136</v>
      </c>
      <c r="AU101" s="101" t="s">
        <v>80</v>
      </c>
      <c r="AY101" s="18" t="s">
        <v>131</v>
      </c>
      <c r="BE101" s="102">
        <f>IF(N101="základní",J101,0)</f>
        <v>0</v>
      </c>
      <c r="BF101" s="102">
        <f>IF(N101="snížená",J101,0)</f>
        <v>0</v>
      </c>
      <c r="BG101" s="102">
        <f>IF(N101="zákl. přenesená",J101,0)</f>
        <v>0</v>
      </c>
      <c r="BH101" s="102">
        <f>IF(N101="sníž. přenesená",J101,0)</f>
        <v>0</v>
      </c>
      <c r="BI101" s="102">
        <f>IF(N101="nulová",J101,0)</f>
        <v>0</v>
      </c>
      <c r="BJ101" s="18" t="s">
        <v>78</v>
      </c>
      <c r="BK101" s="102">
        <f>ROUND(I101*H101,2)</f>
        <v>0</v>
      </c>
      <c r="BL101" s="18" t="s">
        <v>156</v>
      </c>
      <c r="BM101" s="101" t="s">
        <v>791</v>
      </c>
    </row>
    <row r="102" spans="1:65" s="2" customFormat="1">
      <c r="A102" s="27"/>
      <c r="B102" s="237"/>
      <c r="C102" s="238"/>
      <c r="D102" s="294" t="s">
        <v>143</v>
      </c>
      <c r="E102" s="238"/>
      <c r="F102" s="295" t="s">
        <v>792</v>
      </c>
      <c r="G102" s="238"/>
      <c r="H102" s="238"/>
      <c r="I102" s="238"/>
      <c r="J102" s="238"/>
      <c r="K102" s="238"/>
      <c r="L102" s="28"/>
      <c r="M102" s="103"/>
      <c r="N102" s="104"/>
      <c r="O102" s="44"/>
      <c r="P102" s="44"/>
      <c r="Q102" s="44"/>
      <c r="R102" s="44"/>
      <c r="S102" s="44"/>
      <c r="T102" s="45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T102" s="18" t="s">
        <v>143</v>
      </c>
      <c r="AU102" s="18" t="s">
        <v>80</v>
      </c>
    </row>
    <row r="103" spans="1:65" s="2" customFormat="1" ht="24.2" customHeight="1">
      <c r="A103" s="27"/>
      <c r="B103" s="237"/>
      <c r="C103" s="288" t="s">
        <v>156</v>
      </c>
      <c r="D103" s="288" t="s">
        <v>136</v>
      </c>
      <c r="E103" s="289" t="s">
        <v>793</v>
      </c>
      <c r="F103" s="290" t="s">
        <v>794</v>
      </c>
      <c r="G103" s="291" t="s">
        <v>361</v>
      </c>
      <c r="H103" s="292">
        <v>104</v>
      </c>
      <c r="I103" s="314">
        <v>0</v>
      </c>
      <c r="J103" s="293">
        <f>ROUND(I103*H103,2)</f>
        <v>0</v>
      </c>
      <c r="K103" s="290" t="s">
        <v>140</v>
      </c>
      <c r="L103" s="28"/>
      <c r="M103" s="97" t="s">
        <v>3</v>
      </c>
      <c r="N103" s="98" t="s">
        <v>41</v>
      </c>
      <c r="O103" s="99">
        <v>0.27200000000000002</v>
      </c>
      <c r="P103" s="99">
        <f>O103*H103</f>
        <v>28.288000000000004</v>
      </c>
      <c r="Q103" s="99">
        <v>0</v>
      </c>
      <c r="R103" s="99">
        <f>Q103*H103</f>
        <v>0</v>
      </c>
      <c r="S103" s="99">
        <v>0.28999999999999998</v>
      </c>
      <c r="T103" s="100">
        <f>S103*H103</f>
        <v>30.159999999999997</v>
      </c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R103" s="101" t="s">
        <v>156</v>
      </c>
      <c r="AT103" s="101" t="s">
        <v>136</v>
      </c>
      <c r="AU103" s="101" t="s">
        <v>80</v>
      </c>
      <c r="AY103" s="18" t="s">
        <v>131</v>
      </c>
      <c r="BE103" s="102">
        <f>IF(N103="základní",J103,0)</f>
        <v>0</v>
      </c>
      <c r="BF103" s="102">
        <f>IF(N103="snížená",J103,0)</f>
        <v>0</v>
      </c>
      <c r="BG103" s="102">
        <f>IF(N103="zákl. přenesená",J103,0)</f>
        <v>0</v>
      </c>
      <c r="BH103" s="102">
        <f>IF(N103="sníž. přenesená",J103,0)</f>
        <v>0</v>
      </c>
      <c r="BI103" s="102">
        <f>IF(N103="nulová",J103,0)</f>
        <v>0</v>
      </c>
      <c r="BJ103" s="18" t="s">
        <v>78</v>
      </c>
      <c r="BK103" s="102">
        <f>ROUND(I103*H103,2)</f>
        <v>0</v>
      </c>
      <c r="BL103" s="18" t="s">
        <v>156</v>
      </c>
      <c r="BM103" s="101" t="s">
        <v>795</v>
      </c>
    </row>
    <row r="104" spans="1:65" s="2" customFormat="1">
      <c r="A104" s="27"/>
      <c r="B104" s="237"/>
      <c r="C104" s="238"/>
      <c r="D104" s="294" t="s">
        <v>143</v>
      </c>
      <c r="E104" s="238"/>
      <c r="F104" s="295" t="s">
        <v>796</v>
      </c>
      <c r="G104" s="238"/>
      <c r="H104" s="238"/>
      <c r="I104" s="238"/>
      <c r="J104" s="238"/>
      <c r="K104" s="238"/>
      <c r="L104" s="28"/>
      <c r="M104" s="103"/>
      <c r="N104" s="104"/>
      <c r="O104" s="44"/>
      <c r="P104" s="44"/>
      <c r="Q104" s="44"/>
      <c r="R104" s="44"/>
      <c r="S104" s="44"/>
      <c r="T104" s="45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T104" s="18" t="s">
        <v>143</v>
      </c>
      <c r="AU104" s="18" t="s">
        <v>80</v>
      </c>
    </row>
    <row r="105" spans="1:65" s="13" customFormat="1">
      <c r="B105" s="296"/>
      <c r="C105" s="297"/>
      <c r="D105" s="298" t="s">
        <v>145</v>
      </c>
      <c r="E105" s="299" t="s">
        <v>3</v>
      </c>
      <c r="F105" s="300" t="s">
        <v>797</v>
      </c>
      <c r="G105" s="297"/>
      <c r="H105" s="301">
        <v>104</v>
      </c>
      <c r="I105" s="297"/>
      <c r="J105" s="297"/>
      <c r="K105" s="297"/>
      <c r="L105" s="105"/>
      <c r="M105" s="107"/>
      <c r="N105" s="108"/>
      <c r="O105" s="108"/>
      <c r="P105" s="108"/>
      <c r="Q105" s="108"/>
      <c r="R105" s="108"/>
      <c r="S105" s="108"/>
      <c r="T105" s="109"/>
      <c r="AT105" s="106" t="s">
        <v>145</v>
      </c>
      <c r="AU105" s="106" t="s">
        <v>80</v>
      </c>
      <c r="AV105" s="13" t="s">
        <v>80</v>
      </c>
      <c r="AW105" s="13" t="s">
        <v>31</v>
      </c>
      <c r="AX105" s="13" t="s">
        <v>78</v>
      </c>
      <c r="AY105" s="106" t="s">
        <v>131</v>
      </c>
    </row>
    <row r="106" spans="1:65" s="2" customFormat="1" ht="16.5" customHeight="1">
      <c r="A106" s="27"/>
      <c r="B106" s="237"/>
      <c r="C106" s="288" t="s">
        <v>168</v>
      </c>
      <c r="D106" s="288" t="s">
        <v>136</v>
      </c>
      <c r="E106" s="289" t="s">
        <v>798</v>
      </c>
      <c r="F106" s="290" t="s">
        <v>799</v>
      </c>
      <c r="G106" s="291" t="s">
        <v>361</v>
      </c>
      <c r="H106" s="292">
        <v>6.7</v>
      </c>
      <c r="I106" s="314">
        <v>0</v>
      </c>
      <c r="J106" s="293">
        <f>ROUND(I106*H106,2)</f>
        <v>0</v>
      </c>
      <c r="K106" s="290" t="s">
        <v>3</v>
      </c>
      <c r="L106" s="28"/>
      <c r="M106" s="97" t="s">
        <v>3</v>
      </c>
      <c r="N106" s="98" t="s">
        <v>41</v>
      </c>
      <c r="O106" s="99">
        <v>0.14699999999999999</v>
      </c>
      <c r="P106" s="99">
        <f>O106*H106</f>
        <v>0.9849</v>
      </c>
      <c r="Q106" s="99">
        <v>0</v>
      </c>
      <c r="R106" s="99">
        <f>Q106*H106</f>
        <v>0</v>
      </c>
      <c r="S106" s="99">
        <v>0.115</v>
      </c>
      <c r="T106" s="100">
        <f>S106*H106</f>
        <v>0.77050000000000007</v>
      </c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R106" s="101" t="s">
        <v>156</v>
      </c>
      <c r="AT106" s="101" t="s">
        <v>136</v>
      </c>
      <c r="AU106" s="101" t="s">
        <v>80</v>
      </c>
      <c r="AY106" s="18" t="s">
        <v>131</v>
      </c>
      <c r="BE106" s="102">
        <f>IF(N106="základní",J106,0)</f>
        <v>0</v>
      </c>
      <c r="BF106" s="102">
        <f>IF(N106="snížená",J106,0)</f>
        <v>0</v>
      </c>
      <c r="BG106" s="102">
        <f>IF(N106="zákl. přenesená",J106,0)</f>
        <v>0</v>
      </c>
      <c r="BH106" s="102">
        <f>IF(N106="sníž. přenesená",J106,0)</f>
        <v>0</v>
      </c>
      <c r="BI106" s="102">
        <f>IF(N106="nulová",J106,0)</f>
        <v>0</v>
      </c>
      <c r="BJ106" s="18" t="s">
        <v>78</v>
      </c>
      <c r="BK106" s="102">
        <f>ROUND(I106*H106,2)</f>
        <v>0</v>
      </c>
      <c r="BL106" s="18" t="s">
        <v>156</v>
      </c>
      <c r="BM106" s="101" t="s">
        <v>800</v>
      </c>
    </row>
    <row r="107" spans="1:65" s="2" customFormat="1" ht="19.5">
      <c r="A107" s="27"/>
      <c r="B107" s="237"/>
      <c r="C107" s="238"/>
      <c r="D107" s="298" t="s">
        <v>205</v>
      </c>
      <c r="E107" s="238"/>
      <c r="F107" s="313" t="s">
        <v>801</v>
      </c>
      <c r="G107" s="238"/>
      <c r="H107" s="238"/>
      <c r="I107" s="238"/>
      <c r="J107" s="238"/>
      <c r="K107" s="238"/>
      <c r="L107" s="28"/>
      <c r="M107" s="103"/>
      <c r="N107" s="104"/>
      <c r="O107" s="44"/>
      <c r="P107" s="44"/>
      <c r="Q107" s="44"/>
      <c r="R107" s="44"/>
      <c r="S107" s="44"/>
      <c r="T107" s="45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T107" s="18" t="s">
        <v>205</v>
      </c>
      <c r="AU107" s="18" t="s">
        <v>80</v>
      </c>
    </row>
    <row r="108" spans="1:65" s="13" customFormat="1">
      <c r="B108" s="296"/>
      <c r="C108" s="297"/>
      <c r="D108" s="298" t="s">
        <v>145</v>
      </c>
      <c r="E108" s="299" t="s">
        <v>3</v>
      </c>
      <c r="F108" s="300" t="s">
        <v>802</v>
      </c>
      <c r="G108" s="297"/>
      <c r="H108" s="301">
        <v>6.7</v>
      </c>
      <c r="I108" s="297"/>
      <c r="J108" s="297"/>
      <c r="K108" s="297"/>
      <c r="L108" s="105"/>
      <c r="M108" s="107"/>
      <c r="N108" s="108"/>
      <c r="O108" s="108"/>
      <c r="P108" s="108"/>
      <c r="Q108" s="108"/>
      <c r="R108" s="108"/>
      <c r="S108" s="108"/>
      <c r="T108" s="109"/>
      <c r="AT108" s="106" t="s">
        <v>145</v>
      </c>
      <c r="AU108" s="106" t="s">
        <v>80</v>
      </c>
      <c r="AV108" s="13" t="s">
        <v>80</v>
      </c>
      <c r="AW108" s="13" t="s">
        <v>31</v>
      </c>
      <c r="AX108" s="13" t="s">
        <v>78</v>
      </c>
      <c r="AY108" s="106" t="s">
        <v>131</v>
      </c>
    </row>
    <row r="109" spans="1:65" s="2" customFormat="1" ht="24.2" customHeight="1">
      <c r="A109" s="27"/>
      <c r="B109" s="237"/>
      <c r="C109" s="288" t="s">
        <v>174</v>
      </c>
      <c r="D109" s="288" t="s">
        <v>136</v>
      </c>
      <c r="E109" s="289" t="s">
        <v>803</v>
      </c>
      <c r="F109" s="290" t="s">
        <v>804</v>
      </c>
      <c r="G109" s="291" t="s">
        <v>233</v>
      </c>
      <c r="H109" s="292">
        <v>30</v>
      </c>
      <c r="I109" s="314">
        <v>0</v>
      </c>
      <c r="J109" s="293">
        <f>ROUND(I109*H109,2)</f>
        <v>0</v>
      </c>
      <c r="K109" s="290" t="s">
        <v>140</v>
      </c>
      <c r="L109" s="28"/>
      <c r="M109" s="97" t="s">
        <v>3</v>
      </c>
      <c r="N109" s="98" t="s">
        <v>41</v>
      </c>
      <c r="O109" s="99">
        <v>1.129</v>
      </c>
      <c r="P109" s="99">
        <f>O109*H109</f>
        <v>33.869999999999997</v>
      </c>
      <c r="Q109" s="99">
        <v>0</v>
      </c>
      <c r="R109" s="99">
        <f>Q109*H109</f>
        <v>0</v>
      </c>
      <c r="S109" s="99">
        <v>0</v>
      </c>
      <c r="T109" s="100">
        <f>S109*H109</f>
        <v>0</v>
      </c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R109" s="101" t="s">
        <v>156</v>
      </c>
      <c r="AT109" s="101" t="s">
        <v>136</v>
      </c>
      <c r="AU109" s="101" t="s">
        <v>80</v>
      </c>
      <c r="AY109" s="18" t="s">
        <v>131</v>
      </c>
      <c r="BE109" s="102">
        <f>IF(N109="základní",J109,0)</f>
        <v>0</v>
      </c>
      <c r="BF109" s="102">
        <f>IF(N109="snížená",J109,0)</f>
        <v>0</v>
      </c>
      <c r="BG109" s="102">
        <f>IF(N109="zákl. přenesená",J109,0)</f>
        <v>0</v>
      </c>
      <c r="BH109" s="102">
        <f>IF(N109="sníž. přenesená",J109,0)</f>
        <v>0</v>
      </c>
      <c r="BI109" s="102">
        <f>IF(N109="nulová",J109,0)</f>
        <v>0</v>
      </c>
      <c r="BJ109" s="18" t="s">
        <v>78</v>
      </c>
      <c r="BK109" s="102">
        <f>ROUND(I109*H109,2)</f>
        <v>0</v>
      </c>
      <c r="BL109" s="18" t="s">
        <v>156</v>
      </c>
      <c r="BM109" s="101" t="s">
        <v>805</v>
      </c>
    </row>
    <row r="110" spans="1:65" s="2" customFormat="1">
      <c r="A110" s="27"/>
      <c r="B110" s="237"/>
      <c r="C110" s="238"/>
      <c r="D110" s="294" t="s">
        <v>143</v>
      </c>
      <c r="E110" s="238"/>
      <c r="F110" s="295" t="s">
        <v>806</v>
      </c>
      <c r="G110" s="238"/>
      <c r="H110" s="238"/>
      <c r="I110" s="238"/>
      <c r="J110" s="238"/>
      <c r="K110" s="238"/>
      <c r="L110" s="28"/>
      <c r="M110" s="103"/>
      <c r="N110" s="104"/>
      <c r="O110" s="44"/>
      <c r="P110" s="44"/>
      <c r="Q110" s="44"/>
      <c r="R110" s="44"/>
      <c r="S110" s="44"/>
      <c r="T110" s="45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T110" s="18" t="s">
        <v>143</v>
      </c>
      <c r="AU110" s="18" t="s">
        <v>80</v>
      </c>
    </row>
    <row r="111" spans="1:65" s="2" customFormat="1" ht="29.25">
      <c r="A111" s="27"/>
      <c r="B111" s="237"/>
      <c r="C111" s="238"/>
      <c r="D111" s="298" t="s">
        <v>205</v>
      </c>
      <c r="E111" s="238"/>
      <c r="F111" s="313" t="s">
        <v>807</v>
      </c>
      <c r="G111" s="238"/>
      <c r="H111" s="238"/>
      <c r="I111" s="238"/>
      <c r="J111" s="238"/>
      <c r="K111" s="238"/>
      <c r="L111" s="28"/>
      <c r="M111" s="103"/>
      <c r="N111" s="104"/>
      <c r="O111" s="44"/>
      <c r="P111" s="44"/>
      <c r="Q111" s="44"/>
      <c r="R111" s="44"/>
      <c r="S111" s="44"/>
      <c r="T111" s="45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T111" s="18" t="s">
        <v>205</v>
      </c>
      <c r="AU111" s="18" t="s">
        <v>80</v>
      </c>
    </row>
    <row r="112" spans="1:65" s="13" customFormat="1">
      <c r="B112" s="296"/>
      <c r="C112" s="297"/>
      <c r="D112" s="298" t="s">
        <v>145</v>
      </c>
      <c r="E112" s="299" t="s">
        <v>3</v>
      </c>
      <c r="F112" s="300" t="s">
        <v>417</v>
      </c>
      <c r="G112" s="297"/>
      <c r="H112" s="301">
        <v>30</v>
      </c>
      <c r="I112" s="297"/>
      <c r="J112" s="297"/>
      <c r="K112" s="297"/>
      <c r="L112" s="105"/>
      <c r="M112" s="107"/>
      <c r="N112" s="108"/>
      <c r="O112" s="108"/>
      <c r="P112" s="108"/>
      <c r="Q112" s="108"/>
      <c r="R112" s="108"/>
      <c r="S112" s="108"/>
      <c r="T112" s="109"/>
      <c r="AT112" s="106" t="s">
        <v>145</v>
      </c>
      <c r="AU112" s="106" t="s">
        <v>80</v>
      </c>
      <c r="AV112" s="13" t="s">
        <v>80</v>
      </c>
      <c r="AW112" s="13" t="s">
        <v>31</v>
      </c>
      <c r="AX112" s="13" t="s">
        <v>78</v>
      </c>
      <c r="AY112" s="106" t="s">
        <v>131</v>
      </c>
    </row>
    <row r="113" spans="1:65" s="2" customFormat="1" ht="16.5" customHeight="1">
      <c r="A113" s="27"/>
      <c r="B113" s="237"/>
      <c r="C113" s="288" t="s">
        <v>180</v>
      </c>
      <c r="D113" s="288" t="s">
        <v>136</v>
      </c>
      <c r="E113" s="289" t="s">
        <v>808</v>
      </c>
      <c r="F113" s="290" t="s">
        <v>809</v>
      </c>
      <c r="G113" s="291" t="s">
        <v>196</v>
      </c>
      <c r="H113" s="292">
        <v>913</v>
      </c>
      <c r="I113" s="314">
        <v>0</v>
      </c>
      <c r="J113" s="293">
        <f>ROUND(I113*H113,2)</f>
        <v>0</v>
      </c>
      <c r="K113" s="290" t="s">
        <v>140</v>
      </c>
      <c r="L113" s="28"/>
      <c r="M113" s="97" t="s">
        <v>3</v>
      </c>
      <c r="N113" s="98" t="s">
        <v>41</v>
      </c>
      <c r="O113" s="99">
        <v>2.9000000000000001E-2</v>
      </c>
      <c r="P113" s="99">
        <f>O113*H113</f>
        <v>26.477</v>
      </c>
      <c r="Q113" s="99">
        <v>0</v>
      </c>
      <c r="R113" s="99">
        <f>Q113*H113</f>
        <v>0</v>
      </c>
      <c r="S113" s="99">
        <v>0</v>
      </c>
      <c r="T113" s="100">
        <f>S113*H113</f>
        <v>0</v>
      </c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R113" s="101" t="s">
        <v>156</v>
      </c>
      <c r="AT113" s="101" t="s">
        <v>136</v>
      </c>
      <c r="AU113" s="101" t="s">
        <v>80</v>
      </c>
      <c r="AY113" s="18" t="s">
        <v>131</v>
      </c>
      <c r="BE113" s="102">
        <f>IF(N113="základní",J113,0)</f>
        <v>0</v>
      </c>
      <c r="BF113" s="102">
        <f>IF(N113="snížená",J113,0)</f>
        <v>0</v>
      </c>
      <c r="BG113" s="102">
        <f>IF(N113="zákl. přenesená",J113,0)</f>
        <v>0</v>
      </c>
      <c r="BH113" s="102">
        <f>IF(N113="sníž. přenesená",J113,0)</f>
        <v>0</v>
      </c>
      <c r="BI113" s="102">
        <f>IF(N113="nulová",J113,0)</f>
        <v>0</v>
      </c>
      <c r="BJ113" s="18" t="s">
        <v>78</v>
      </c>
      <c r="BK113" s="102">
        <f>ROUND(I113*H113,2)</f>
        <v>0</v>
      </c>
      <c r="BL113" s="18" t="s">
        <v>156</v>
      </c>
      <c r="BM113" s="101" t="s">
        <v>810</v>
      </c>
    </row>
    <row r="114" spans="1:65" s="2" customFormat="1">
      <c r="A114" s="27"/>
      <c r="B114" s="237"/>
      <c r="C114" s="238"/>
      <c r="D114" s="294" t="s">
        <v>143</v>
      </c>
      <c r="E114" s="238"/>
      <c r="F114" s="295" t="s">
        <v>811</v>
      </c>
      <c r="G114" s="238"/>
      <c r="H114" s="238"/>
      <c r="I114" s="238"/>
      <c r="J114" s="238"/>
      <c r="K114" s="238"/>
      <c r="L114" s="28"/>
      <c r="M114" s="103"/>
      <c r="N114" s="104"/>
      <c r="O114" s="44"/>
      <c r="P114" s="44"/>
      <c r="Q114" s="44"/>
      <c r="R114" s="44"/>
      <c r="S114" s="44"/>
      <c r="T114" s="45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T114" s="18" t="s">
        <v>143</v>
      </c>
      <c r="AU114" s="18" t="s">
        <v>80</v>
      </c>
    </row>
    <row r="115" spans="1:65" s="2" customFormat="1" ht="19.5">
      <c r="A115" s="27"/>
      <c r="B115" s="237"/>
      <c r="C115" s="238"/>
      <c r="D115" s="298" t="s">
        <v>205</v>
      </c>
      <c r="E115" s="238"/>
      <c r="F115" s="313" t="s">
        <v>812</v>
      </c>
      <c r="G115" s="238"/>
      <c r="H115" s="238"/>
      <c r="I115" s="238"/>
      <c r="J115" s="238"/>
      <c r="K115" s="238"/>
      <c r="L115" s="28"/>
      <c r="M115" s="103"/>
      <c r="N115" s="104"/>
      <c r="O115" s="44"/>
      <c r="P115" s="44"/>
      <c r="Q115" s="44"/>
      <c r="R115" s="44"/>
      <c r="S115" s="44"/>
      <c r="T115" s="45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T115" s="18" t="s">
        <v>205</v>
      </c>
      <c r="AU115" s="18" t="s">
        <v>80</v>
      </c>
    </row>
    <row r="116" spans="1:65" s="13" customFormat="1">
      <c r="B116" s="296"/>
      <c r="C116" s="297"/>
      <c r="D116" s="298" t="s">
        <v>145</v>
      </c>
      <c r="E116" s="299" t="s">
        <v>3</v>
      </c>
      <c r="F116" s="300" t="s">
        <v>813</v>
      </c>
      <c r="G116" s="297"/>
      <c r="H116" s="301">
        <v>913</v>
      </c>
      <c r="I116" s="297"/>
      <c r="J116" s="297"/>
      <c r="K116" s="297"/>
      <c r="L116" s="105"/>
      <c r="M116" s="107"/>
      <c r="N116" s="108"/>
      <c r="O116" s="108"/>
      <c r="P116" s="108"/>
      <c r="Q116" s="108"/>
      <c r="R116" s="108"/>
      <c r="S116" s="108"/>
      <c r="T116" s="109"/>
      <c r="AT116" s="106" t="s">
        <v>145</v>
      </c>
      <c r="AU116" s="106" t="s">
        <v>80</v>
      </c>
      <c r="AV116" s="13" t="s">
        <v>80</v>
      </c>
      <c r="AW116" s="13" t="s">
        <v>31</v>
      </c>
      <c r="AX116" s="13" t="s">
        <v>78</v>
      </c>
      <c r="AY116" s="106" t="s">
        <v>131</v>
      </c>
    </row>
    <row r="117" spans="1:65" s="12" customFormat="1" ht="22.9" customHeight="1">
      <c r="B117" s="281"/>
      <c r="C117" s="282"/>
      <c r="D117" s="283" t="s">
        <v>69</v>
      </c>
      <c r="E117" s="286" t="s">
        <v>80</v>
      </c>
      <c r="F117" s="286" t="s">
        <v>282</v>
      </c>
      <c r="G117" s="282"/>
      <c r="H117" s="282"/>
      <c r="I117" s="282"/>
      <c r="J117" s="287">
        <f>BK117</f>
        <v>0</v>
      </c>
      <c r="K117" s="282"/>
      <c r="L117" s="89"/>
      <c r="M117" s="91"/>
      <c r="N117" s="92"/>
      <c r="O117" s="92"/>
      <c r="P117" s="93">
        <f>SUM(P118:P123)</f>
        <v>31.833599999999997</v>
      </c>
      <c r="Q117" s="92"/>
      <c r="R117" s="93">
        <f>SUM(R118:R123)</f>
        <v>0.13286399999999998</v>
      </c>
      <c r="S117" s="92"/>
      <c r="T117" s="94">
        <f>SUM(T118:T123)</f>
        <v>0</v>
      </c>
      <c r="AR117" s="90" t="s">
        <v>78</v>
      </c>
      <c r="AT117" s="95" t="s">
        <v>69</v>
      </c>
      <c r="AU117" s="95" t="s">
        <v>78</v>
      </c>
      <c r="AY117" s="90" t="s">
        <v>131</v>
      </c>
      <c r="BK117" s="96">
        <f>SUM(BK118:BK123)</f>
        <v>0</v>
      </c>
    </row>
    <row r="118" spans="1:65" s="2" customFormat="1" ht="16.5" customHeight="1">
      <c r="A118" s="27"/>
      <c r="B118" s="237"/>
      <c r="C118" s="288" t="s">
        <v>186</v>
      </c>
      <c r="D118" s="288" t="s">
        <v>136</v>
      </c>
      <c r="E118" s="289" t="s">
        <v>814</v>
      </c>
      <c r="F118" s="290" t="s">
        <v>815</v>
      </c>
      <c r="G118" s="291" t="s">
        <v>196</v>
      </c>
      <c r="H118" s="292">
        <v>38.4</v>
      </c>
      <c r="I118" s="314">
        <v>0</v>
      </c>
      <c r="J118" s="293">
        <f>ROUND(I118*H118,2)</f>
        <v>0</v>
      </c>
      <c r="K118" s="290" t="s">
        <v>140</v>
      </c>
      <c r="L118" s="28"/>
      <c r="M118" s="97" t="s">
        <v>3</v>
      </c>
      <c r="N118" s="98" t="s">
        <v>41</v>
      </c>
      <c r="O118" s="99">
        <v>0.59699999999999998</v>
      </c>
      <c r="P118" s="99">
        <f>O118*H118</f>
        <v>22.924799999999998</v>
      </c>
      <c r="Q118" s="99">
        <v>3.46E-3</v>
      </c>
      <c r="R118" s="99">
        <f>Q118*H118</f>
        <v>0.13286399999999998</v>
      </c>
      <c r="S118" s="99">
        <v>0</v>
      </c>
      <c r="T118" s="100">
        <f>S118*H118</f>
        <v>0</v>
      </c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R118" s="101" t="s">
        <v>156</v>
      </c>
      <c r="AT118" s="101" t="s">
        <v>136</v>
      </c>
      <c r="AU118" s="101" t="s">
        <v>80</v>
      </c>
      <c r="AY118" s="18" t="s">
        <v>131</v>
      </c>
      <c r="BE118" s="102">
        <f>IF(N118="základní",J118,0)</f>
        <v>0</v>
      </c>
      <c r="BF118" s="102">
        <f>IF(N118="snížená",J118,0)</f>
        <v>0</v>
      </c>
      <c r="BG118" s="102">
        <f>IF(N118="zákl. přenesená",J118,0)</f>
        <v>0</v>
      </c>
      <c r="BH118" s="102">
        <f>IF(N118="sníž. přenesená",J118,0)</f>
        <v>0</v>
      </c>
      <c r="BI118" s="102">
        <f>IF(N118="nulová",J118,0)</f>
        <v>0</v>
      </c>
      <c r="BJ118" s="18" t="s">
        <v>78</v>
      </c>
      <c r="BK118" s="102">
        <f>ROUND(I118*H118,2)</f>
        <v>0</v>
      </c>
      <c r="BL118" s="18" t="s">
        <v>156</v>
      </c>
      <c r="BM118" s="101" t="s">
        <v>816</v>
      </c>
    </row>
    <row r="119" spans="1:65" s="2" customFormat="1">
      <c r="A119" s="27"/>
      <c r="B119" s="237"/>
      <c r="C119" s="238"/>
      <c r="D119" s="294" t="s">
        <v>143</v>
      </c>
      <c r="E119" s="238"/>
      <c r="F119" s="295" t="s">
        <v>817</v>
      </c>
      <c r="G119" s="238"/>
      <c r="H119" s="238"/>
      <c r="I119" s="238"/>
      <c r="J119" s="238"/>
      <c r="K119" s="238"/>
      <c r="L119" s="28"/>
      <c r="M119" s="103"/>
      <c r="N119" s="104"/>
      <c r="O119" s="44"/>
      <c r="P119" s="44"/>
      <c r="Q119" s="44"/>
      <c r="R119" s="44"/>
      <c r="S119" s="44"/>
      <c r="T119" s="45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T119" s="18" t="s">
        <v>143</v>
      </c>
      <c r="AU119" s="18" t="s">
        <v>80</v>
      </c>
    </row>
    <row r="120" spans="1:65" s="13" customFormat="1">
      <c r="B120" s="296"/>
      <c r="C120" s="297"/>
      <c r="D120" s="298" t="s">
        <v>145</v>
      </c>
      <c r="E120" s="299" t="s">
        <v>3</v>
      </c>
      <c r="F120" s="300" t="s">
        <v>818</v>
      </c>
      <c r="G120" s="297"/>
      <c r="H120" s="301">
        <v>38.4</v>
      </c>
      <c r="I120" s="297"/>
      <c r="J120" s="297"/>
      <c r="K120" s="297"/>
      <c r="L120" s="105"/>
      <c r="M120" s="107"/>
      <c r="N120" s="108"/>
      <c r="O120" s="108"/>
      <c r="P120" s="108"/>
      <c r="Q120" s="108"/>
      <c r="R120" s="108"/>
      <c r="S120" s="108"/>
      <c r="T120" s="109"/>
      <c r="AT120" s="106" t="s">
        <v>145</v>
      </c>
      <c r="AU120" s="106" t="s">
        <v>80</v>
      </c>
      <c r="AV120" s="13" t="s">
        <v>80</v>
      </c>
      <c r="AW120" s="13" t="s">
        <v>31</v>
      </c>
      <c r="AX120" s="13" t="s">
        <v>78</v>
      </c>
      <c r="AY120" s="106" t="s">
        <v>131</v>
      </c>
    </row>
    <row r="121" spans="1:65" s="2" customFormat="1" ht="16.5" customHeight="1">
      <c r="A121" s="27"/>
      <c r="B121" s="237"/>
      <c r="C121" s="288" t="s">
        <v>193</v>
      </c>
      <c r="D121" s="288" t="s">
        <v>136</v>
      </c>
      <c r="E121" s="289" t="s">
        <v>819</v>
      </c>
      <c r="F121" s="290" t="s">
        <v>820</v>
      </c>
      <c r="G121" s="291" t="s">
        <v>196</v>
      </c>
      <c r="H121" s="292">
        <v>38.4</v>
      </c>
      <c r="I121" s="314">
        <v>0</v>
      </c>
      <c r="J121" s="293">
        <f>ROUND(I121*H121,2)</f>
        <v>0</v>
      </c>
      <c r="K121" s="290" t="s">
        <v>140</v>
      </c>
      <c r="L121" s="28"/>
      <c r="M121" s="97" t="s">
        <v>3</v>
      </c>
      <c r="N121" s="98" t="s">
        <v>41</v>
      </c>
      <c r="O121" s="99">
        <v>0.23200000000000001</v>
      </c>
      <c r="P121" s="99">
        <f>O121*H121</f>
        <v>8.9087999999999994</v>
      </c>
      <c r="Q121" s="99">
        <v>0</v>
      </c>
      <c r="R121" s="99">
        <f>Q121*H121</f>
        <v>0</v>
      </c>
      <c r="S121" s="99">
        <v>0</v>
      </c>
      <c r="T121" s="100">
        <f>S121*H121</f>
        <v>0</v>
      </c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R121" s="101" t="s">
        <v>156</v>
      </c>
      <c r="AT121" s="101" t="s">
        <v>136</v>
      </c>
      <c r="AU121" s="101" t="s">
        <v>80</v>
      </c>
      <c r="AY121" s="18" t="s">
        <v>131</v>
      </c>
      <c r="BE121" s="102">
        <f>IF(N121="základní",J121,0)</f>
        <v>0</v>
      </c>
      <c r="BF121" s="102">
        <f>IF(N121="snížená",J121,0)</f>
        <v>0</v>
      </c>
      <c r="BG121" s="102">
        <f>IF(N121="zákl. přenesená",J121,0)</f>
        <v>0</v>
      </c>
      <c r="BH121" s="102">
        <f>IF(N121="sníž. přenesená",J121,0)</f>
        <v>0</v>
      </c>
      <c r="BI121" s="102">
        <f>IF(N121="nulová",J121,0)</f>
        <v>0</v>
      </c>
      <c r="BJ121" s="18" t="s">
        <v>78</v>
      </c>
      <c r="BK121" s="102">
        <f>ROUND(I121*H121,2)</f>
        <v>0</v>
      </c>
      <c r="BL121" s="18" t="s">
        <v>156</v>
      </c>
      <c r="BM121" s="101" t="s">
        <v>821</v>
      </c>
    </row>
    <row r="122" spans="1:65" s="2" customFormat="1">
      <c r="A122" s="27"/>
      <c r="B122" s="237"/>
      <c r="C122" s="238"/>
      <c r="D122" s="294" t="s">
        <v>143</v>
      </c>
      <c r="E122" s="238"/>
      <c r="F122" s="295" t="s">
        <v>822</v>
      </c>
      <c r="G122" s="238"/>
      <c r="H122" s="238"/>
      <c r="I122" s="238"/>
      <c r="J122" s="238"/>
      <c r="K122" s="238"/>
      <c r="L122" s="28"/>
      <c r="M122" s="103"/>
      <c r="N122" s="104"/>
      <c r="O122" s="44"/>
      <c r="P122" s="44"/>
      <c r="Q122" s="44"/>
      <c r="R122" s="44"/>
      <c r="S122" s="44"/>
      <c r="T122" s="45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T122" s="18" t="s">
        <v>143</v>
      </c>
      <c r="AU122" s="18" t="s">
        <v>80</v>
      </c>
    </row>
    <row r="123" spans="1:65" s="13" customFormat="1">
      <c r="B123" s="296"/>
      <c r="C123" s="297"/>
      <c r="D123" s="298" t="s">
        <v>145</v>
      </c>
      <c r="E123" s="299" t="s">
        <v>3</v>
      </c>
      <c r="F123" s="300" t="s">
        <v>818</v>
      </c>
      <c r="G123" s="297"/>
      <c r="H123" s="301">
        <v>38.4</v>
      </c>
      <c r="I123" s="297"/>
      <c r="J123" s="297"/>
      <c r="K123" s="297"/>
      <c r="L123" s="105"/>
      <c r="M123" s="107"/>
      <c r="N123" s="108"/>
      <c r="O123" s="108"/>
      <c r="P123" s="108"/>
      <c r="Q123" s="108"/>
      <c r="R123" s="108"/>
      <c r="S123" s="108"/>
      <c r="T123" s="109"/>
      <c r="AT123" s="106" t="s">
        <v>145</v>
      </c>
      <c r="AU123" s="106" t="s">
        <v>80</v>
      </c>
      <c r="AV123" s="13" t="s">
        <v>80</v>
      </c>
      <c r="AW123" s="13" t="s">
        <v>31</v>
      </c>
      <c r="AX123" s="13" t="s">
        <v>78</v>
      </c>
      <c r="AY123" s="106" t="s">
        <v>131</v>
      </c>
    </row>
    <row r="124" spans="1:65" s="12" customFormat="1" ht="22.9" customHeight="1">
      <c r="B124" s="281"/>
      <c r="C124" s="282"/>
      <c r="D124" s="283" t="s">
        <v>69</v>
      </c>
      <c r="E124" s="286" t="s">
        <v>168</v>
      </c>
      <c r="F124" s="286" t="s">
        <v>823</v>
      </c>
      <c r="G124" s="282"/>
      <c r="H124" s="282"/>
      <c r="I124" s="282"/>
      <c r="J124" s="287">
        <f>BK124</f>
        <v>0</v>
      </c>
      <c r="K124" s="282"/>
      <c r="L124" s="89"/>
      <c r="M124" s="91"/>
      <c r="N124" s="92"/>
      <c r="O124" s="92"/>
      <c r="P124" s="93">
        <f>SUM(P125:P153)</f>
        <v>821.41693299999997</v>
      </c>
      <c r="Q124" s="92"/>
      <c r="R124" s="93">
        <f>SUM(R125:R153)</f>
        <v>188.94124911</v>
      </c>
      <c r="S124" s="92"/>
      <c r="T124" s="94">
        <f>SUM(T125:T153)</f>
        <v>0</v>
      </c>
      <c r="AR124" s="90" t="s">
        <v>78</v>
      </c>
      <c r="AT124" s="95" t="s">
        <v>69</v>
      </c>
      <c r="AU124" s="95" t="s">
        <v>78</v>
      </c>
      <c r="AY124" s="90" t="s">
        <v>131</v>
      </c>
      <c r="BK124" s="96">
        <f>SUM(BK125:BK153)</f>
        <v>0</v>
      </c>
    </row>
    <row r="125" spans="1:65" s="2" customFormat="1" ht="21.75" customHeight="1">
      <c r="A125" s="27"/>
      <c r="B125" s="237"/>
      <c r="C125" s="288" t="s">
        <v>200</v>
      </c>
      <c r="D125" s="288" t="s">
        <v>136</v>
      </c>
      <c r="E125" s="289" t="s">
        <v>824</v>
      </c>
      <c r="F125" s="290" t="s">
        <v>825</v>
      </c>
      <c r="G125" s="291" t="s">
        <v>196</v>
      </c>
      <c r="H125" s="292">
        <v>913</v>
      </c>
      <c r="I125" s="314">
        <v>0</v>
      </c>
      <c r="J125" s="293">
        <f>ROUND(I125*H125,2)</f>
        <v>0</v>
      </c>
      <c r="K125" s="290" t="s">
        <v>140</v>
      </c>
      <c r="L125" s="28"/>
      <c r="M125" s="97" t="s">
        <v>3</v>
      </c>
      <c r="N125" s="98" t="s">
        <v>41</v>
      </c>
      <c r="O125" s="99">
        <v>9.4E-2</v>
      </c>
      <c r="P125" s="99">
        <f>O125*H125</f>
        <v>85.822000000000003</v>
      </c>
      <c r="Q125" s="99">
        <v>0</v>
      </c>
      <c r="R125" s="99">
        <f>Q125*H125</f>
        <v>0</v>
      </c>
      <c r="S125" s="99">
        <v>0</v>
      </c>
      <c r="T125" s="100">
        <f>S125*H125</f>
        <v>0</v>
      </c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R125" s="101" t="s">
        <v>156</v>
      </c>
      <c r="AT125" s="101" t="s">
        <v>136</v>
      </c>
      <c r="AU125" s="101" t="s">
        <v>80</v>
      </c>
      <c r="AY125" s="18" t="s">
        <v>131</v>
      </c>
      <c r="BE125" s="102">
        <f>IF(N125="základní",J125,0)</f>
        <v>0</v>
      </c>
      <c r="BF125" s="102">
        <f>IF(N125="snížená",J125,0)</f>
        <v>0</v>
      </c>
      <c r="BG125" s="102">
        <f>IF(N125="zákl. přenesená",J125,0)</f>
        <v>0</v>
      </c>
      <c r="BH125" s="102">
        <f>IF(N125="sníž. přenesená",J125,0)</f>
        <v>0</v>
      </c>
      <c r="BI125" s="102">
        <f>IF(N125="nulová",J125,0)</f>
        <v>0</v>
      </c>
      <c r="BJ125" s="18" t="s">
        <v>78</v>
      </c>
      <c r="BK125" s="102">
        <f>ROUND(I125*H125,2)</f>
        <v>0</v>
      </c>
      <c r="BL125" s="18" t="s">
        <v>156</v>
      </c>
      <c r="BM125" s="101" t="s">
        <v>826</v>
      </c>
    </row>
    <row r="126" spans="1:65" s="2" customFormat="1">
      <c r="A126" s="27"/>
      <c r="B126" s="237"/>
      <c r="C126" s="238"/>
      <c r="D126" s="294" t="s">
        <v>143</v>
      </c>
      <c r="E126" s="238"/>
      <c r="F126" s="295" t="s">
        <v>827</v>
      </c>
      <c r="G126" s="238"/>
      <c r="H126" s="238"/>
      <c r="I126" s="238"/>
      <c r="J126" s="238"/>
      <c r="K126" s="238"/>
      <c r="L126" s="28"/>
      <c r="M126" s="103"/>
      <c r="N126" s="104"/>
      <c r="O126" s="44"/>
      <c r="P126" s="44"/>
      <c r="Q126" s="44"/>
      <c r="R126" s="44"/>
      <c r="S126" s="44"/>
      <c r="T126" s="45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T126" s="18" t="s">
        <v>143</v>
      </c>
      <c r="AU126" s="18" t="s">
        <v>80</v>
      </c>
    </row>
    <row r="127" spans="1:65" s="13" customFormat="1">
      <c r="B127" s="296"/>
      <c r="C127" s="297"/>
      <c r="D127" s="298" t="s">
        <v>145</v>
      </c>
      <c r="E127" s="299" t="s">
        <v>3</v>
      </c>
      <c r="F127" s="300" t="s">
        <v>828</v>
      </c>
      <c r="G127" s="297"/>
      <c r="H127" s="301">
        <v>356</v>
      </c>
      <c r="I127" s="297"/>
      <c r="J127" s="297"/>
      <c r="K127" s="297"/>
      <c r="L127" s="105"/>
      <c r="M127" s="107"/>
      <c r="N127" s="108"/>
      <c r="O127" s="108"/>
      <c r="P127" s="108"/>
      <c r="Q127" s="108"/>
      <c r="R127" s="108"/>
      <c r="S127" s="108"/>
      <c r="T127" s="109"/>
      <c r="AT127" s="106" t="s">
        <v>145</v>
      </c>
      <c r="AU127" s="106" t="s">
        <v>80</v>
      </c>
      <c r="AV127" s="13" t="s">
        <v>80</v>
      </c>
      <c r="AW127" s="13" t="s">
        <v>31</v>
      </c>
      <c r="AX127" s="13" t="s">
        <v>70</v>
      </c>
      <c r="AY127" s="106" t="s">
        <v>131</v>
      </c>
    </row>
    <row r="128" spans="1:65" s="13" customFormat="1">
      <c r="B128" s="296"/>
      <c r="C128" s="297"/>
      <c r="D128" s="298" t="s">
        <v>145</v>
      </c>
      <c r="E128" s="299" t="s">
        <v>3</v>
      </c>
      <c r="F128" s="300" t="s">
        <v>829</v>
      </c>
      <c r="G128" s="297"/>
      <c r="H128" s="301">
        <v>557</v>
      </c>
      <c r="I128" s="297"/>
      <c r="J128" s="297"/>
      <c r="K128" s="297"/>
      <c r="L128" s="105"/>
      <c r="M128" s="107"/>
      <c r="N128" s="108"/>
      <c r="O128" s="108"/>
      <c r="P128" s="108"/>
      <c r="Q128" s="108"/>
      <c r="R128" s="108"/>
      <c r="S128" s="108"/>
      <c r="T128" s="109"/>
      <c r="AT128" s="106" t="s">
        <v>145</v>
      </c>
      <c r="AU128" s="106" t="s">
        <v>80</v>
      </c>
      <c r="AV128" s="13" t="s">
        <v>80</v>
      </c>
      <c r="AW128" s="13" t="s">
        <v>31</v>
      </c>
      <c r="AX128" s="13" t="s">
        <v>70</v>
      </c>
      <c r="AY128" s="106" t="s">
        <v>131</v>
      </c>
    </row>
    <row r="129" spans="1:65" s="14" customFormat="1">
      <c r="B129" s="308"/>
      <c r="C129" s="309"/>
      <c r="D129" s="298" t="s">
        <v>145</v>
      </c>
      <c r="E129" s="310" t="s">
        <v>3</v>
      </c>
      <c r="F129" s="311" t="s">
        <v>155</v>
      </c>
      <c r="G129" s="309"/>
      <c r="H129" s="312">
        <v>913</v>
      </c>
      <c r="I129" s="309"/>
      <c r="J129" s="309"/>
      <c r="K129" s="309"/>
      <c r="L129" s="113"/>
      <c r="M129" s="115"/>
      <c r="N129" s="116"/>
      <c r="O129" s="116"/>
      <c r="P129" s="116"/>
      <c r="Q129" s="116"/>
      <c r="R129" s="116"/>
      <c r="S129" s="116"/>
      <c r="T129" s="117"/>
      <c r="AT129" s="114" t="s">
        <v>145</v>
      </c>
      <c r="AU129" s="114" t="s">
        <v>80</v>
      </c>
      <c r="AV129" s="14" t="s">
        <v>156</v>
      </c>
      <c r="AW129" s="14" t="s">
        <v>31</v>
      </c>
      <c r="AX129" s="14" t="s">
        <v>78</v>
      </c>
      <c r="AY129" s="114" t="s">
        <v>131</v>
      </c>
    </row>
    <row r="130" spans="1:65" s="2" customFormat="1" ht="24.2" customHeight="1">
      <c r="A130" s="27"/>
      <c r="B130" s="237"/>
      <c r="C130" s="288" t="s">
        <v>207</v>
      </c>
      <c r="D130" s="288" t="s">
        <v>136</v>
      </c>
      <c r="E130" s="289" t="s">
        <v>830</v>
      </c>
      <c r="F130" s="290" t="s">
        <v>2145</v>
      </c>
      <c r="G130" s="291" t="s">
        <v>196</v>
      </c>
      <c r="H130" s="292">
        <v>356</v>
      </c>
      <c r="I130" s="314">
        <v>0</v>
      </c>
      <c r="J130" s="293">
        <f>ROUND(I130*H130,2)</f>
        <v>0</v>
      </c>
      <c r="K130" s="290" t="s">
        <v>140</v>
      </c>
      <c r="L130" s="28"/>
      <c r="M130" s="97" t="s">
        <v>3</v>
      </c>
      <c r="N130" s="98" t="s">
        <v>41</v>
      </c>
      <c r="O130" s="99">
        <v>6.4000000000000001E-2</v>
      </c>
      <c r="P130" s="99">
        <f>O130*H130</f>
        <v>22.783999999999999</v>
      </c>
      <c r="Q130" s="99">
        <v>0</v>
      </c>
      <c r="R130" s="99">
        <f>Q130*H130</f>
        <v>0</v>
      </c>
      <c r="S130" s="99">
        <v>0</v>
      </c>
      <c r="T130" s="100">
        <f>S130*H130</f>
        <v>0</v>
      </c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R130" s="101" t="s">
        <v>156</v>
      </c>
      <c r="AT130" s="101" t="s">
        <v>136</v>
      </c>
      <c r="AU130" s="101" t="s">
        <v>80</v>
      </c>
      <c r="AY130" s="18" t="s">
        <v>131</v>
      </c>
      <c r="BE130" s="102">
        <f>IF(N130="základní",J130,0)</f>
        <v>0</v>
      </c>
      <c r="BF130" s="102">
        <f>IF(N130="snížená",J130,0)</f>
        <v>0</v>
      </c>
      <c r="BG130" s="102">
        <f>IF(N130="zákl. přenesená",J130,0)</f>
        <v>0</v>
      </c>
      <c r="BH130" s="102">
        <f>IF(N130="sníž. přenesená",J130,0)</f>
        <v>0</v>
      </c>
      <c r="BI130" s="102">
        <f>IF(N130="nulová",J130,0)</f>
        <v>0</v>
      </c>
      <c r="BJ130" s="18" t="s">
        <v>78</v>
      </c>
      <c r="BK130" s="102">
        <f>ROUND(I130*H130,2)</f>
        <v>0</v>
      </c>
      <c r="BL130" s="18" t="s">
        <v>156</v>
      </c>
      <c r="BM130" s="101" t="s">
        <v>831</v>
      </c>
    </row>
    <row r="131" spans="1:65" s="2" customFormat="1">
      <c r="A131" s="27"/>
      <c r="B131" s="237"/>
      <c r="C131" s="238"/>
      <c r="D131" s="294" t="s">
        <v>143</v>
      </c>
      <c r="E131" s="238"/>
      <c r="F131" s="295" t="s">
        <v>832</v>
      </c>
      <c r="G131" s="238"/>
      <c r="H131" s="238"/>
      <c r="I131" s="238"/>
      <c r="J131" s="238"/>
      <c r="K131" s="238"/>
      <c r="L131" s="28"/>
      <c r="M131" s="103"/>
      <c r="N131" s="104"/>
      <c r="O131" s="44"/>
      <c r="P131" s="44"/>
      <c r="Q131" s="44"/>
      <c r="R131" s="44"/>
      <c r="S131" s="44"/>
      <c r="T131" s="45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T131" s="18" t="s">
        <v>143</v>
      </c>
      <c r="AU131" s="18" t="s">
        <v>80</v>
      </c>
    </row>
    <row r="132" spans="1:65" s="13" customFormat="1">
      <c r="B132" s="296"/>
      <c r="C132" s="297"/>
      <c r="D132" s="298" t="s">
        <v>145</v>
      </c>
      <c r="E132" s="299" t="s">
        <v>3</v>
      </c>
      <c r="F132" s="300" t="s">
        <v>833</v>
      </c>
      <c r="G132" s="297"/>
      <c r="H132" s="301">
        <v>356</v>
      </c>
      <c r="I132" s="297"/>
      <c r="J132" s="297"/>
      <c r="K132" s="297"/>
      <c r="L132" s="105"/>
      <c r="M132" s="107"/>
      <c r="N132" s="108"/>
      <c r="O132" s="108"/>
      <c r="P132" s="108"/>
      <c r="Q132" s="108"/>
      <c r="R132" s="108"/>
      <c r="S132" s="108"/>
      <c r="T132" s="109"/>
      <c r="AT132" s="106" t="s">
        <v>145</v>
      </c>
      <c r="AU132" s="106" t="s">
        <v>80</v>
      </c>
      <c r="AV132" s="13" t="s">
        <v>80</v>
      </c>
      <c r="AW132" s="13" t="s">
        <v>31</v>
      </c>
      <c r="AX132" s="13" t="s">
        <v>78</v>
      </c>
      <c r="AY132" s="106" t="s">
        <v>131</v>
      </c>
    </row>
    <row r="133" spans="1:65" s="2" customFormat="1" ht="24.2" customHeight="1">
      <c r="A133" s="27"/>
      <c r="B133" s="237"/>
      <c r="C133" s="288" t="s">
        <v>9</v>
      </c>
      <c r="D133" s="288" t="s">
        <v>136</v>
      </c>
      <c r="E133" s="289" t="s">
        <v>834</v>
      </c>
      <c r="F133" s="290" t="s">
        <v>2144</v>
      </c>
      <c r="G133" s="291" t="s">
        <v>196</v>
      </c>
      <c r="H133" s="292">
        <v>913</v>
      </c>
      <c r="I133" s="314">
        <v>0</v>
      </c>
      <c r="J133" s="293">
        <f>ROUND(I133*H133,2)</f>
        <v>0</v>
      </c>
      <c r="K133" s="290" t="s">
        <v>140</v>
      </c>
      <c r="L133" s="28"/>
      <c r="M133" s="97" t="s">
        <v>3</v>
      </c>
      <c r="N133" s="98" t="s">
        <v>41</v>
      </c>
      <c r="O133" s="99">
        <v>2.9000000000000001E-2</v>
      </c>
      <c r="P133" s="99">
        <f>O133*H133</f>
        <v>26.477</v>
      </c>
      <c r="Q133" s="99">
        <v>0</v>
      </c>
      <c r="R133" s="99">
        <f>Q133*H133</f>
        <v>0</v>
      </c>
      <c r="S133" s="99">
        <v>0</v>
      </c>
      <c r="T133" s="100">
        <f>S133*H133</f>
        <v>0</v>
      </c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R133" s="101" t="s">
        <v>156</v>
      </c>
      <c r="AT133" s="101" t="s">
        <v>136</v>
      </c>
      <c r="AU133" s="101" t="s">
        <v>80</v>
      </c>
      <c r="AY133" s="18" t="s">
        <v>131</v>
      </c>
      <c r="BE133" s="102">
        <f>IF(N133="základní",J133,0)</f>
        <v>0</v>
      </c>
      <c r="BF133" s="102">
        <f>IF(N133="snížená",J133,0)</f>
        <v>0</v>
      </c>
      <c r="BG133" s="102">
        <f>IF(N133="zákl. přenesená",J133,0)</f>
        <v>0</v>
      </c>
      <c r="BH133" s="102">
        <f>IF(N133="sníž. přenesená",J133,0)</f>
        <v>0</v>
      </c>
      <c r="BI133" s="102">
        <f>IF(N133="nulová",J133,0)</f>
        <v>0</v>
      </c>
      <c r="BJ133" s="18" t="s">
        <v>78</v>
      </c>
      <c r="BK133" s="102">
        <f>ROUND(I133*H133,2)</f>
        <v>0</v>
      </c>
      <c r="BL133" s="18" t="s">
        <v>156</v>
      </c>
      <c r="BM133" s="101" t="s">
        <v>835</v>
      </c>
    </row>
    <row r="134" spans="1:65" s="2" customFormat="1">
      <c r="A134" s="27"/>
      <c r="B134" s="237"/>
      <c r="C134" s="238"/>
      <c r="D134" s="294" t="s">
        <v>143</v>
      </c>
      <c r="E134" s="238"/>
      <c r="F134" s="295" t="s">
        <v>836</v>
      </c>
      <c r="G134" s="238"/>
      <c r="H134" s="238"/>
      <c r="I134" s="238"/>
      <c r="J134" s="238"/>
      <c r="K134" s="238"/>
      <c r="L134" s="28"/>
      <c r="M134" s="103"/>
      <c r="N134" s="104"/>
      <c r="O134" s="44"/>
      <c r="P134" s="44"/>
      <c r="Q134" s="44"/>
      <c r="R134" s="44"/>
      <c r="S134" s="44"/>
      <c r="T134" s="45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T134" s="18" t="s">
        <v>143</v>
      </c>
      <c r="AU134" s="18" t="s">
        <v>80</v>
      </c>
    </row>
    <row r="135" spans="1:65" s="2" customFormat="1" ht="19.5">
      <c r="A135" s="27"/>
      <c r="B135" s="237"/>
      <c r="C135" s="238"/>
      <c r="D135" s="298" t="s">
        <v>205</v>
      </c>
      <c r="E135" s="238"/>
      <c r="F135" s="313" t="s">
        <v>837</v>
      </c>
      <c r="G135" s="238"/>
      <c r="H135" s="238"/>
      <c r="I135" s="238"/>
      <c r="J135" s="238"/>
      <c r="K135" s="238"/>
      <c r="L135" s="28"/>
      <c r="M135" s="103"/>
      <c r="N135" s="104"/>
      <c r="O135" s="44"/>
      <c r="P135" s="44"/>
      <c r="Q135" s="44"/>
      <c r="R135" s="44"/>
      <c r="S135" s="44"/>
      <c r="T135" s="45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T135" s="18" t="s">
        <v>205</v>
      </c>
      <c r="AU135" s="18" t="s">
        <v>80</v>
      </c>
    </row>
    <row r="136" spans="1:65" s="13" customFormat="1">
      <c r="B136" s="296"/>
      <c r="C136" s="297"/>
      <c r="D136" s="298" t="s">
        <v>145</v>
      </c>
      <c r="E136" s="299" t="s">
        <v>3</v>
      </c>
      <c r="F136" s="300" t="s">
        <v>828</v>
      </c>
      <c r="G136" s="297"/>
      <c r="H136" s="301">
        <v>356</v>
      </c>
      <c r="I136" s="297"/>
      <c r="J136" s="297"/>
      <c r="K136" s="297"/>
      <c r="L136" s="105"/>
      <c r="M136" s="107"/>
      <c r="N136" s="108"/>
      <c r="O136" s="108"/>
      <c r="P136" s="108"/>
      <c r="Q136" s="108"/>
      <c r="R136" s="108"/>
      <c r="S136" s="108"/>
      <c r="T136" s="109"/>
      <c r="AT136" s="106" t="s">
        <v>145</v>
      </c>
      <c r="AU136" s="106" t="s">
        <v>80</v>
      </c>
      <c r="AV136" s="13" t="s">
        <v>80</v>
      </c>
      <c r="AW136" s="13" t="s">
        <v>31</v>
      </c>
      <c r="AX136" s="13" t="s">
        <v>70</v>
      </c>
      <c r="AY136" s="106" t="s">
        <v>131</v>
      </c>
    </row>
    <row r="137" spans="1:65" s="13" customFormat="1">
      <c r="B137" s="296"/>
      <c r="C137" s="297"/>
      <c r="D137" s="298" t="s">
        <v>145</v>
      </c>
      <c r="E137" s="299" t="s">
        <v>3</v>
      </c>
      <c r="F137" s="300" t="s">
        <v>829</v>
      </c>
      <c r="G137" s="297"/>
      <c r="H137" s="301">
        <v>557</v>
      </c>
      <c r="I137" s="297"/>
      <c r="J137" s="297"/>
      <c r="K137" s="297"/>
      <c r="L137" s="105"/>
      <c r="M137" s="107"/>
      <c r="N137" s="108"/>
      <c r="O137" s="108"/>
      <c r="P137" s="108"/>
      <c r="Q137" s="108"/>
      <c r="R137" s="108"/>
      <c r="S137" s="108"/>
      <c r="T137" s="109"/>
      <c r="AT137" s="106" t="s">
        <v>145</v>
      </c>
      <c r="AU137" s="106" t="s">
        <v>80</v>
      </c>
      <c r="AV137" s="13" t="s">
        <v>80</v>
      </c>
      <c r="AW137" s="13" t="s">
        <v>31</v>
      </c>
      <c r="AX137" s="13" t="s">
        <v>70</v>
      </c>
      <c r="AY137" s="106" t="s">
        <v>131</v>
      </c>
    </row>
    <row r="138" spans="1:65" s="14" customFormat="1">
      <c r="B138" s="308"/>
      <c r="C138" s="309"/>
      <c r="D138" s="298" t="s">
        <v>145</v>
      </c>
      <c r="E138" s="310" t="s">
        <v>3</v>
      </c>
      <c r="F138" s="311" t="s">
        <v>155</v>
      </c>
      <c r="G138" s="309"/>
      <c r="H138" s="312">
        <v>913</v>
      </c>
      <c r="I138" s="309"/>
      <c r="J138" s="309"/>
      <c r="K138" s="309"/>
      <c r="L138" s="113"/>
      <c r="M138" s="115"/>
      <c r="N138" s="116"/>
      <c r="O138" s="116"/>
      <c r="P138" s="116"/>
      <c r="Q138" s="116"/>
      <c r="R138" s="116"/>
      <c r="S138" s="116"/>
      <c r="T138" s="117"/>
      <c r="AT138" s="114" t="s">
        <v>145</v>
      </c>
      <c r="AU138" s="114" t="s">
        <v>80</v>
      </c>
      <c r="AV138" s="14" t="s">
        <v>156</v>
      </c>
      <c r="AW138" s="14" t="s">
        <v>31</v>
      </c>
      <c r="AX138" s="14" t="s">
        <v>78</v>
      </c>
      <c r="AY138" s="114" t="s">
        <v>131</v>
      </c>
    </row>
    <row r="139" spans="1:65" s="2" customFormat="1" ht="16.5" customHeight="1">
      <c r="A139" s="27"/>
      <c r="B139" s="237"/>
      <c r="C139" s="288" t="s">
        <v>312</v>
      </c>
      <c r="D139" s="288" t="s">
        <v>136</v>
      </c>
      <c r="E139" s="289" t="s">
        <v>838</v>
      </c>
      <c r="F139" s="290" t="s">
        <v>839</v>
      </c>
      <c r="G139" s="291" t="s">
        <v>150</v>
      </c>
      <c r="H139" s="292">
        <v>10.042999999999999</v>
      </c>
      <c r="I139" s="314">
        <v>0</v>
      </c>
      <c r="J139" s="293">
        <f>ROUND(I139*H139,2)</f>
        <v>0</v>
      </c>
      <c r="K139" s="290" t="s">
        <v>140</v>
      </c>
      <c r="L139" s="28"/>
      <c r="M139" s="97" t="s">
        <v>3</v>
      </c>
      <c r="N139" s="98" t="s">
        <v>41</v>
      </c>
      <c r="O139" s="99">
        <v>15.231</v>
      </c>
      <c r="P139" s="99">
        <f>O139*H139</f>
        <v>152.96493299999997</v>
      </c>
      <c r="Q139" s="99">
        <v>1.06277</v>
      </c>
      <c r="R139" s="99">
        <f>Q139*H139</f>
        <v>10.673399109999998</v>
      </c>
      <c r="S139" s="99">
        <v>0</v>
      </c>
      <c r="T139" s="100">
        <f>S139*H139</f>
        <v>0</v>
      </c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R139" s="101" t="s">
        <v>610</v>
      </c>
      <c r="AT139" s="101" t="s">
        <v>136</v>
      </c>
      <c r="AU139" s="101" t="s">
        <v>80</v>
      </c>
      <c r="AY139" s="18" t="s">
        <v>131</v>
      </c>
      <c r="BE139" s="102">
        <f>IF(N139="základní",J139,0)</f>
        <v>0</v>
      </c>
      <c r="BF139" s="102">
        <f>IF(N139="snížená",J139,0)</f>
        <v>0</v>
      </c>
      <c r="BG139" s="102">
        <f>IF(N139="zákl. přenesená",J139,0)</f>
        <v>0</v>
      </c>
      <c r="BH139" s="102">
        <f>IF(N139="sníž. přenesená",J139,0)</f>
        <v>0</v>
      </c>
      <c r="BI139" s="102">
        <f>IF(N139="nulová",J139,0)</f>
        <v>0</v>
      </c>
      <c r="BJ139" s="18" t="s">
        <v>78</v>
      </c>
      <c r="BK139" s="102">
        <f>ROUND(I139*H139,2)</f>
        <v>0</v>
      </c>
      <c r="BL139" s="18" t="s">
        <v>610</v>
      </c>
      <c r="BM139" s="101" t="s">
        <v>840</v>
      </c>
    </row>
    <row r="140" spans="1:65" s="2" customFormat="1">
      <c r="A140" s="27"/>
      <c r="B140" s="237"/>
      <c r="C140" s="238"/>
      <c r="D140" s="294" t="s">
        <v>143</v>
      </c>
      <c r="E140" s="238"/>
      <c r="F140" s="295" t="s">
        <v>841</v>
      </c>
      <c r="G140" s="238"/>
      <c r="H140" s="238"/>
      <c r="I140" s="238"/>
      <c r="J140" s="238"/>
      <c r="K140" s="238"/>
      <c r="L140" s="28"/>
      <c r="M140" s="103"/>
      <c r="N140" s="104"/>
      <c r="O140" s="44"/>
      <c r="P140" s="44"/>
      <c r="Q140" s="44"/>
      <c r="R140" s="44"/>
      <c r="S140" s="44"/>
      <c r="T140" s="45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T140" s="18" t="s">
        <v>143</v>
      </c>
      <c r="AU140" s="18" t="s">
        <v>80</v>
      </c>
    </row>
    <row r="141" spans="1:65" s="13" customFormat="1">
      <c r="B141" s="296"/>
      <c r="C141" s="297"/>
      <c r="D141" s="298" t="s">
        <v>145</v>
      </c>
      <c r="E141" s="299" t="s">
        <v>3</v>
      </c>
      <c r="F141" s="300" t="s">
        <v>2007</v>
      </c>
      <c r="G141" s="297"/>
      <c r="H141" s="301">
        <v>5.0220000000000002</v>
      </c>
      <c r="I141" s="297"/>
      <c r="J141" s="297"/>
      <c r="K141" s="297"/>
      <c r="L141" s="105"/>
      <c r="M141" s="107"/>
      <c r="N141" s="108"/>
      <c r="O141" s="108"/>
      <c r="P141" s="108"/>
      <c r="Q141" s="108"/>
      <c r="R141" s="108"/>
      <c r="S141" s="108"/>
      <c r="T141" s="109"/>
      <c r="AT141" s="106" t="s">
        <v>145</v>
      </c>
      <c r="AU141" s="106" t="s">
        <v>80</v>
      </c>
      <c r="AV141" s="13" t="s">
        <v>80</v>
      </c>
      <c r="AW141" s="13" t="s">
        <v>31</v>
      </c>
      <c r="AX141" s="13" t="s">
        <v>78</v>
      </c>
      <c r="AY141" s="106" t="s">
        <v>131</v>
      </c>
    </row>
    <row r="142" spans="1:65" s="2" customFormat="1" ht="16.5" customHeight="1">
      <c r="A142" s="27"/>
      <c r="B142" s="237"/>
      <c r="C142" s="288" t="s">
        <v>317</v>
      </c>
      <c r="D142" s="288" t="s">
        <v>136</v>
      </c>
      <c r="E142" s="289" t="s">
        <v>842</v>
      </c>
      <c r="F142" s="290" t="s">
        <v>843</v>
      </c>
      <c r="G142" s="291" t="s">
        <v>196</v>
      </c>
      <c r="H142" s="292">
        <v>356</v>
      </c>
      <c r="I142" s="314">
        <v>0</v>
      </c>
      <c r="J142" s="293">
        <f>ROUND(I142*H142,2)</f>
        <v>0</v>
      </c>
      <c r="K142" s="290" t="s">
        <v>140</v>
      </c>
      <c r="L142" s="28"/>
      <c r="M142" s="97" t="s">
        <v>3</v>
      </c>
      <c r="N142" s="98" t="s">
        <v>41</v>
      </c>
      <c r="O142" s="99">
        <v>8.0000000000000002E-3</v>
      </c>
      <c r="P142" s="99">
        <f>O142*H142</f>
        <v>2.8479999999999999</v>
      </c>
      <c r="Q142" s="99">
        <v>0</v>
      </c>
      <c r="R142" s="99">
        <f>Q142*H142</f>
        <v>0</v>
      </c>
      <c r="S142" s="99">
        <v>0</v>
      </c>
      <c r="T142" s="100">
        <f>S142*H142</f>
        <v>0</v>
      </c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R142" s="101" t="s">
        <v>156</v>
      </c>
      <c r="AT142" s="101" t="s">
        <v>136</v>
      </c>
      <c r="AU142" s="101" t="s">
        <v>80</v>
      </c>
      <c r="AY142" s="18" t="s">
        <v>131</v>
      </c>
      <c r="BE142" s="102">
        <f>IF(N142="základní",J142,0)</f>
        <v>0</v>
      </c>
      <c r="BF142" s="102">
        <f>IF(N142="snížená",J142,0)</f>
        <v>0</v>
      </c>
      <c r="BG142" s="102">
        <f>IF(N142="zákl. přenesená",J142,0)</f>
        <v>0</v>
      </c>
      <c r="BH142" s="102">
        <f>IF(N142="sníž. přenesená",J142,0)</f>
        <v>0</v>
      </c>
      <c r="BI142" s="102">
        <f>IF(N142="nulová",J142,0)</f>
        <v>0</v>
      </c>
      <c r="BJ142" s="18" t="s">
        <v>78</v>
      </c>
      <c r="BK142" s="102">
        <f>ROUND(I142*H142,2)</f>
        <v>0</v>
      </c>
      <c r="BL142" s="18" t="s">
        <v>156</v>
      </c>
      <c r="BM142" s="101" t="s">
        <v>844</v>
      </c>
    </row>
    <row r="143" spans="1:65" s="2" customFormat="1">
      <c r="A143" s="27"/>
      <c r="B143" s="237"/>
      <c r="C143" s="238"/>
      <c r="D143" s="294" t="s">
        <v>143</v>
      </c>
      <c r="E143" s="238"/>
      <c r="F143" s="295" t="s">
        <v>845</v>
      </c>
      <c r="G143" s="238"/>
      <c r="H143" s="238"/>
      <c r="I143" s="238"/>
      <c r="J143" s="238"/>
      <c r="K143" s="238"/>
      <c r="L143" s="28"/>
      <c r="M143" s="103"/>
      <c r="N143" s="104"/>
      <c r="O143" s="44"/>
      <c r="P143" s="44"/>
      <c r="Q143" s="44"/>
      <c r="R143" s="44"/>
      <c r="S143" s="44"/>
      <c r="T143" s="45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T143" s="18" t="s">
        <v>143</v>
      </c>
      <c r="AU143" s="18" t="s">
        <v>80</v>
      </c>
    </row>
    <row r="144" spans="1:65" s="2" customFormat="1" ht="16.5" customHeight="1">
      <c r="A144" s="27"/>
      <c r="B144" s="237"/>
      <c r="C144" s="288" t="s">
        <v>329</v>
      </c>
      <c r="D144" s="288" t="s">
        <v>136</v>
      </c>
      <c r="E144" s="289" t="s">
        <v>846</v>
      </c>
      <c r="F144" s="290" t="s">
        <v>847</v>
      </c>
      <c r="G144" s="291" t="s">
        <v>196</v>
      </c>
      <c r="H144" s="292">
        <v>356</v>
      </c>
      <c r="I144" s="314">
        <v>0</v>
      </c>
      <c r="J144" s="293">
        <f>ROUND(I144*H144,2)</f>
        <v>0</v>
      </c>
      <c r="K144" s="290" t="s">
        <v>140</v>
      </c>
      <c r="L144" s="28"/>
      <c r="M144" s="97" t="s">
        <v>3</v>
      </c>
      <c r="N144" s="98" t="s">
        <v>41</v>
      </c>
      <c r="O144" s="99">
        <v>2E-3</v>
      </c>
      <c r="P144" s="99">
        <f>O144*H144</f>
        <v>0.71199999999999997</v>
      </c>
      <c r="Q144" s="99">
        <v>0</v>
      </c>
      <c r="R144" s="99">
        <f>Q144*H144</f>
        <v>0</v>
      </c>
      <c r="S144" s="99">
        <v>0</v>
      </c>
      <c r="T144" s="100">
        <f>S144*H144</f>
        <v>0</v>
      </c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R144" s="101" t="s">
        <v>156</v>
      </c>
      <c r="AT144" s="101" t="s">
        <v>136</v>
      </c>
      <c r="AU144" s="101" t="s">
        <v>80</v>
      </c>
      <c r="AY144" s="18" t="s">
        <v>131</v>
      </c>
      <c r="BE144" s="102">
        <f>IF(N144="základní",J144,0)</f>
        <v>0</v>
      </c>
      <c r="BF144" s="102">
        <f>IF(N144="snížená",J144,0)</f>
        <v>0</v>
      </c>
      <c r="BG144" s="102">
        <f>IF(N144="zákl. přenesená",J144,0)</f>
        <v>0</v>
      </c>
      <c r="BH144" s="102">
        <f>IF(N144="sníž. přenesená",J144,0)</f>
        <v>0</v>
      </c>
      <c r="BI144" s="102">
        <f>IF(N144="nulová",J144,0)</f>
        <v>0</v>
      </c>
      <c r="BJ144" s="18" t="s">
        <v>78</v>
      </c>
      <c r="BK144" s="102">
        <f>ROUND(I144*H144,2)</f>
        <v>0</v>
      </c>
      <c r="BL144" s="18" t="s">
        <v>156</v>
      </c>
      <c r="BM144" s="101" t="s">
        <v>848</v>
      </c>
    </row>
    <row r="145" spans="1:65" s="2" customFormat="1">
      <c r="A145" s="27"/>
      <c r="B145" s="237"/>
      <c r="C145" s="238"/>
      <c r="D145" s="294" t="s">
        <v>143</v>
      </c>
      <c r="E145" s="238"/>
      <c r="F145" s="295" t="s">
        <v>849</v>
      </c>
      <c r="G145" s="238"/>
      <c r="H145" s="238"/>
      <c r="I145" s="238"/>
      <c r="J145" s="238"/>
      <c r="K145" s="238"/>
      <c r="L145" s="28"/>
      <c r="M145" s="103"/>
      <c r="N145" s="104"/>
      <c r="O145" s="44"/>
      <c r="P145" s="44"/>
      <c r="Q145" s="44"/>
      <c r="R145" s="44"/>
      <c r="S145" s="44"/>
      <c r="T145" s="45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T145" s="18" t="s">
        <v>143</v>
      </c>
      <c r="AU145" s="18" t="s">
        <v>80</v>
      </c>
    </row>
    <row r="146" spans="1:65" s="2" customFormat="1" ht="24.2" customHeight="1">
      <c r="A146" s="27"/>
      <c r="B146" s="237"/>
      <c r="C146" s="288" t="s">
        <v>141</v>
      </c>
      <c r="D146" s="288" t="s">
        <v>136</v>
      </c>
      <c r="E146" s="289" t="s">
        <v>850</v>
      </c>
      <c r="F146" s="290" t="s">
        <v>2146</v>
      </c>
      <c r="G146" s="291" t="s">
        <v>196</v>
      </c>
      <c r="H146" s="292">
        <v>356</v>
      </c>
      <c r="I146" s="314">
        <v>0</v>
      </c>
      <c r="J146" s="293">
        <f>ROUND(I146*H146,2)</f>
        <v>0</v>
      </c>
      <c r="K146" s="290" t="s">
        <v>140</v>
      </c>
      <c r="L146" s="28"/>
      <c r="M146" s="97" t="s">
        <v>3</v>
      </c>
      <c r="N146" s="98" t="s">
        <v>41</v>
      </c>
      <c r="O146" s="99">
        <v>6.6000000000000003E-2</v>
      </c>
      <c r="P146" s="99">
        <f>O146*H146</f>
        <v>23.496000000000002</v>
      </c>
      <c r="Q146" s="99">
        <v>0</v>
      </c>
      <c r="R146" s="99">
        <f>Q146*H146</f>
        <v>0</v>
      </c>
      <c r="S146" s="99">
        <v>0</v>
      </c>
      <c r="T146" s="100">
        <f>S146*H146</f>
        <v>0</v>
      </c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R146" s="101" t="s">
        <v>156</v>
      </c>
      <c r="AT146" s="101" t="s">
        <v>136</v>
      </c>
      <c r="AU146" s="101" t="s">
        <v>80</v>
      </c>
      <c r="AY146" s="18" t="s">
        <v>131</v>
      </c>
      <c r="BE146" s="102">
        <f>IF(N146="základní",J146,0)</f>
        <v>0</v>
      </c>
      <c r="BF146" s="102">
        <f>IF(N146="snížená",J146,0)</f>
        <v>0</v>
      </c>
      <c r="BG146" s="102">
        <f>IF(N146="zákl. přenesená",J146,0)</f>
        <v>0</v>
      </c>
      <c r="BH146" s="102">
        <f>IF(N146="sníž. přenesená",J146,0)</f>
        <v>0</v>
      </c>
      <c r="BI146" s="102">
        <f>IF(N146="nulová",J146,0)</f>
        <v>0</v>
      </c>
      <c r="BJ146" s="18" t="s">
        <v>78</v>
      </c>
      <c r="BK146" s="102">
        <f>ROUND(I146*H146,2)</f>
        <v>0</v>
      </c>
      <c r="BL146" s="18" t="s">
        <v>156</v>
      </c>
      <c r="BM146" s="101" t="s">
        <v>851</v>
      </c>
    </row>
    <row r="147" spans="1:65" s="2" customFormat="1">
      <c r="A147" s="27"/>
      <c r="B147" s="237"/>
      <c r="C147" s="238"/>
      <c r="D147" s="294" t="s">
        <v>143</v>
      </c>
      <c r="E147" s="238"/>
      <c r="F147" s="295" t="s">
        <v>852</v>
      </c>
      <c r="G147" s="238"/>
      <c r="H147" s="238"/>
      <c r="I147" s="238"/>
      <c r="J147" s="238"/>
      <c r="K147" s="238"/>
      <c r="L147" s="28"/>
      <c r="M147" s="103"/>
      <c r="N147" s="104"/>
      <c r="O147" s="44"/>
      <c r="P147" s="44"/>
      <c r="Q147" s="44"/>
      <c r="R147" s="44"/>
      <c r="S147" s="44"/>
      <c r="T147" s="45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T147" s="18" t="s">
        <v>143</v>
      </c>
      <c r="AU147" s="18" t="s">
        <v>80</v>
      </c>
    </row>
    <row r="148" spans="1:65" s="13" customFormat="1">
      <c r="B148" s="296"/>
      <c r="C148" s="297"/>
      <c r="D148" s="298" t="s">
        <v>145</v>
      </c>
      <c r="E148" s="299" t="s">
        <v>3</v>
      </c>
      <c r="F148" s="300" t="s">
        <v>833</v>
      </c>
      <c r="G148" s="297"/>
      <c r="H148" s="301">
        <v>356</v>
      </c>
      <c r="I148" s="297"/>
      <c r="J148" s="297"/>
      <c r="K148" s="297"/>
      <c r="L148" s="105"/>
      <c r="M148" s="107"/>
      <c r="N148" s="108"/>
      <c r="O148" s="108"/>
      <c r="P148" s="108"/>
      <c r="Q148" s="108"/>
      <c r="R148" s="108"/>
      <c r="S148" s="108"/>
      <c r="T148" s="109"/>
      <c r="AT148" s="106" t="s">
        <v>145</v>
      </c>
      <c r="AU148" s="106" t="s">
        <v>80</v>
      </c>
      <c r="AV148" s="13" t="s">
        <v>80</v>
      </c>
      <c r="AW148" s="13" t="s">
        <v>31</v>
      </c>
      <c r="AX148" s="13" t="s">
        <v>78</v>
      </c>
      <c r="AY148" s="106" t="s">
        <v>131</v>
      </c>
    </row>
    <row r="149" spans="1:65" s="2" customFormat="1" ht="33" customHeight="1">
      <c r="A149" s="27"/>
      <c r="B149" s="237"/>
      <c r="C149" s="288" t="s">
        <v>340</v>
      </c>
      <c r="D149" s="288" t="s">
        <v>136</v>
      </c>
      <c r="E149" s="289" t="s">
        <v>853</v>
      </c>
      <c r="F149" s="290" t="s">
        <v>2143</v>
      </c>
      <c r="G149" s="291" t="s">
        <v>196</v>
      </c>
      <c r="H149" s="292">
        <v>557</v>
      </c>
      <c r="I149" s="314">
        <v>0</v>
      </c>
      <c r="J149" s="293">
        <f>ROUND(I149*H149,2)</f>
        <v>0</v>
      </c>
      <c r="K149" s="290" t="s">
        <v>140</v>
      </c>
      <c r="L149" s="28"/>
      <c r="M149" s="97" t="s">
        <v>3</v>
      </c>
      <c r="N149" s="98" t="s">
        <v>41</v>
      </c>
      <c r="O149" s="99">
        <v>0.90900000000000003</v>
      </c>
      <c r="P149" s="99">
        <f>O149*H149</f>
        <v>506.31300000000005</v>
      </c>
      <c r="Q149" s="99">
        <v>0.1837</v>
      </c>
      <c r="R149" s="99">
        <f>Q149*H149</f>
        <v>102.32089999999999</v>
      </c>
      <c r="S149" s="99">
        <v>0</v>
      </c>
      <c r="T149" s="100">
        <f>S149*H149</f>
        <v>0</v>
      </c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R149" s="101" t="s">
        <v>156</v>
      </c>
      <c r="AT149" s="101" t="s">
        <v>136</v>
      </c>
      <c r="AU149" s="101" t="s">
        <v>80</v>
      </c>
      <c r="AY149" s="18" t="s">
        <v>131</v>
      </c>
      <c r="BE149" s="102">
        <f>IF(N149="základní",J149,0)</f>
        <v>0</v>
      </c>
      <c r="BF149" s="102">
        <f>IF(N149="snížená",J149,0)</f>
        <v>0</v>
      </c>
      <c r="BG149" s="102">
        <f>IF(N149="zákl. přenesená",J149,0)</f>
        <v>0</v>
      </c>
      <c r="BH149" s="102">
        <f>IF(N149="sníž. přenesená",J149,0)</f>
        <v>0</v>
      </c>
      <c r="BI149" s="102">
        <f>IF(N149="nulová",J149,0)</f>
        <v>0</v>
      </c>
      <c r="BJ149" s="18" t="s">
        <v>78</v>
      </c>
      <c r="BK149" s="102">
        <f>ROUND(I149*H149,2)</f>
        <v>0</v>
      </c>
      <c r="BL149" s="18" t="s">
        <v>156</v>
      </c>
      <c r="BM149" s="101" t="s">
        <v>854</v>
      </c>
    </row>
    <row r="150" spans="1:65" s="2" customFormat="1">
      <c r="A150" s="27"/>
      <c r="B150" s="237"/>
      <c r="C150" s="238"/>
      <c r="D150" s="294" t="s">
        <v>143</v>
      </c>
      <c r="E150" s="238"/>
      <c r="F150" s="295" t="s">
        <v>855</v>
      </c>
      <c r="G150" s="238"/>
      <c r="H150" s="238"/>
      <c r="I150" s="238"/>
      <c r="J150" s="238"/>
      <c r="K150" s="238"/>
      <c r="L150" s="28"/>
      <c r="M150" s="103"/>
      <c r="N150" s="104"/>
      <c r="O150" s="44"/>
      <c r="P150" s="44"/>
      <c r="Q150" s="44"/>
      <c r="R150" s="44"/>
      <c r="S150" s="44"/>
      <c r="T150" s="45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T150" s="18" t="s">
        <v>143</v>
      </c>
      <c r="AU150" s="18" t="s">
        <v>80</v>
      </c>
    </row>
    <row r="151" spans="1:65" s="13" customFormat="1">
      <c r="B151" s="296"/>
      <c r="C151" s="297"/>
      <c r="D151" s="298" t="s">
        <v>145</v>
      </c>
      <c r="E151" s="299" t="s">
        <v>3</v>
      </c>
      <c r="F151" s="300" t="s">
        <v>856</v>
      </c>
      <c r="G151" s="297"/>
      <c r="H151" s="301">
        <v>557</v>
      </c>
      <c r="I151" s="297"/>
      <c r="J151" s="297"/>
      <c r="K151" s="297"/>
      <c r="L151" s="105"/>
      <c r="M151" s="107"/>
      <c r="N151" s="108"/>
      <c r="O151" s="108"/>
      <c r="P151" s="108"/>
      <c r="Q151" s="108"/>
      <c r="R151" s="108"/>
      <c r="S151" s="108"/>
      <c r="T151" s="109"/>
      <c r="AT151" s="106" t="s">
        <v>145</v>
      </c>
      <c r="AU151" s="106" t="s">
        <v>80</v>
      </c>
      <c r="AV151" s="13" t="s">
        <v>80</v>
      </c>
      <c r="AW151" s="13" t="s">
        <v>31</v>
      </c>
      <c r="AX151" s="13" t="s">
        <v>78</v>
      </c>
      <c r="AY151" s="106" t="s">
        <v>131</v>
      </c>
    </row>
    <row r="152" spans="1:65" s="2" customFormat="1" ht="16.5" customHeight="1">
      <c r="A152" s="27"/>
      <c r="B152" s="237"/>
      <c r="C152" s="302" t="s">
        <v>346</v>
      </c>
      <c r="D152" s="302" t="s">
        <v>147</v>
      </c>
      <c r="E152" s="303" t="s">
        <v>857</v>
      </c>
      <c r="F152" s="304" t="s">
        <v>858</v>
      </c>
      <c r="G152" s="305" t="s">
        <v>196</v>
      </c>
      <c r="H152" s="306">
        <v>562.57000000000005</v>
      </c>
      <c r="I152" s="314">
        <v>0</v>
      </c>
      <c r="J152" s="307">
        <f>ROUND(I152*H152,2)</f>
        <v>0</v>
      </c>
      <c r="K152" s="304" t="s">
        <v>140</v>
      </c>
      <c r="L152" s="110"/>
      <c r="M152" s="111" t="s">
        <v>3</v>
      </c>
      <c r="N152" s="112" t="s">
        <v>41</v>
      </c>
      <c r="O152" s="99">
        <v>0</v>
      </c>
      <c r="P152" s="99">
        <f>O152*H152</f>
        <v>0</v>
      </c>
      <c r="Q152" s="99">
        <v>0.13500000000000001</v>
      </c>
      <c r="R152" s="99">
        <f>Q152*H152</f>
        <v>75.946950000000015</v>
      </c>
      <c r="S152" s="99">
        <v>0</v>
      </c>
      <c r="T152" s="100">
        <f>S152*H152</f>
        <v>0</v>
      </c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R152" s="101" t="s">
        <v>186</v>
      </c>
      <c r="AT152" s="101" t="s">
        <v>147</v>
      </c>
      <c r="AU152" s="101" t="s">
        <v>80</v>
      </c>
      <c r="AY152" s="18" t="s">
        <v>131</v>
      </c>
      <c r="BE152" s="102">
        <f>IF(N152="základní",J152,0)</f>
        <v>0</v>
      </c>
      <c r="BF152" s="102">
        <f>IF(N152="snížená",J152,0)</f>
        <v>0</v>
      </c>
      <c r="BG152" s="102">
        <f>IF(N152="zákl. přenesená",J152,0)</f>
        <v>0</v>
      </c>
      <c r="BH152" s="102">
        <f>IF(N152="sníž. přenesená",J152,0)</f>
        <v>0</v>
      </c>
      <c r="BI152" s="102">
        <f>IF(N152="nulová",J152,0)</f>
        <v>0</v>
      </c>
      <c r="BJ152" s="18" t="s">
        <v>78</v>
      </c>
      <c r="BK152" s="102">
        <f>ROUND(I152*H152,2)</f>
        <v>0</v>
      </c>
      <c r="BL152" s="18" t="s">
        <v>156</v>
      </c>
      <c r="BM152" s="101" t="s">
        <v>859</v>
      </c>
    </row>
    <row r="153" spans="1:65" s="13" customFormat="1">
      <c r="B153" s="296"/>
      <c r="C153" s="297"/>
      <c r="D153" s="298" t="s">
        <v>145</v>
      </c>
      <c r="E153" s="297"/>
      <c r="F153" s="300" t="s">
        <v>860</v>
      </c>
      <c r="G153" s="297"/>
      <c r="H153" s="301">
        <v>562.57000000000005</v>
      </c>
      <c r="I153" s="297"/>
      <c r="J153" s="297"/>
      <c r="K153" s="297"/>
      <c r="L153" s="105"/>
      <c r="M153" s="107"/>
      <c r="N153" s="108"/>
      <c r="O153" s="108"/>
      <c r="P153" s="108"/>
      <c r="Q153" s="108"/>
      <c r="R153" s="108"/>
      <c r="S153" s="108"/>
      <c r="T153" s="109"/>
      <c r="AT153" s="106" t="s">
        <v>145</v>
      </c>
      <c r="AU153" s="106" t="s">
        <v>80</v>
      </c>
      <c r="AV153" s="13" t="s">
        <v>80</v>
      </c>
      <c r="AW153" s="13" t="s">
        <v>4</v>
      </c>
      <c r="AX153" s="13" t="s">
        <v>78</v>
      </c>
      <c r="AY153" s="106" t="s">
        <v>131</v>
      </c>
    </row>
    <row r="154" spans="1:65" s="12" customFormat="1" ht="22.9" customHeight="1">
      <c r="B154" s="281"/>
      <c r="C154" s="282"/>
      <c r="D154" s="283" t="s">
        <v>69</v>
      </c>
      <c r="E154" s="286" t="s">
        <v>186</v>
      </c>
      <c r="F154" s="286" t="s">
        <v>861</v>
      </c>
      <c r="G154" s="282"/>
      <c r="H154" s="282"/>
      <c r="I154" s="282"/>
      <c r="J154" s="287">
        <f>BK154</f>
        <v>0</v>
      </c>
      <c r="K154" s="282"/>
      <c r="L154" s="89"/>
      <c r="M154" s="91"/>
      <c r="N154" s="92"/>
      <c r="O154" s="92"/>
      <c r="P154" s="93">
        <f>SUM(P155:P166)</f>
        <v>26.887999999999998</v>
      </c>
      <c r="Q154" s="92"/>
      <c r="R154" s="93">
        <f>SUM(R155:R166)</f>
        <v>2.7201599999999999</v>
      </c>
      <c r="S154" s="92"/>
      <c r="T154" s="94">
        <f>SUM(T155:T166)</f>
        <v>0</v>
      </c>
      <c r="AR154" s="90" t="s">
        <v>78</v>
      </c>
      <c r="AT154" s="95" t="s">
        <v>69</v>
      </c>
      <c r="AU154" s="95" t="s">
        <v>78</v>
      </c>
      <c r="AY154" s="90" t="s">
        <v>131</v>
      </c>
      <c r="BK154" s="96">
        <f>SUM(BK155:BK166)</f>
        <v>0</v>
      </c>
    </row>
    <row r="155" spans="1:65" s="2" customFormat="1" ht="16.5" customHeight="1">
      <c r="A155" s="27"/>
      <c r="B155" s="237"/>
      <c r="C155" s="288" t="s">
        <v>352</v>
      </c>
      <c r="D155" s="288" t="s">
        <v>136</v>
      </c>
      <c r="E155" s="289" t="s">
        <v>862</v>
      </c>
      <c r="F155" s="290" t="s">
        <v>863</v>
      </c>
      <c r="G155" s="291" t="s">
        <v>420</v>
      </c>
      <c r="H155" s="292">
        <v>4</v>
      </c>
      <c r="I155" s="314">
        <v>0</v>
      </c>
      <c r="J155" s="293">
        <f>ROUND(I155*H155,2)</f>
        <v>0</v>
      </c>
      <c r="K155" s="290" t="s">
        <v>140</v>
      </c>
      <c r="L155" s="28"/>
      <c r="M155" s="97" t="s">
        <v>3</v>
      </c>
      <c r="N155" s="98" t="s">
        <v>41</v>
      </c>
      <c r="O155" s="99">
        <v>2.11</v>
      </c>
      <c r="P155" s="99">
        <f>O155*H155</f>
        <v>8.44</v>
      </c>
      <c r="Q155" s="99">
        <v>0.12422</v>
      </c>
      <c r="R155" s="99">
        <f>Q155*H155</f>
        <v>0.49687999999999999</v>
      </c>
      <c r="S155" s="99">
        <v>0</v>
      </c>
      <c r="T155" s="100">
        <f>S155*H155</f>
        <v>0</v>
      </c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R155" s="101" t="s">
        <v>156</v>
      </c>
      <c r="AT155" s="101" t="s">
        <v>136</v>
      </c>
      <c r="AU155" s="101" t="s">
        <v>80</v>
      </c>
      <c r="AY155" s="18" t="s">
        <v>131</v>
      </c>
      <c r="BE155" s="102">
        <f>IF(N155="základní",J155,0)</f>
        <v>0</v>
      </c>
      <c r="BF155" s="102">
        <f>IF(N155="snížená",J155,0)</f>
        <v>0</v>
      </c>
      <c r="BG155" s="102">
        <f>IF(N155="zákl. přenesená",J155,0)</f>
        <v>0</v>
      </c>
      <c r="BH155" s="102">
        <f>IF(N155="sníž. přenesená",J155,0)</f>
        <v>0</v>
      </c>
      <c r="BI155" s="102">
        <f>IF(N155="nulová",J155,0)</f>
        <v>0</v>
      </c>
      <c r="BJ155" s="18" t="s">
        <v>78</v>
      </c>
      <c r="BK155" s="102">
        <f>ROUND(I155*H155,2)</f>
        <v>0</v>
      </c>
      <c r="BL155" s="18" t="s">
        <v>156</v>
      </c>
      <c r="BM155" s="101" t="s">
        <v>864</v>
      </c>
    </row>
    <row r="156" spans="1:65" s="2" customFormat="1">
      <c r="A156" s="27"/>
      <c r="B156" s="237"/>
      <c r="C156" s="238"/>
      <c r="D156" s="294" t="s">
        <v>143</v>
      </c>
      <c r="E156" s="238"/>
      <c r="F156" s="295" t="s">
        <v>865</v>
      </c>
      <c r="G156" s="238"/>
      <c r="H156" s="238"/>
      <c r="I156" s="238"/>
      <c r="J156" s="238"/>
      <c r="K156" s="238"/>
      <c r="L156" s="28"/>
      <c r="M156" s="103"/>
      <c r="N156" s="104"/>
      <c r="O156" s="44"/>
      <c r="P156" s="44"/>
      <c r="Q156" s="44"/>
      <c r="R156" s="44"/>
      <c r="S156" s="44"/>
      <c r="T156" s="45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T156" s="18" t="s">
        <v>143</v>
      </c>
      <c r="AU156" s="18" t="s">
        <v>80</v>
      </c>
    </row>
    <row r="157" spans="1:65" s="2" customFormat="1" ht="16.5" customHeight="1">
      <c r="A157" s="27"/>
      <c r="B157" s="237"/>
      <c r="C157" s="302" t="s">
        <v>358</v>
      </c>
      <c r="D157" s="302" t="s">
        <v>147</v>
      </c>
      <c r="E157" s="303" t="s">
        <v>866</v>
      </c>
      <c r="F157" s="304" t="s">
        <v>867</v>
      </c>
      <c r="G157" s="305" t="s">
        <v>420</v>
      </c>
      <c r="H157" s="306">
        <v>4</v>
      </c>
      <c r="I157" s="314">
        <v>0</v>
      </c>
      <c r="J157" s="307">
        <f>ROUND(I157*H157,2)</f>
        <v>0</v>
      </c>
      <c r="K157" s="304" t="s">
        <v>140</v>
      </c>
      <c r="L157" s="110"/>
      <c r="M157" s="111" t="s">
        <v>3</v>
      </c>
      <c r="N157" s="112" t="s">
        <v>41</v>
      </c>
      <c r="O157" s="99">
        <v>0</v>
      </c>
      <c r="P157" s="99">
        <f>O157*H157</f>
        <v>0</v>
      </c>
      <c r="Q157" s="99">
        <v>0.108</v>
      </c>
      <c r="R157" s="99">
        <f>Q157*H157</f>
        <v>0.432</v>
      </c>
      <c r="S157" s="99">
        <v>0</v>
      </c>
      <c r="T157" s="100">
        <f>S157*H157</f>
        <v>0</v>
      </c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R157" s="101" t="s">
        <v>186</v>
      </c>
      <c r="AT157" s="101" t="s">
        <v>147</v>
      </c>
      <c r="AU157" s="101" t="s">
        <v>80</v>
      </c>
      <c r="AY157" s="18" t="s">
        <v>131</v>
      </c>
      <c r="BE157" s="102">
        <f>IF(N157="základní",J157,0)</f>
        <v>0</v>
      </c>
      <c r="BF157" s="102">
        <f>IF(N157="snížená",J157,0)</f>
        <v>0</v>
      </c>
      <c r="BG157" s="102">
        <f>IF(N157="zákl. přenesená",J157,0)</f>
        <v>0</v>
      </c>
      <c r="BH157" s="102">
        <f>IF(N157="sníž. přenesená",J157,0)</f>
        <v>0</v>
      </c>
      <c r="BI157" s="102">
        <f>IF(N157="nulová",J157,0)</f>
        <v>0</v>
      </c>
      <c r="BJ157" s="18" t="s">
        <v>78</v>
      </c>
      <c r="BK157" s="102">
        <f>ROUND(I157*H157,2)</f>
        <v>0</v>
      </c>
      <c r="BL157" s="18" t="s">
        <v>156</v>
      </c>
      <c r="BM157" s="101" t="s">
        <v>868</v>
      </c>
    </row>
    <row r="158" spans="1:65" s="2" customFormat="1" ht="16.5" customHeight="1">
      <c r="A158" s="27"/>
      <c r="B158" s="237"/>
      <c r="C158" s="288" t="s">
        <v>8</v>
      </c>
      <c r="D158" s="288" t="s">
        <v>136</v>
      </c>
      <c r="E158" s="289" t="s">
        <v>869</v>
      </c>
      <c r="F158" s="290" t="s">
        <v>870</v>
      </c>
      <c r="G158" s="291" t="s">
        <v>420</v>
      </c>
      <c r="H158" s="292">
        <v>4</v>
      </c>
      <c r="I158" s="314">
        <v>0</v>
      </c>
      <c r="J158" s="293">
        <f>ROUND(I158*H158,2)</f>
        <v>0</v>
      </c>
      <c r="K158" s="290" t="s">
        <v>140</v>
      </c>
      <c r="L158" s="28"/>
      <c r="M158" s="97" t="s">
        <v>3</v>
      </c>
      <c r="N158" s="98" t="s">
        <v>41</v>
      </c>
      <c r="O158" s="99">
        <v>1.131</v>
      </c>
      <c r="P158" s="99">
        <f>O158*H158</f>
        <v>4.524</v>
      </c>
      <c r="Q158" s="99">
        <v>2.972E-2</v>
      </c>
      <c r="R158" s="99">
        <f>Q158*H158</f>
        <v>0.11888</v>
      </c>
      <c r="S158" s="99">
        <v>0</v>
      </c>
      <c r="T158" s="100">
        <f>S158*H158</f>
        <v>0</v>
      </c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R158" s="101" t="s">
        <v>156</v>
      </c>
      <c r="AT158" s="101" t="s">
        <v>136</v>
      </c>
      <c r="AU158" s="101" t="s">
        <v>80</v>
      </c>
      <c r="AY158" s="18" t="s">
        <v>131</v>
      </c>
      <c r="BE158" s="102">
        <f>IF(N158="základní",J158,0)</f>
        <v>0</v>
      </c>
      <c r="BF158" s="102">
        <f>IF(N158="snížená",J158,0)</f>
        <v>0</v>
      </c>
      <c r="BG158" s="102">
        <f>IF(N158="zákl. přenesená",J158,0)</f>
        <v>0</v>
      </c>
      <c r="BH158" s="102">
        <f>IF(N158="sníž. přenesená",J158,0)</f>
        <v>0</v>
      </c>
      <c r="BI158" s="102">
        <f>IF(N158="nulová",J158,0)</f>
        <v>0</v>
      </c>
      <c r="BJ158" s="18" t="s">
        <v>78</v>
      </c>
      <c r="BK158" s="102">
        <f>ROUND(I158*H158,2)</f>
        <v>0</v>
      </c>
      <c r="BL158" s="18" t="s">
        <v>156</v>
      </c>
      <c r="BM158" s="101" t="s">
        <v>871</v>
      </c>
    </row>
    <row r="159" spans="1:65" s="2" customFormat="1">
      <c r="A159" s="27"/>
      <c r="B159" s="237"/>
      <c r="C159" s="238"/>
      <c r="D159" s="294" t="s">
        <v>143</v>
      </c>
      <c r="E159" s="238"/>
      <c r="F159" s="295" t="s">
        <v>872</v>
      </c>
      <c r="G159" s="238"/>
      <c r="H159" s="238"/>
      <c r="I159" s="238"/>
      <c r="J159" s="238"/>
      <c r="K159" s="238"/>
      <c r="L159" s="28"/>
      <c r="M159" s="103"/>
      <c r="N159" s="104"/>
      <c r="O159" s="44"/>
      <c r="P159" s="44"/>
      <c r="Q159" s="44"/>
      <c r="R159" s="44"/>
      <c r="S159" s="44"/>
      <c r="T159" s="45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T159" s="18" t="s">
        <v>143</v>
      </c>
      <c r="AU159" s="18" t="s">
        <v>80</v>
      </c>
    </row>
    <row r="160" spans="1:65" s="2" customFormat="1" ht="16.5" customHeight="1">
      <c r="A160" s="27"/>
      <c r="B160" s="237"/>
      <c r="C160" s="302" t="s">
        <v>371</v>
      </c>
      <c r="D160" s="302" t="s">
        <v>147</v>
      </c>
      <c r="E160" s="303" t="s">
        <v>873</v>
      </c>
      <c r="F160" s="304" t="s">
        <v>874</v>
      </c>
      <c r="G160" s="305" t="s">
        <v>420</v>
      </c>
      <c r="H160" s="306">
        <v>4</v>
      </c>
      <c r="I160" s="314">
        <v>0</v>
      </c>
      <c r="J160" s="307">
        <f>ROUND(I160*H160,2)</f>
        <v>0</v>
      </c>
      <c r="K160" s="304" t="s">
        <v>140</v>
      </c>
      <c r="L160" s="110"/>
      <c r="M160" s="111" t="s">
        <v>3</v>
      </c>
      <c r="N160" s="112" t="s">
        <v>41</v>
      </c>
      <c r="O160" s="99">
        <v>0</v>
      </c>
      <c r="P160" s="99">
        <f>O160*H160</f>
        <v>0</v>
      </c>
      <c r="Q160" s="99">
        <v>0.04</v>
      </c>
      <c r="R160" s="99">
        <f>Q160*H160</f>
        <v>0.16</v>
      </c>
      <c r="S160" s="99">
        <v>0</v>
      </c>
      <c r="T160" s="100">
        <f>S160*H160</f>
        <v>0</v>
      </c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R160" s="101" t="s">
        <v>186</v>
      </c>
      <c r="AT160" s="101" t="s">
        <v>147</v>
      </c>
      <c r="AU160" s="101" t="s">
        <v>80</v>
      </c>
      <c r="AY160" s="18" t="s">
        <v>131</v>
      </c>
      <c r="BE160" s="102">
        <f>IF(N160="základní",J160,0)</f>
        <v>0</v>
      </c>
      <c r="BF160" s="102">
        <f>IF(N160="snížená",J160,0)</f>
        <v>0</v>
      </c>
      <c r="BG160" s="102">
        <f>IF(N160="zákl. přenesená",J160,0)</f>
        <v>0</v>
      </c>
      <c r="BH160" s="102">
        <f>IF(N160="sníž. přenesená",J160,0)</f>
        <v>0</v>
      </c>
      <c r="BI160" s="102">
        <f>IF(N160="nulová",J160,0)</f>
        <v>0</v>
      </c>
      <c r="BJ160" s="18" t="s">
        <v>78</v>
      </c>
      <c r="BK160" s="102">
        <f>ROUND(I160*H160,2)</f>
        <v>0</v>
      </c>
      <c r="BL160" s="18" t="s">
        <v>156</v>
      </c>
      <c r="BM160" s="101" t="s">
        <v>875</v>
      </c>
    </row>
    <row r="161" spans="1:65" s="2" customFormat="1" ht="16.5" customHeight="1">
      <c r="A161" s="27"/>
      <c r="B161" s="237"/>
      <c r="C161" s="288" t="s">
        <v>377</v>
      </c>
      <c r="D161" s="288" t="s">
        <v>136</v>
      </c>
      <c r="E161" s="289" t="s">
        <v>876</v>
      </c>
      <c r="F161" s="290" t="s">
        <v>877</v>
      </c>
      <c r="G161" s="291" t="s">
        <v>420</v>
      </c>
      <c r="H161" s="292">
        <v>4</v>
      </c>
      <c r="I161" s="314">
        <v>0</v>
      </c>
      <c r="J161" s="293">
        <f>ROUND(I161*H161,2)</f>
        <v>0</v>
      </c>
      <c r="K161" s="290" t="s">
        <v>140</v>
      </c>
      <c r="L161" s="28"/>
      <c r="M161" s="97" t="s">
        <v>3</v>
      </c>
      <c r="N161" s="98" t="s">
        <v>41</v>
      </c>
      <c r="O161" s="99">
        <v>1.417</v>
      </c>
      <c r="P161" s="99">
        <f>O161*H161</f>
        <v>5.6680000000000001</v>
      </c>
      <c r="Q161" s="99">
        <v>3.0759999999999999E-2</v>
      </c>
      <c r="R161" s="99">
        <f>Q161*H161</f>
        <v>0.12304</v>
      </c>
      <c r="S161" s="99">
        <v>0</v>
      </c>
      <c r="T161" s="100">
        <f>S161*H161</f>
        <v>0</v>
      </c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R161" s="101" t="s">
        <v>156</v>
      </c>
      <c r="AT161" s="101" t="s">
        <v>136</v>
      </c>
      <c r="AU161" s="101" t="s">
        <v>80</v>
      </c>
      <c r="AY161" s="18" t="s">
        <v>131</v>
      </c>
      <c r="BE161" s="102">
        <f>IF(N161="základní",J161,0)</f>
        <v>0</v>
      </c>
      <c r="BF161" s="102">
        <f>IF(N161="snížená",J161,0)</f>
        <v>0</v>
      </c>
      <c r="BG161" s="102">
        <f>IF(N161="zákl. přenesená",J161,0)</f>
        <v>0</v>
      </c>
      <c r="BH161" s="102">
        <f>IF(N161="sníž. přenesená",J161,0)</f>
        <v>0</v>
      </c>
      <c r="BI161" s="102">
        <f>IF(N161="nulová",J161,0)</f>
        <v>0</v>
      </c>
      <c r="BJ161" s="18" t="s">
        <v>78</v>
      </c>
      <c r="BK161" s="102">
        <f>ROUND(I161*H161,2)</f>
        <v>0</v>
      </c>
      <c r="BL161" s="18" t="s">
        <v>156</v>
      </c>
      <c r="BM161" s="101" t="s">
        <v>878</v>
      </c>
    </row>
    <row r="162" spans="1:65" s="2" customFormat="1">
      <c r="A162" s="27"/>
      <c r="B162" s="237"/>
      <c r="C162" s="238"/>
      <c r="D162" s="294" t="s">
        <v>143</v>
      </c>
      <c r="E162" s="238"/>
      <c r="F162" s="295" t="s">
        <v>879</v>
      </c>
      <c r="G162" s="238"/>
      <c r="H162" s="238"/>
      <c r="I162" s="238"/>
      <c r="J162" s="238"/>
      <c r="K162" s="238"/>
      <c r="L162" s="28"/>
      <c r="M162" s="103"/>
      <c r="N162" s="104"/>
      <c r="O162" s="44"/>
      <c r="P162" s="44"/>
      <c r="Q162" s="44"/>
      <c r="R162" s="44"/>
      <c r="S162" s="44"/>
      <c r="T162" s="45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T162" s="18" t="s">
        <v>143</v>
      </c>
      <c r="AU162" s="18" t="s">
        <v>80</v>
      </c>
    </row>
    <row r="163" spans="1:65" s="2" customFormat="1" ht="16.5" customHeight="1">
      <c r="A163" s="27"/>
      <c r="B163" s="237"/>
      <c r="C163" s="302" t="s">
        <v>383</v>
      </c>
      <c r="D163" s="302" t="s">
        <v>147</v>
      </c>
      <c r="E163" s="303" t="s">
        <v>880</v>
      </c>
      <c r="F163" s="304" t="s">
        <v>881</v>
      </c>
      <c r="G163" s="305" t="s">
        <v>420</v>
      </c>
      <c r="H163" s="306">
        <v>4</v>
      </c>
      <c r="I163" s="314">
        <v>0</v>
      </c>
      <c r="J163" s="307">
        <f>ROUND(I163*H163,2)</f>
        <v>0</v>
      </c>
      <c r="K163" s="304" t="s">
        <v>140</v>
      </c>
      <c r="L163" s="110"/>
      <c r="M163" s="111" t="s">
        <v>3</v>
      </c>
      <c r="N163" s="112" t="s">
        <v>41</v>
      </c>
      <c r="O163" s="99">
        <v>0</v>
      </c>
      <c r="P163" s="99">
        <f>O163*H163</f>
        <v>0</v>
      </c>
      <c r="Q163" s="99">
        <v>7.0000000000000007E-2</v>
      </c>
      <c r="R163" s="99">
        <f>Q163*H163</f>
        <v>0.28000000000000003</v>
      </c>
      <c r="S163" s="99">
        <v>0</v>
      </c>
      <c r="T163" s="100">
        <f>S163*H163</f>
        <v>0</v>
      </c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R163" s="101" t="s">
        <v>186</v>
      </c>
      <c r="AT163" s="101" t="s">
        <v>147</v>
      </c>
      <c r="AU163" s="101" t="s">
        <v>80</v>
      </c>
      <c r="AY163" s="18" t="s">
        <v>131</v>
      </c>
      <c r="BE163" s="102">
        <f>IF(N163="základní",J163,0)</f>
        <v>0</v>
      </c>
      <c r="BF163" s="102">
        <f>IF(N163="snížená",J163,0)</f>
        <v>0</v>
      </c>
      <c r="BG163" s="102">
        <f>IF(N163="zákl. přenesená",J163,0)</f>
        <v>0</v>
      </c>
      <c r="BH163" s="102">
        <f>IF(N163="sníž. přenesená",J163,0)</f>
        <v>0</v>
      </c>
      <c r="BI163" s="102">
        <f>IF(N163="nulová",J163,0)</f>
        <v>0</v>
      </c>
      <c r="BJ163" s="18" t="s">
        <v>78</v>
      </c>
      <c r="BK163" s="102">
        <f>ROUND(I163*H163,2)</f>
        <v>0</v>
      </c>
      <c r="BL163" s="18" t="s">
        <v>156</v>
      </c>
      <c r="BM163" s="101" t="s">
        <v>882</v>
      </c>
    </row>
    <row r="164" spans="1:65" s="2" customFormat="1" ht="16.5" customHeight="1">
      <c r="A164" s="27"/>
      <c r="B164" s="237"/>
      <c r="C164" s="288" t="s">
        <v>390</v>
      </c>
      <c r="D164" s="288" t="s">
        <v>136</v>
      </c>
      <c r="E164" s="289" t="s">
        <v>883</v>
      </c>
      <c r="F164" s="290" t="s">
        <v>884</v>
      </c>
      <c r="G164" s="291" t="s">
        <v>420</v>
      </c>
      <c r="H164" s="292">
        <v>4</v>
      </c>
      <c r="I164" s="314">
        <v>0</v>
      </c>
      <c r="J164" s="293">
        <f>ROUND(I164*H164,2)</f>
        <v>0</v>
      </c>
      <c r="K164" s="290" t="s">
        <v>140</v>
      </c>
      <c r="L164" s="28"/>
      <c r="M164" s="97" t="s">
        <v>3</v>
      </c>
      <c r="N164" s="98" t="s">
        <v>41</v>
      </c>
      <c r="O164" s="99">
        <v>2.0640000000000001</v>
      </c>
      <c r="P164" s="99">
        <f>O164*H164</f>
        <v>8.2560000000000002</v>
      </c>
      <c r="Q164" s="99">
        <v>0.21734000000000001</v>
      </c>
      <c r="R164" s="99">
        <f>Q164*H164</f>
        <v>0.86936000000000002</v>
      </c>
      <c r="S164" s="99">
        <v>0</v>
      </c>
      <c r="T164" s="100">
        <f>S164*H164</f>
        <v>0</v>
      </c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R164" s="101" t="s">
        <v>156</v>
      </c>
      <c r="AT164" s="101" t="s">
        <v>136</v>
      </c>
      <c r="AU164" s="101" t="s">
        <v>80</v>
      </c>
      <c r="AY164" s="18" t="s">
        <v>131</v>
      </c>
      <c r="BE164" s="102">
        <f>IF(N164="základní",J164,0)</f>
        <v>0</v>
      </c>
      <c r="BF164" s="102">
        <f>IF(N164="snížená",J164,0)</f>
        <v>0</v>
      </c>
      <c r="BG164" s="102">
        <f>IF(N164="zákl. přenesená",J164,0)</f>
        <v>0</v>
      </c>
      <c r="BH164" s="102">
        <f>IF(N164="sníž. přenesená",J164,0)</f>
        <v>0</v>
      </c>
      <c r="BI164" s="102">
        <f>IF(N164="nulová",J164,0)</f>
        <v>0</v>
      </c>
      <c r="BJ164" s="18" t="s">
        <v>78</v>
      </c>
      <c r="BK164" s="102">
        <f>ROUND(I164*H164,2)</f>
        <v>0</v>
      </c>
      <c r="BL164" s="18" t="s">
        <v>156</v>
      </c>
      <c r="BM164" s="101" t="s">
        <v>885</v>
      </c>
    </row>
    <row r="165" spans="1:65" s="2" customFormat="1">
      <c r="A165" s="27"/>
      <c r="B165" s="237"/>
      <c r="C165" s="238"/>
      <c r="D165" s="294" t="s">
        <v>143</v>
      </c>
      <c r="E165" s="238"/>
      <c r="F165" s="295" t="s">
        <v>886</v>
      </c>
      <c r="G165" s="238"/>
      <c r="H165" s="238"/>
      <c r="I165" s="238"/>
      <c r="J165" s="238"/>
      <c r="K165" s="238"/>
      <c r="L165" s="28"/>
      <c r="M165" s="103"/>
      <c r="N165" s="104"/>
      <c r="O165" s="44"/>
      <c r="P165" s="44"/>
      <c r="Q165" s="44"/>
      <c r="R165" s="44"/>
      <c r="S165" s="44"/>
      <c r="T165" s="45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T165" s="18" t="s">
        <v>143</v>
      </c>
      <c r="AU165" s="18" t="s">
        <v>80</v>
      </c>
    </row>
    <row r="166" spans="1:65" s="2" customFormat="1" ht="16.5" customHeight="1">
      <c r="A166" s="27"/>
      <c r="B166" s="237"/>
      <c r="C166" s="302" t="s">
        <v>396</v>
      </c>
      <c r="D166" s="302" t="s">
        <v>147</v>
      </c>
      <c r="E166" s="303" t="s">
        <v>887</v>
      </c>
      <c r="F166" s="304" t="s">
        <v>888</v>
      </c>
      <c r="G166" s="305" t="s">
        <v>420</v>
      </c>
      <c r="H166" s="306">
        <v>4</v>
      </c>
      <c r="I166" s="314">
        <v>0</v>
      </c>
      <c r="J166" s="307">
        <f>ROUND(I166*H166,2)</f>
        <v>0</v>
      </c>
      <c r="K166" s="304" t="s">
        <v>140</v>
      </c>
      <c r="L166" s="110"/>
      <c r="M166" s="111" t="s">
        <v>3</v>
      </c>
      <c r="N166" s="112" t="s">
        <v>41</v>
      </c>
      <c r="O166" s="99">
        <v>0</v>
      </c>
      <c r="P166" s="99">
        <f>O166*H166</f>
        <v>0</v>
      </c>
      <c r="Q166" s="99">
        <v>0.06</v>
      </c>
      <c r="R166" s="99">
        <f>Q166*H166</f>
        <v>0.24</v>
      </c>
      <c r="S166" s="99">
        <v>0</v>
      </c>
      <c r="T166" s="100">
        <f>S166*H166</f>
        <v>0</v>
      </c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R166" s="101" t="s">
        <v>186</v>
      </c>
      <c r="AT166" s="101" t="s">
        <v>147</v>
      </c>
      <c r="AU166" s="101" t="s">
        <v>80</v>
      </c>
      <c r="AY166" s="18" t="s">
        <v>131</v>
      </c>
      <c r="BE166" s="102">
        <f>IF(N166="základní",J166,0)</f>
        <v>0</v>
      </c>
      <c r="BF166" s="102">
        <f>IF(N166="snížená",J166,0)</f>
        <v>0</v>
      </c>
      <c r="BG166" s="102">
        <f>IF(N166="zákl. přenesená",J166,0)</f>
        <v>0</v>
      </c>
      <c r="BH166" s="102">
        <f>IF(N166="sníž. přenesená",J166,0)</f>
        <v>0</v>
      </c>
      <c r="BI166" s="102">
        <f>IF(N166="nulová",J166,0)</f>
        <v>0</v>
      </c>
      <c r="BJ166" s="18" t="s">
        <v>78</v>
      </c>
      <c r="BK166" s="102">
        <f>ROUND(I166*H166,2)</f>
        <v>0</v>
      </c>
      <c r="BL166" s="18" t="s">
        <v>156</v>
      </c>
      <c r="BM166" s="101" t="s">
        <v>889</v>
      </c>
    </row>
    <row r="167" spans="1:65" s="12" customFormat="1" ht="22.9" customHeight="1">
      <c r="B167" s="281"/>
      <c r="C167" s="282"/>
      <c r="D167" s="283" t="s">
        <v>69</v>
      </c>
      <c r="E167" s="286" t="s">
        <v>193</v>
      </c>
      <c r="F167" s="286" t="s">
        <v>389</v>
      </c>
      <c r="G167" s="282"/>
      <c r="H167" s="282"/>
      <c r="I167" s="282"/>
      <c r="J167" s="287">
        <f>BK167</f>
        <v>0</v>
      </c>
      <c r="K167" s="282"/>
      <c r="L167" s="89"/>
      <c r="M167" s="91"/>
      <c r="N167" s="92"/>
      <c r="O167" s="92"/>
      <c r="P167" s="93">
        <f>SUM(P168:P259)</f>
        <v>458.67326000000003</v>
      </c>
      <c r="Q167" s="92"/>
      <c r="R167" s="93">
        <f>SUM(R168:R259)</f>
        <v>54.783130200000009</v>
      </c>
      <c r="S167" s="92"/>
      <c r="T167" s="94">
        <f>SUM(T168:T259)</f>
        <v>88.481399999999994</v>
      </c>
      <c r="AR167" s="90" t="s">
        <v>78</v>
      </c>
      <c r="AT167" s="95" t="s">
        <v>69</v>
      </c>
      <c r="AU167" s="95" t="s">
        <v>78</v>
      </c>
      <c r="AY167" s="90" t="s">
        <v>131</v>
      </c>
      <c r="BK167" s="96">
        <f>SUM(BK168:BK259)</f>
        <v>0</v>
      </c>
    </row>
    <row r="168" spans="1:65" s="2" customFormat="1" ht="16.5" customHeight="1">
      <c r="A168" s="27"/>
      <c r="B168" s="237"/>
      <c r="C168" s="288" t="s">
        <v>402</v>
      </c>
      <c r="D168" s="288" t="s">
        <v>136</v>
      </c>
      <c r="E168" s="289" t="s">
        <v>890</v>
      </c>
      <c r="F168" s="290" t="s">
        <v>891</v>
      </c>
      <c r="G168" s="291" t="s">
        <v>420</v>
      </c>
      <c r="H168" s="292">
        <v>4</v>
      </c>
      <c r="I168" s="314">
        <v>0</v>
      </c>
      <c r="J168" s="293">
        <f>ROUND(I168*H168,2)</f>
        <v>0</v>
      </c>
      <c r="K168" s="290" t="s">
        <v>140</v>
      </c>
      <c r="L168" s="28"/>
      <c r="M168" s="97" t="s">
        <v>3</v>
      </c>
      <c r="N168" s="98" t="s">
        <v>41</v>
      </c>
      <c r="O168" s="99">
        <v>0.2</v>
      </c>
      <c r="P168" s="99">
        <f>O168*H168</f>
        <v>0.8</v>
      </c>
      <c r="Q168" s="99">
        <v>6.9999999999999999E-4</v>
      </c>
      <c r="R168" s="99">
        <f>Q168*H168</f>
        <v>2.8E-3</v>
      </c>
      <c r="S168" s="99">
        <v>0</v>
      </c>
      <c r="T168" s="100">
        <f>S168*H168</f>
        <v>0</v>
      </c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R168" s="101" t="s">
        <v>156</v>
      </c>
      <c r="AT168" s="101" t="s">
        <v>136</v>
      </c>
      <c r="AU168" s="101" t="s">
        <v>80</v>
      </c>
      <c r="AY168" s="18" t="s">
        <v>131</v>
      </c>
      <c r="BE168" s="102">
        <f>IF(N168="základní",J168,0)</f>
        <v>0</v>
      </c>
      <c r="BF168" s="102">
        <f>IF(N168="snížená",J168,0)</f>
        <v>0</v>
      </c>
      <c r="BG168" s="102">
        <f>IF(N168="zákl. přenesená",J168,0)</f>
        <v>0</v>
      </c>
      <c r="BH168" s="102">
        <f>IF(N168="sníž. přenesená",J168,0)</f>
        <v>0</v>
      </c>
      <c r="BI168" s="102">
        <f>IF(N168="nulová",J168,0)</f>
        <v>0</v>
      </c>
      <c r="BJ168" s="18" t="s">
        <v>78</v>
      </c>
      <c r="BK168" s="102">
        <f>ROUND(I168*H168,2)</f>
        <v>0</v>
      </c>
      <c r="BL168" s="18" t="s">
        <v>156</v>
      </c>
      <c r="BM168" s="101" t="s">
        <v>892</v>
      </c>
    </row>
    <row r="169" spans="1:65" s="2" customFormat="1">
      <c r="A169" s="27"/>
      <c r="B169" s="237"/>
      <c r="C169" s="238"/>
      <c r="D169" s="294" t="s">
        <v>143</v>
      </c>
      <c r="E169" s="238"/>
      <c r="F169" s="295" t="s">
        <v>893</v>
      </c>
      <c r="G169" s="238"/>
      <c r="H169" s="238"/>
      <c r="I169" s="238"/>
      <c r="J169" s="238"/>
      <c r="K169" s="238"/>
      <c r="L169" s="28"/>
      <c r="M169" s="103"/>
      <c r="N169" s="104"/>
      <c r="O169" s="44"/>
      <c r="P169" s="44"/>
      <c r="Q169" s="44"/>
      <c r="R169" s="44"/>
      <c r="S169" s="44"/>
      <c r="T169" s="45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T169" s="18" t="s">
        <v>143</v>
      </c>
      <c r="AU169" s="18" t="s">
        <v>80</v>
      </c>
    </row>
    <row r="170" spans="1:65" s="2" customFormat="1" ht="16.5" customHeight="1">
      <c r="A170" s="27"/>
      <c r="B170" s="237"/>
      <c r="C170" s="302" t="s">
        <v>407</v>
      </c>
      <c r="D170" s="302" t="s">
        <v>147</v>
      </c>
      <c r="E170" s="303" t="s">
        <v>894</v>
      </c>
      <c r="F170" s="304" t="s">
        <v>895</v>
      </c>
      <c r="G170" s="305" t="s">
        <v>420</v>
      </c>
      <c r="H170" s="306">
        <v>2</v>
      </c>
      <c r="I170" s="314">
        <v>0</v>
      </c>
      <c r="J170" s="307">
        <f>ROUND(I170*H170,2)</f>
        <v>0</v>
      </c>
      <c r="K170" s="304" t="s">
        <v>140</v>
      </c>
      <c r="L170" s="110"/>
      <c r="M170" s="111" t="s">
        <v>3</v>
      </c>
      <c r="N170" s="112" t="s">
        <v>41</v>
      </c>
      <c r="O170" s="99">
        <v>0</v>
      </c>
      <c r="P170" s="99">
        <f>O170*H170</f>
        <v>0</v>
      </c>
      <c r="Q170" s="99">
        <v>4.0000000000000001E-3</v>
      </c>
      <c r="R170" s="99">
        <f>Q170*H170</f>
        <v>8.0000000000000002E-3</v>
      </c>
      <c r="S170" s="99">
        <v>0</v>
      </c>
      <c r="T170" s="100">
        <f>S170*H170</f>
        <v>0</v>
      </c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R170" s="101" t="s">
        <v>186</v>
      </c>
      <c r="AT170" s="101" t="s">
        <v>147</v>
      </c>
      <c r="AU170" s="101" t="s">
        <v>80</v>
      </c>
      <c r="AY170" s="18" t="s">
        <v>131</v>
      </c>
      <c r="BE170" s="102">
        <f>IF(N170="základní",J170,0)</f>
        <v>0</v>
      </c>
      <c r="BF170" s="102">
        <f>IF(N170="snížená",J170,0)</f>
        <v>0</v>
      </c>
      <c r="BG170" s="102">
        <f>IF(N170="zákl. přenesená",J170,0)</f>
        <v>0</v>
      </c>
      <c r="BH170" s="102">
        <f>IF(N170="sníž. přenesená",J170,0)</f>
        <v>0</v>
      </c>
      <c r="BI170" s="102">
        <f>IF(N170="nulová",J170,0)</f>
        <v>0</v>
      </c>
      <c r="BJ170" s="18" t="s">
        <v>78</v>
      </c>
      <c r="BK170" s="102">
        <f>ROUND(I170*H170,2)</f>
        <v>0</v>
      </c>
      <c r="BL170" s="18" t="s">
        <v>156</v>
      </c>
      <c r="BM170" s="101" t="s">
        <v>896</v>
      </c>
    </row>
    <row r="171" spans="1:65" s="2" customFormat="1" ht="16.5" customHeight="1">
      <c r="A171" s="27"/>
      <c r="B171" s="237"/>
      <c r="C171" s="302" t="s">
        <v>412</v>
      </c>
      <c r="D171" s="302" t="s">
        <v>147</v>
      </c>
      <c r="E171" s="303" t="s">
        <v>897</v>
      </c>
      <c r="F171" s="304" t="s">
        <v>898</v>
      </c>
      <c r="G171" s="305" t="s">
        <v>420</v>
      </c>
      <c r="H171" s="306">
        <v>1</v>
      </c>
      <c r="I171" s="314">
        <v>0</v>
      </c>
      <c r="J171" s="307">
        <f>ROUND(I171*H171,2)</f>
        <v>0</v>
      </c>
      <c r="K171" s="304" t="s">
        <v>140</v>
      </c>
      <c r="L171" s="110"/>
      <c r="M171" s="111" t="s">
        <v>3</v>
      </c>
      <c r="N171" s="112" t="s">
        <v>41</v>
      </c>
      <c r="O171" s="99">
        <v>0</v>
      </c>
      <c r="P171" s="99">
        <f>O171*H171</f>
        <v>0</v>
      </c>
      <c r="Q171" s="99">
        <v>1.6999999999999999E-3</v>
      </c>
      <c r="R171" s="99">
        <f>Q171*H171</f>
        <v>1.6999999999999999E-3</v>
      </c>
      <c r="S171" s="99">
        <v>0</v>
      </c>
      <c r="T171" s="100">
        <f>S171*H171</f>
        <v>0</v>
      </c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R171" s="101" t="s">
        <v>186</v>
      </c>
      <c r="AT171" s="101" t="s">
        <v>147</v>
      </c>
      <c r="AU171" s="101" t="s">
        <v>80</v>
      </c>
      <c r="AY171" s="18" t="s">
        <v>131</v>
      </c>
      <c r="BE171" s="102">
        <f>IF(N171="základní",J171,0)</f>
        <v>0</v>
      </c>
      <c r="BF171" s="102">
        <f>IF(N171="snížená",J171,0)</f>
        <v>0</v>
      </c>
      <c r="BG171" s="102">
        <f>IF(N171="zákl. přenesená",J171,0)</f>
        <v>0</v>
      </c>
      <c r="BH171" s="102">
        <f>IF(N171="sníž. přenesená",J171,0)</f>
        <v>0</v>
      </c>
      <c r="BI171" s="102">
        <f>IF(N171="nulová",J171,0)</f>
        <v>0</v>
      </c>
      <c r="BJ171" s="18" t="s">
        <v>78</v>
      </c>
      <c r="BK171" s="102">
        <f>ROUND(I171*H171,2)</f>
        <v>0</v>
      </c>
      <c r="BL171" s="18" t="s">
        <v>156</v>
      </c>
      <c r="BM171" s="101" t="s">
        <v>899</v>
      </c>
    </row>
    <row r="172" spans="1:65" s="2" customFormat="1" ht="16.5" customHeight="1">
      <c r="A172" s="27"/>
      <c r="B172" s="237"/>
      <c r="C172" s="302" t="s">
        <v>417</v>
      </c>
      <c r="D172" s="302" t="s">
        <v>147</v>
      </c>
      <c r="E172" s="303" t="s">
        <v>900</v>
      </c>
      <c r="F172" s="304" t="s">
        <v>901</v>
      </c>
      <c r="G172" s="305" t="s">
        <v>420</v>
      </c>
      <c r="H172" s="306">
        <v>2</v>
      </c>
      <c r="I172" s="314">
        <v>0</v>
      </c>
      <c r="J172" s="307">
        <f>ROUND(I172*H172,2)</f>
        <v>0</v>
      </c>
      <c r="K172" s="304" t="s">
        <v>140</v>
      </c>
      <c r="L172" s="110"/>
      <c r="M172" s="111" t="s">
        <v>3</v>
      </c>
      <c r="N172" s="112" t="s">
        <v>41</v>
      </c>
      <c r="O172" s="99">
        <v>0</v>
      </c>
      <c r="P172" s="99">
        <f>O172*H172</f>
        <v>0</v>
      </c>
      <c r="Q172" s="99">
        <v>2.5999999999999999E-3</v>
      </c>
      <c r="R172" s="99">
        <f>Q172*H172</f>
        <v>5.1999999999999998E-3</v>
      </c>
      <c r="S172" s="99">
        <v>0</v>
      </c>
      <c r="T172" s="100">
        <f>S172*H172</f>
        <v>0</v>
      </c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R172" s="101" t="s">
        <v>186</v>
      </c>
      <c r="AT172" s="101" t="s">
        <v>147</v>
      </c>
      <c r="AU172" s="101" t="s">
        <v>80</v>
      </c>
      <c r="AY172" s="18" t="s">
        <v>131</v>
      </c>
      <c r="BE172" s="102">
        <f>IF(N172="základní",J172,0)</f>
        <v>0</v>
      </c>
      <c r="BF172" s="102">
        <f>IF(N172="snížená",J172,0)</f>
        <v>0</v>
      </c>
      <c r="BG172" s="102">
        <f>IF(N172="zákl. přenesená",J172,0)</f>
        <v>0</v>
      </c>
      <c r="BH172" s="102">
        <f>IF(N172="sníž. přenesená",J172,0)</f>
        <v>0</v>
      </c>
      <c r="BI172" s="102">
        <f>IF(N172="nulová",J172,0)</f>
        <v>0</v>
      </c>
      <c r="BJ172" s="18" t="s">
        <v>78</v>
      </c>
      <c r="BK172" s="102">
        <f>ROUND(I172*H172,2)</f>
        <v>0</v>
      </c>
      <c r="BL172" s="18" t="s">
        <v>156</v>
      </c>
      <c r="BM172" s="101" t="s">
        <v>902</v>
      </c>
    </row>
    <row r="173" spans="1:65" s="2" customFormat="1" ht="16.5" customHeight="1">
      <c r="A173" s="27"/>
      <c r="B173" s="237"/>
      <c r="C173" s="302" t="s">
        <v>425</v>
      </c>
      <c r="D173" s="302" t="s">
        <v>147</v>
      </c>
      <c r="E173" s="303" t="s">
        <v>903</v>
      </c>
      <c r="F173" s="304" t="s">
        <v>904</v>
      </c>
      <c r="G173" s="305" t="s">
        <v>420</v>
      </c>
      <c r="H173" s="306">
        <v>2</v>
      </c>
      <c r="I173" s="314">
        <v>0</v>
      </c>
      <c r="J173" s="307">
        <f>ROUND(I173*H173,2)</f>
        <v>0</v>
      </c>
      <c r="K173" s="304" t="s">
        <v>140</v>
      </c>
      <c r="L173" s="110"/>
      <c r="M173" s="111" t="s">
        <v>3</v>
      </c>
      <c r="N173" s="112" t="s">
        <v>41</v>
      </c>
      <c r="O173" s="99">
        <v>0</v>
      </c>
      <c r="P173" s="99">
        <f>O173*H173</f>
        <v>0</v>
      </c>
      <c r="Q173" s="99">
        <v>1.2999999999999999E-3</v>
      </c>
      <c r="R173" s="99">
        <f>Q173*H173</f>
        <v>2.5999999999999999E-3</v>
      </c>
      <c r="S173" s="99">
        <v>0</v>
      </c>
      <c r="T173" s="100">
        <f>S173*H173</f>
        <v>0</v>
      </c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R173" s="101" t="s">
        <v>186</v>
      </c>
      <c r="AT173" s="101" t="s">
        <v>147</v>
      </c>
      <c r="AU173" s="101" t="s">
        <v>80</v>
      </c>
      <c r="AY173" s="18" t="s">
        <v>131</v>
      </c>
      <c r="BE173" s="102">
        <f>IF(N173="základní",J173,0)</f>
        <v>0</v>
      </c>
      <c r="BF173" s="102">
        <f>IF(N173="snížená",J173,0)</f>
        <v>0</v>
      </c>
      <c r="BG173" s="102">
        <f>IF(N173="zákl. přenesená",J173,0)</f>
        <v>0</v>
      </c>
      <c r="BH173" s="102">
        <f>IF(N173="sníž. přenesená",J173,0)</f>
        <v>0</v>
      </c>
      <c r="BI173" s="102">
        <f>IF(N173="nulová",J173,0)</f>
        <v>0</v>
      </c>
      <c r="BJ173" s="18" t="s">
        <v>78</v>
      </c>
      <c r="BK173" s="102">
        <f>ROUND(I173*H173,2)</f>
        <v>0</v>
      </c>
      <c r="BL173" s="18" t="s">
        <v>156</v>
      </c>
      <c r="BM173" s="101" t="s">
        <v>905</v>
      </c>
    </row>
    <row r="174" spans="1:65" s="13" customFormat="1" ht="22.5">
      <c r="B174" s="296"/>
      <c r="C174" s="297"/>
      <c r="D174" s="298" t="s">
        <v>145</v>
      </c>
      <c r="E174" s="299" t="s">
        <v>3</v>
      </c>
      <c r="F174" s="300" t="s">
        <v>906</v>
      </c>
      <c r="G174" s="297"/>
      <c r="H174" s="301">
        <v>1</v>
      </c>
      <c r="I174" s="297"/>
      <c r="J174" s="297"/>
      <c r="K174" s="297"/>
      <c r="L174" s="105"/>
      <c r="M174" s="107"/>
      <c r="N174" s="108"/>
      <c r="O174" s="108"/>
      <c r="P174" s="108"/>
      <c r="Q174" s="108"/>
      <c r="R174" s="108"/>
      <c r="S174" s="108"/>
      <c r="T174" s="109"/>
      <c r="AT174" s="106" t="s">
        <v>145</v>
      </c>
      <c r="AU174" s="106" t="s">
        <v>80</v>
      </c>
      <c r="AV174" s="13" t="s">
        <v>80</v>
      </c>
      <c r="AW174" s="13" t="s">
        <v>31</v>
      </c>
      <c r="AX174" s="13" t="s">
        <v>70</v>
      </c>
      <c r="AY174" s="106" t="s">
        <v>131</v>
      </c>
    </row>
    <row r="175" spans="1:65" s="13" customFormat="1">
      <c r="B175" s="296"/>
      <c r="C175" s="297"/>
      <c r="D175" s="298" t="s">
        <v>145</v>
      </c>
      <c r="E175" s="299" t="s">
        <v>3</v>
      </c>
      <c r="F175" s="300" t="s">
        <v>907</v>
      </c>
      <c r="G175" s="297"/>
      <c r="H175" s="301">
        <v>1</v>
      </c>
      <c r="I175" s="297"/>
      <c r="J175" s="297"/>
      <c r="K175" s="297"/>
      <c r="L175" s="105"/>
      <c r="M175" s="107"/>
      <c r="N175" s="108"/>
      <c r="O175" s="108"/>
      <c r="P175" s="108"/>
      <c r="Q175" s="108"/>
      <c r="R175" s="108"/>
      <c r="S175" s="108"/>
      <c r="T175" s="109"/>
      <c r="AT175" s="106" t="s">
        <v>145</v>
      </c>
      <c r="AU175" s="106" t="s">
        <v>80</v>
      </c>
      <c r="AV175" s="13" t="s">
        <v>80</v>
      </c>
      <c r="AW175" s="13" t="s">
        <v>31</v>
      </c>
      <c r="AX175" s="13" t="s">
        <v>70</v>
      </c>
      <c r="AY175" s="106" t="s">
        <v>131</v>
      </c>
    </row>
    <row r="176" spans="1:65" s="14" customFormat="1">
      <c r="B176" s="308"/>
      <c r="C176" s="309"/>
      <c r="D176" s="298" t="s">
        <v>145</v>
      </c>
      <c r="E176" s="310" t="s">
        <v>3</v>
      </c>
      <c r="F176" s="311" t="s">
        <v>155</v>
      </c>
      <c r="G176" s="309"/>
      <c r="H176" s="312">
        <v>2</v>
      </c>
      <c r="I176" s="309"/>
      <c r="J176" s="309"/>
      <c r="K176" s="309"/>
      <c r="L176" s="113"/>
      <c r="M176" s="115"/>
      <c r="N176" s="116"/>
      <c r="O176" s="116"/>
      <c r="P176" s="116"/>
      <c r="Q176" s="116"/>
      <c r="R176" s="116"/>
      <c r="S176" s="116"/>
      <c r="T176" s="117"/>
      <c r="AT176" s="114" t="s">
        <v>145</v>
      </c>
      <c r="AU176" s="114" t="s">
        <v>80</v>
      </c>
      <c r="AV176" s="14" t="s">
        <v>156</v>
      </c>
      <c r="AW176" s="14" t="s">
        <v>31</v>
      </c>
      <c r="AX176" s="14" t="s">
        <v>78</v>
      </c>
      <c r="AY176" s="114" t="s">
        <v>131</v>
      </c>
    </row>
    <row r="177" spans="1:65" s="2" customFormat="1" ht="16.5" customHeight="1">
      <c r="A177" s="27"/>
      <c r="B177" s="237"/>
      <c r="C177" s="288" t="s">
        <v>151</v>
      </c>
      <c r="D177" s="288" t="s">
        <v>136</v>
      </c>
      <c r="E177" s="289" t="s">
        <v>908</v>
      </c>
      <c r="F177" s="290" t="s">
        <v>909</v>
      </c>
      <c r="G177" s="291" t="s">
        <v>910</v>
      </c>
      <c r="H177" s="292">
        <v>3</v>
      </c>
      <c r="I177" s="314">
        <v>0</v>
      </c>
      <c r="J177" s="293">
        <f>ROUND(I177*H177,2)</f>
        <v>0</v>
      </c>
      <c r="K177" s="290" t="s">
        <v>3</v>
      </c>
      <c r="L177" s="28"/>
      <c r="M177" s="97" t="s">
        <v>3</v>
      </c>
      <c r="N177" s="98" t="s">
        <v>41</v>
      </c>
      <c r="O177" s="99">
        <v>0</v>
      </c>
      <c r="P177" s="99">
        <f>O177*H177</f>
        <v>0</v>
      </c>
      <c r="Q177" s="99">
        <v>0</v>
      </c>
      <c r="R177" s="99">
        <f>Q177*H177</f>
        <v>0</v>
      </c>
      <c r="S177" s="99">
        <v>0</v>
      </c>
      <c r="T177" s="100">
        <f>S177*H177</f>
        <v>0</v>
      </c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R177" s="101" t="s">
        <v>156</v>
      </c>
      <c r="AT177" s="101" t="s">
        <v>136</v>
      </c>
      <c r="AU177" s="101" t="s">
        <v>80</v>
      </c>
      <c r="AY177" s="18" t="s">
        <v>131</v>
      </c>
      <c r="BE177" s="102">
        <f>IF(N177="základní",J177,0)</f>
        <v>0</v>
      </c>
      <c r="BF177" s="102">
        <f>IF(N177="snížená",J177,0)</f>
        <v>0</v>
      </c>
      <c r="BG177" s="102">
        <f>IF(N177="zákl. přenesená",J177,0)</f>
        <v>0</v>
      </c>
      <c r="BH177" s="102">
        <f>IF(N177="sníž. přenesená",J177,0)</f>
        <v>0</v>
      </c>
      <c r="BI177" s="102">
        <f>IF(N177="nulová",J177,0)</f>
        <v>0</v>
      </c>
      <c r="BJ177" s="18" t="s">
        <v>78</v>
      </c>
      <c r="BK177" s="102">
        <f>ROUND(I177*H177,2)</f>
        <v>0</v>
      </c>
      <c r="BL177" s="18" t="s">
        <v>156</v>
      </c>
      <c r="BM177" s="101" t="s">
        <v>911</v>
      </c>
    </row>
    <row r="178" spans="1:65" s="2" customFormat="1" ht="107.25">
      <c r="A178" s="27"/>
      <c r="B178" s="237"/>
      <c r="C178" s="238"/>
      <c r="D178" s="298" t="s">
        <v>205</v>
      </c>
      <c r="E178" s="238"/>
      <c r="F178" s="313" t="s">
        <v>912</v>
      </c>
      <c r="G178" s="238"/>
      <c r="H178" s="238"/>
      <c r="I178" s="238"/>
      <c r="J178" s="238"/>
      <c r="K178" s="238"/>
      <c r="L178" s="28"/>
      <c r="M178" s="103"/>
      <c r="N178" s="104"/>
      <c r="O178" s="44"/>
      <c r="P178" s="44"/>
      <c r="Q178" s="44"/>
      <c r="R178" s="44"/>
      <c r="S178" s="44"/>
      <c r="T178" s="45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T178" s="18" t="s">
        <v>205</v>
      </c>
      <c r="AU178" s="18" t="s">
        <v>80</v>
      </c>
    </row>
    <row r="179" spans="1:65" s="2" customFormat="1" ht="16.5" customHeight="1">
      <c r="A179" s="27"/>
      <c r="B179" s="237"/>
      <c r="C179" s="288" t="s">
        <v>433</v>
      </c>
      <c r="D179" s="288" t="s">
        <v>136</v>
      </c>
      <c r="E179" s="289" t="s">
        <v>913</v>
      </c>
      <c r="F179" s="290" t="s">
        <v>914</v>
      </c>
      <c r="G179" s="291" t="s">
        <v>910</v>
      </c>
      <c r="H179" s="292">
        <v>1</v>
      </c>
      <c r="I179" s="314">
        <v>0</v>
      </c>
      <c r="J179" s="293">
        <f>ROUND(I179*H179,2)</f>
        <v>0</v>
      </c>
      <c r="K179" s="290" t="s">
        <v>3</v>
      </c>
      <c r="L179" s="28"/>
      <c r="M179" s="97" t="s">
        <v>3</v>
      </c>
      <c r="N179" s="98" t="s">
        <v>41</v>
      </c>
      <c r="O179" s="99">
        <v>0</v>
      </c>
      <c r="P179" s="99">
        <f>O179*H179</f>
        <v>0</v>
      </c>
      <c r="Q179" s="99">
        <v>0</v>
      </c>
      <c r="R179" s="99">
        <f>Q179*H179</f>
        <v>0</v>
      </c>
      <c r="S179" s="99">
        <v>0</v>
      </c>
      <c r="T179" s="100">
        <f>S179*H179</f>
        <v>0</v>
      </c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R179" s="101" t="s">
        <v>156</v>
      </c>
      <c r="AT179" s="101" t="s">
        <v>136</v>
      </c>
      <c r="AU179" s="101" t="s">
        <v>80</v>
      </c>
      <c r="AY179" s="18" t="s">
        <v>131</v>
      </c>
      <c r="BE179" s="102">
        <f>IF(N179="základní",J179,0)</f>
        <v>0</v>
      </c>
      <c r="BF179" s="102">
        <f>IF(N179="snížená",J179,0)</f>
        <v>0</v>
      </c>
      <c r="BG179" s="102">
        <f>IF(N179="zákl. přenesená",J179,0)</f>
        <v>0</v>
      </c>
      <c r="BH179" s="102">
        <f>IF(N179="sníž. přenesená",J179,0)</f>
        <v>0</v>
      </c>
      <c r="BI179" s="102">
        <f>IF(N179="nulová",J179,0)</f>
        <v>0</v>
      </c>
      <c r="BJ179" s="18" t="s">
        <v>78</v>
      </c>
      <c r="BK179" s="102">
        <f>ROUND(I179*H179,2)</f>
        <v>0</v>
      </c>
      <c r="BL179" s="18" t="s">
        <v>156</v>
      </c>
      <c r="BM179" s="101" t="s">
        <v>915</v>
      </c>
    </row>
    <row r="180" spans="1:65" s="2" customFormat="1" ht="68.25">
      <c r="A180" s="27"/>
      <c r="B180" s="237"/>
      <c r="C180" s="238"/>
      <c r="D180" s="298" t="s">
        <v>205</v>
      </c>
      <c r="E180" s="238"/>
      <c r="F180" s="313" t="s">
        <v>916</v>
      </c>
      <c r="G180" s="238"/>
      <c r="H180" s="238"/>
      <c r="I180" s="238"/>
      <c r="J180" s="238"/>
      <c r="K180" s="238"/>
      <c r="L180" s="28"/>
      <c r="M180" s="103"/>
      <c r="N180" s="104"/>
      <c r="O180" s="44"/>
      <c r="P180" s="44"/>
      <c r="Q180" s="44"/>
      <c r="R180" s="44"/>
      <c r="S180" s="44"/>
      <c r="T180" s="45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T180" s="18" t="s">
        <v>205</v>
      </c>
      <c r="AU180" s="18" t="s">
        <v>80</v>
      </c>
    </row>
    <row r="181" spans="1:65" s="2" customFormat="1" ht="16.5" customHeight="1">
      <c r="A181" s="27"/>
      <c r="B181" s="237"/>
      <c r="C181" s="288" t="s">
        <v>439</v>
      </c>
      <c r="D181" s="288" t="s">
        <v>136</v>
      </c>
      <c r="E181" s="289" t="s">
        <v>917</v>
      </c>
      <c r="F181" s="290" t="s">
        <v>918</v>
      </c>
      <c r="G181" s="291" t="s">
        <v>910</v>
      </c>
      <c r="H181" s="292">
        <v>3</v>
      </c>
      <c r="I181" s="314">
        <v>0</v>
      </c>
      <c r="J181" s="293">
        <f>ROUND(I181*H181,2)</f>
        <v>0</v>
      </c>
      <c r="K181" s="290" t="s">
        <v>3</v>
      </c>
      <c r="L181" s="28"/>
      <c r="M181" s="97" t="s">
        <v>3</v>
      </c>
      <c r="N181" s="98" t="s">
        <v>41</v>
      </c>
      <c r="O181" s="99">
        <v>0</v>
      </c>
      <c r="P181" s="99">
        <f>O181*H181</f>
        <v>0</v>
      </c>
      <c r="Q181" s="99">
        <v>0</v>
      </c>
      <c r="R181" s="99">
        <f>Q181*H181</f>
        <v>0</v>
      </c>
      <c r="S181" s="99">
        <v>0</v>
      </c>
      <c r="T181" s="100">
        <f>S181*H181</f>
        <v>0</v>
      </c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R181" s="101" t="s">
        <v>156</v>
      </c>
      <c r="AT181" s="101" t="s">
        <v>136</v>
      </c>
      <c r="AU181" s="101" t="s">
        <v>80</v>
      </c>
      <c r="AY181" s="18" t="s">
        <v>131</v>
      </c>
      <c r="BE181" s="102">
        <f>IF(N181="základní",J181,0)</f>
        <v>0</v>
      </c>
      <c r="BF181" s="102">
        <f>IF(N181="snížená",J181,0)</f>
        <v>0</v>
      </c>
      <c r="BG181" s="102">
        <f>IF(N181="zákl. přenesená",J181,0)</f>
        <v>0</v>
      </c>
      <c r="BH181" s="102">
        <f>IF(N181="sníž. přenesená",J181,0)</f>
        <v>0</v>
      </c>
      <c r="BI181" s="102">
        <f>IF(N181="nulová",J181,0)</f>
        <v>0</v>
      </c>
      <c r="BJ181" s="18" t="s">
        <v>78</v>
      </c>
      <c r="BK181" s="102">
        <f>ROUND(I181*H181,2)</f>
        <v>0</v>
      </c>
      <c r="BL181" s="18" t="s">
        <v>156</v>
      </c>
      <c r="BM181" s="101" t="s">
        <v>919</v>
      </c>
    </row>
    <row r="182" spans="1:65" s="2" customFormat="1" ht="68.25">
      <c r="A182" s="27"/>
      <c r="B182" s="237"/>
      <c r="C182" s="238"/>
      <c r="D182" s="298" t="s">
        <v>205</v>
      </c>
      <c r="E182" s="238"/>
      <c r="F182" s="313" t="s">
        <v>920</v>
      </c>
      <c r="G182" s="238"/>
      <c r="H182" s="238"/>
      <c r="I182" s="238"/>
      <c r="J182" s="238"/>
      <c r="K182" s="238"/>
      <c r="L182" s="28"/>
      <c r="M182" s="103"/>
      <c r="N182" s="104"/>
      <c r="O182" s="44"/>
      <c r="P182" s="44"/>
      <c r="Q182" s="44"/>
      <c r="R182" s="44"/>
      <c r="S182" s="44"/>
      <c r="T182" s="45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T182" s="18" t="s">
        <v>205</v>
      </c>
      <c r="AU182" s="18" t="s">
        <v>80</v>
      </c>
    </row>
    <row r="183" spans="1:65" s="2" customFormat="1" ht="16.5" customHeight="1">
      <c r="A183" s="27"/>
      <c r="B183" s="237"/>
      <c r="C183" s="288" t="s">
        <v>445</v>
      </c>
      <c r="D183" s="288" t="s">
        <v>136</v>
      </c>
      <c r="E183" s="289" t="s">
        <v>921</v>
      </c>
      <c r="F183" s="290" t="s">
        <v>922</v>
      </c>
      <c r="G183" s="291" t="s">
        <v>420</v>
      </c>
      <c r="H183" s="292">
        <v>4</v>
      </c>
      <c r="I183" s="314">
        <v>0</v>
      </c>
      <c r="J183" s="293">
        <f>ROUND(I183*H183,2)</f>
        <v>0</v>
      </c>
      <c r="K183" s="290" t="s">
        <v>140</v>
      </c>
      <c r="L183" s="28"/>
      <c r="M183" s="97" t="s">
        <v>3</v>
      </c>
      <c r="N183" s="98" t="s">
        <v>41</v>
      </c>
      <c r="O183" s="99">
        <v>0.41599999999999998</v>
      </c>
      <c r="P183" s="99">
        <f>O183*H183</f>
        <v>1.6639999999999999</v>
      </c>
      <c r="Q183" s="99">
        <v>0.10940999999999999</v>
      </c>
      <c r="R183" s="99">
        <f>Q183*H183</f>
        <v>0.43763999999999997</v>
      </c>
      <c r="S183" s="99">
        <v>0</v>
      </c>
      <c r="T183" s="100">
        <f>S183*H183</f>
        <v>0</v>
      </c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R183" s="101" t="s">
        <v>156</v>
      </c>
      <c r="AT183" s="101" t="s">
        <v>136</v>
      </c>
      <c r="AU183" s="101" t="s">
        <v>80</v>
      </c>
      <c r="AY183" s="18" t="s">
        <v>131</v>
      </c>
      <c r="BE183" s="102">
        <f>IF(N183="základní",J183,0)</f>
        <v>0</v>
      </c>
      <c r="BF183" s="102">
        <f>IF(N183="snížená",J183,0)</f>
        <v>0</v>
      </c>
      <c r="BG183" s="102">
        <f>IF(N183="zákl. přenesená",J183,0)</f>
        <v>0</v>
      </c>
      <c r="BH183" s="102">
        <f>IF(N183="sníž. přenesená",J183,0)</f>
        <v>0</v>
      </c>
      <c r="BI183" s="102">
        <f>IF(N183="nulová",J183,0)</f>
        <v>0</v>
      </c>
      <c r="BJ183" s="18" t="s">
        <v>78</v>
      </c>
      <c r="BK183" s="102">
        <f>ROUND(I183*H183,2)</f>
        <v>0</v>
      </c>
      <c r="BL183" s="18" t="s">
        <v>156</v>
      </c>
      <c r="BM183" s="101" t="s">
        <v>923</v>
      </c>
    </row>
    <row r="184" spans="1:65" s="2" customFormat="1">
      <c r="A184" s="27"/>
      <c r="B184" s="237"/>
      <c r="C184" s="238"/>
      <c r="D184" s="294" t="s">
        <v>143</v>
      </c>
      <c r="E184" s="238"/>
      <c r="F184" s="295" t="s">
        <v>924</v>
      </c>
      <c r="G184" s="238"/>
      <c r="H184" s="238"/>
      <c r="I184" s="238"/>
      <c r="J184" s="238"/>
      <c r="K184" s="238"/>
      <c r="L184" s="28"/>
      <c r="M184" s="103"/>
      <c r="N184" s="104"/>
      <c r="O184" s="44"/>
      <c r="P184" s="44"/>
      <c r="Q184" s="44"/>
      <c r="R184" s="44"/>
      <c r="S184" s="44"/>
      <c r="T184" s="45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T184" s="18" t="s">
        <v>143</v>
      </c>
      <c r="AU184" s="18" t="s">
        <v>80</v>
      </c>
    </row>
    <row r="185" spans="1:65" s="2" customFormat="1" ht="16.5" customHeight="1">
      <c r="A185" s="27"/>
      <c r="B185" s="237"/>
      <c r="C185" s="302" t="s">
        <v>450</v>
      </c>
      <c r="D185" s="302" t="s">
        <v>147</v>
      </c>
      <c r="E185" s="303" t="s">
        <v>925</v>
      </c>
      <c r="F185" s="304" t="s">
        <v>926</v>
      </c>
      <c r="G185" s="305" t="s">
        <v>420</v>
      </c>
      <c r="H185" s="306">
        <v>4</v>
      </c>
      <c r="I185" s="314">
        <v>0</v>
      </c>
      <c r="J185" s="307">
        <f>ROUND(I185*H185,2)</f>
        <v>0</v>
      </c>
      <c r="K185" s="304" t="s">
        <v>140</v>
      </c>
      <c r="L185" s="110"/>
      <c r="M185" s="111" t="s">
        <v>3</v>
      </c>
      <c r="N185" s="112" t="s">
        <v>41</v>
      </c>
      <c r="O185" s="99">
        <v>0</v>
      </c>
      <c r="P185" s="99">
        <f>O185*H185</f>
        <v>0</v>
      </c>
      <c r="Q185" s="99">
        <v>6.1000000000000004E-3</v>
      </c>
      <c r="R185" s="99">
        <f>Q185*H185</f>
        <v>2.4400000000000002E-2</v>
      </c>
      <c r="S185" s="99">
        <v>0</v>
      </c>
      <c r="T185" s="100">
        <f>S185*H185</f>
        <v>0</v>
      </c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R185" s="101" t="s">
        <v>186</v>
      </c>
      <c r="AT185" s="101" t="s">
        <v>147</v>
      </c>
      <c r="AU185" s="101" t="s">
        <v>80</v>
      </c>
      <c r="AY185" s="18" t="s">
        <v>131</v>
      </c>
      <c r="BE185" s="102">
        <f>IF(N185="základní",J185,0)</f>
        <v>0</v>
      </c>
      <c r="BF185" s="102">
        <f>IF(N185="snížená",J185,0)</f>
        <v>0</v>
      </c>
      <c r="BG185" s="102">
        <f>IF(N185="zákl. přenesená",J185,0)</f>
        <v>0</v>
      </c>
      <c r="BH185" s="102">
        <f>IF(N185="sníž. přenesená",J185,0)</f>
        <v>0</v>
      </c>
      <c r="BI185" s="102">
        <f>IF(N185="nulová",J185,0)</f>
        <v>0</v>
      </c>
      <c r="BJ185" s="18" t="s">
        <v>78</v>
      </c>
      <c r="BK185" s="102">
        <f>ROUND(I185*H185,2)</f>
        <v>0</v>
      </c>
      <c r="BL185" s="18" t="s">
        <v>156</v>
      </c>
      <c r="BM185" s="101" t="s">
        <v>927</v>
      </c>
    </row>
    <row r="186" spans="1:65" s="2" customFormat="1" ht="16.5" customHeight="1">
      <c r="A186" s="27"/>
      <c r="B186" s="237"/>
      <c r="C186" s="302" t="s">
        <v>456</v>
      </c>
      <c r="D186" s="302" t="s">
        <v>147</v>
      </c>
      <c r="E186" s="303" t="s">
        <v>928</v>
      </c>
      <c r="F186" s="304" t="s">
        <v>929</v>
      </c>
      <c r="G186" s="305" t="s">
        <v>420</v>
      </c>
      <c r="H186" s="306">
        <v>4</v>
      </c>
      <c r="I186" s="314">
        <v>0</v>
      </c>
      <c r="J186" s="307">
        <f>ROUND(I186*H186,2)</f>
        <v>0</v>
      </c>
      <c r="K186" s="304" t="s">
        <v>140</v>
      </c>
      <c r="L186" s="110"/>
      <c r="M186" s="111" t="s">
        <v>3</v>
      </c>
      <c r="N186" s="112" t="s">
        <v>41</v>
      </c>
      <c r="O186" s="99">
        <v>0</v>
      </c>
      <c r="P186" s="99">
        <f>O186*H186</f>
        <v>0</v>
      </c>
      <c r="Q186" s="99">
        <v>3.0000000000000001E-3</v>
      </c>
      <c r="R186" s="99">
        <f>Q186*H186</f>
        <v>1.2E-2</v>
      </c>
      <c r="S186" s="99">
        <v>0</v>
      </c>
      <c r="T186" s="100">
        <f>S186*H186</f>
        <v>0</v>
      </c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R186" s="101" t="s">
        <v>186</v>
      </c>
      <c r="AT186" s="101" t="s">
        <v>147</v>
      </c>
      <c r="AU186" s="101" t="s">
        <v>80</v>
      </c>
      <c r="AY186" s="18" t="s">
        <v>131</v>
      </c>
      <c r="BE186" s="102">
        <f>IF(N186="základní",J186,0)</f>
        <v>0</v>
      </c>
      <c r="BF186" s="102">
        <f>IF(N186="snížená",J186,0)</f>
        <v>0</v>
      </c>
      <c r="BG186" s="102">
        <f>IF(N186="zákl. přenesená",J186,0)</f>
        <v>0</v>
      </c>
      <c r="BH186" s="102">
        <f>IF(N186="sníž. přenesená",J186,0)</f>
        <v>0</v>
      </c>
      <c r="BI186" s="102">
        <f>IF(N186="nulová",J186,0)</f>
        <v>0</v>
      </c>
      <c r="BJ186" s="18" t="s">
        <v>78</v>
      </c>
      <c r="BK186" s="102">
        <f>ROUND(I186*H186,2)</f>
        <v>0</v>
      </c>
      <c r="BL186" s="18" t="s">
        <v>156</v>
      </c>
      <c r="BM186" s="101" t="s">
        <v>930</v>
      </c>
    </row>
    <row r="187" spans="1:65" s="2" customFormat="1" ht="16.5" customHeight="1">
      <c r="A187" s="27"/>
      <c r="B187" s="237"/>
      <c r="C187" s="288" t="s">
        <v>462</v>
      </c>
      <c r="D187" s="288" t="s">
        <v>136</v>
      </c>
      <c r="E187" s="289" t="s">
        <v>931</v>
      </c>
      <c r="F187" s="290" t="s">
        <v>932</v>
      </c>
      <c r="G187" s="291" t="s">
        <v>361</v>
      </c>
      <c r="H187" s="292">
        <v>12.5</v>
      </c>
      <c r="I187" s="314">
        <v>0</v>
      </c>
      <c r="J187" s="293">
        <f>ROUND(I187*H187,2)</f>
        <v>0</v>
      </c>
      <c r="K187" s="290" t="s">
        <v>140</v>
      </c>
      <c r="L187" s="28"/>
      <c r="M187" s="97" t="s">
        <v>3</v>
      </c>
      <c r="N187" s="98" t="s">
        <v>41</v>
      </c>
      <c r="O187" s="99">
        <v>3.0000000000000001E-3</v>
      </c>
      <c r="P187" s="99">
        <f>O187*H187</f>
        <v>3.7499999999999999E-2</v>
      </c>
      <c r="Q187" s="99">
        <v>2.0000000000000001E-4</v>
      </c>
      <c r="R187" s="99">
        <f>Q187*H187</f>
        <v>2.5000000000000001E-3</v>
      </c>
      <c r="S187" s="99">
        <v>0</v>
      </c>
      <c r="T187" s="100">
        <f>S187*H187</f>
        <v>0</v>
      </c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R187" s="101" t="s">
        <v>156</v>
      </c>
      <c r="AT187" s="101" t="s">
        <v>136</v>
      </c>
      <c r="AU187" s="101" t="s">
        <v>80</v>
      </c>
      <c r="AY187" s="18" t="s">
        <v>131</v>
      </c>
      <c r="BE187" s="102">
        <f>IF(N187="základní",J187,0)</f>
        <v>0</v>
      </c>
      <c r="BF187" s="102">
        <f>IF(N187="snížená",J187,0)</f>
        <v>0</v>
      </c>
      <c r="BG187" s="102">
        <f>IF(N187="zákl. přenesená",J187,0)</f>
        <v>0</v>
      </c>
      <c r="BH187" s="102">
        <f>IF(N187="sníž. přenesená",J187,0)</f>
        <v>0</v>
      </c>
      <c r="BI187" s="102">
        <f>IF(N187="nulová",J187,0)</f>
        <v>0</v>
      </c>
      <c r="BJ187" s="18" t="s">
        <v>78</v>
      </c>
      <c r="BK187" s="102">
        <f>ROUND(I187*H187,2)</f>
        <v>0</v>
      </c>
      <c r="BL187" s="18" t="s">
        <v>156</v>
      </c>
      <c r="BM187" s="101" t="s">
        <v>933</v>
      </c>
    </row>
    <row r="188" spans="1:65" s="2" customFormat="1">
      <c r="A188" s="27"/>
      <c r="B188" s="237"/>
      <c r="C188" s="238"/>
      <c r="D188" s="294" t="s">
        <v>143</v>
      </c>
      <c r="E188" s="238"/>
      <c r="F188" s="295" t="s">
        <v>934</v>
      </c>
      <c r="G188" s="238"/>
      <c r="H188" s="238"/>
      <c r="I188" s="238"/>
      <c r="J188" s="238"/>
      <c r="K188" s="238"/>
      <c r="L188" s="28"/>
      <c r="M188" s="103"/>
      <c r="N188" s="104"/>
      <c r="O188" s="44"/>
      <c r="P188" s="44"/>
      <c r="Q188" s="44"/>
      <c r="R188" s="44"/>
      <c r="S188" s="44"/>
      <c r="T188" s="45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T188" s="18" t="s">
        <v>143</v>
      </c>
      <c r="AU188" s="18" t="s">
        <v>80</v>
      </c>
    </row>
    <row r="189" spans="1:65" s="13" customFormat="1">
      <c r="B189" s="296"/>
      <c r="C189" s="297"/>
      <c r="D189" s="298" t="s">
        <v>145</v>
      </c>
      <c r="E189" s="299" t="s">
        <v>3</v>
      </c>
      <c r="F189" s="300" t="s">
        <v>935</v>
      </c>
      <c r="G189" s="297"/>
      <c r="H189" s="301">
        <v>12.5</v>
      </c>
      <c r="I189" s="297"/>
      <c r="J189" s="297"/>
      <c r="K189" s="297"/>
      <c r="L189" s="105"/>
      <c r="M189" s="107"/>
      <c r="N189" s="108"/>
      <c r="O189" s="108"/>
      <c r="P189" s="108"/>
      <c r="Q189" s="108"/>
      <c r="R189" s="108"/>
      <c r="S189" s="108"/>
      <c r="T189" s="109"/>
      <c r="AT189" s="106" t="s">
        <v>145</v>
      </c>
      <c r="AU189" s="106" t="s">
        <v>80</v>
      </c>
      <c r="AV189" s="13" t="s">
        <v>80</v>
      </c>
      <c r="AW189" s="13" t="s">
        <v>31</v>
      </c>
      <c r="AX189" s="13" t="s">
        <v>78</v>
      </c>
      <c r="AY189" s="106" t="s">
        <v>131</v>
      </c>
    </row>
    <row r="190" spans="1:65" s="2" customFormat="1" ht="24.2" customHeight="1">
      <c r="A190" s="27"/>
      <c r="B190" s="237"/>
      <c r="C190" s="288" t="s">
        <v>468</v>
      </c>
      <c r="D190" s="288" t="s">
        <v>136</v>
      </c>
      <c r="E190" s="289" t="s">
        <v>936</v>
      </c>
      <c r="F190" s="290" t="s">
        <v>937</v>
      </c>
      <c r="G190" s="291" t="s">
        <v>361</v>
      </c>
      <c r="H190" s="292">
        <v>67.73</v>
      </c>
      <c r="I190" s="314">
        <v>0</v>
      </c>
      <c r="J190" s="293">
        <f>ROUND(I190*H190,2)</f>
        <v>0</v>
      </c>
      <c r="K190" s="290" t="s">
        <v>140</v>
      </c>
      <c r="L190" s="28"/>
      <c r="M190" s="97" t="s">
        <v>3</v>
      </c>
      <c r="N190" s="98" t="s">
        <v>41</v>
      </c>
      <c r="O190" s="99">
        <v>0.23899999999999999</v>
      </c>
      <c r="P190" s="99">
        <f>O190*H190</f>
        <v>16.187470000000001</v>
      </c>
      <c r="Q190" s="99">
        <v>0.14041999999999999</v>
      </c>
      <c r="R190" s="99">
        <f>Q190*H190</f>
        <v>9.5106465999999994</v>
      </c>
      <c r="S190" s="99">
        <v>0</v>
      </c>
      <c r="T190" s="100">
        <f>S190*H190</f>
        <v>0</v>
      </c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R190" s="101" t="s">
        <v>156</v>
      </c>
      <c r="AT190" s="101" t="s">
        <v>136</v>
      </c>
      <c r="AU190" s="101" t="s">
        <v>80</v>
      </c>
      <c r="AY190" s="18" t="s">
        <v>131</v>
      </c>
      <c r="BE190" s="102">
        <f>IF(N190="základní",J190,0)</f>
        <v>0</v>
      </c>
      <c r="BF190" s="102">
        <f>IF(N190="snížená",J190,0)</f>
        <v>0</v>
      </c>
      <c r="BG190" s="102">
        <f>IF(N190="zákl. přenesená",J190,0)</f>
        <v>0</v>
      </c>
      <c r="BH190" s="102">
        <f>IF(N190="sníž. přenesená",J190,0)</f>
        <v>0</v>
      </c>
      <c r="BI190" s="102">
        <f>IF(N190="nulová",J190,0)</f>
        <v>0</v>
      </c>
      <c r="BJ190" s="18" t="s">
        <v>78</v>
      </c>
      <c r="BK190" s="102">
        <f>ROUND(I190*H190,2)</f>
        <v>0</v>
      </c>
      <c r="BL190" s="18" t="s">
        <v>156</v>
      </c>
      <c r="BM190" s="101" t="s">
        <v>938</v>
      </c>
    </row>
    <row r="191" spans="1:65" s="2" customFormat="1">
      <c r="A191" s="27"/>
      <c r="B191" s="237"/>
      <c r="C191" s="238"/>
      <c r="D191" s="294" t="s">
        <v>143</v>
      </c>
      <c r="E191" s="238"/>
      <c r="F191" s="295" t="s">
        <v>939</v>
      </c>
      <c r="G191" s="238"/>
      <c r="H191" s="238"/>
      <c r="I191" s="238"/>
      <c r="J191" s="238"/>
      <c r="K191" s="238"/>
      <c r="L191" s="28"/>
      <c r="M191" s="103"/>
      <c r="N191" s="104"/>
      <c r="O191" s="44"/>
      <c r="P191" s="44"/>
      <c r="Q191" s="44"/>
      <c r="R191" s="44"/>
      <c r="S191" s="44"/>
      <c r="T191" s="45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T191" s="18" t="s">
        <v>143</v>
      </c>
      <c r="AU191" s="18" t="s">
        <v>80</v>
      </c>
    </row>
    <row r="192" spans="1:65" s="13" customFormat="1">
      <c r="B192" s="296"/>
      <c r="C192" s="297"/>
      <c r="D192" s="298" t="s">
        <v>145</v>
      </c>
      <c r="E192" s="299" t="s">
        <v>3</v>
      </c>
      <c r="F192" s="300" t="s">
        <v>940</v>
      </c>
      <c r="G192" s="297"/>
      <c r="H192" s="301">
        <v>44.13</v>
      </c>
      <c r="I192" s="297"/>
      <c r="J192" s="297"/>
      <c r="K192" s="297"/>
      <c r="L192" s="105"/>
      <c r="M192" s="107"/>
      <c r="N192" s="108"/>
      <c r="O192" s="108"/>
      <c r="P192" s="108"/>
      <c r="Q192" s="108"/>
      <c r="R192" s="108"/>
      <c r="S192" s="108"/>
      <c r="T192" s="109"/>
      <c r="AT192" s="106" t="s">
        <v>145</v>
      </c>
      <c r="AU192" s="106" t="s">
        <v>80</v>
      </c>
      <c r="AV192" s="13" t="s">
        <v>80</v>
      </c>
      <c r="AW192" s="13" t="s">
        <v>31</v>
      </c>
      <c r="AX192" s="13" t="s">
        <v>70</v>
      </c>
      <c r="AY192" s="106" t="s">
        <v>131</v>
      </c>
    </row>
    <row r="193" spans="1:65" s="13" customFormat="1">
      <c r="B193" s="296"/>
      <c r="C193" s="297"/>
      <c r="D193" s="298" t="s">
        <v>145</v>
      </c>
      <c r="E193" s="299" t="s">
        <v>3</v>
      </c>
      <c r="F193" s="300" t="s">
        <v>941</v>
      </c>
      <c r="G193" s="297"/>
      <c r="H193" s="301">
        <v>23.6</v>
      </c>
      <c r="I193" s="297"/>
      <c r="J193" s="297"/>
      <c r="K193" s="297"/>
      <c r="L193" s="105"/>
      <c r="M193" s="107"/>
      <c r="N193" s="108"/>
      <c r="O193" s="108"/>
      <c r="P193" s="108"/>
      <c r="Q193" s="108"/>
      <c r="R193" s="108"/>
      <c r="S193" s="108"/>
      <c r="T193" s="109"/>
      <c r="AT193" s="106" t="s">
        <v>145</v>
      </c>
      <c r="AU193" s="106" t="s">
        <v>80</v>
      </c>
      <c r="AV193" s="13" t="s">
        <v>80</v>
      </c>
      <c r="AW193" s="13" t="s">
        <v>31</v>
      </c>
      <c r="AX193" s="13" t="s">
        <v>70</v>
      </c>
      <c r="AY193" s="106" t="s">
        <v>131</v>
      </c>
    </row>
    <row r="194" spans="1:65" s="14" customFormat="1">
      <c r="B194" s="308"/>
      <c r="C194" s="309"/>
      <c r="D194" s="298" t="s">
        <v>145</v>
      </c>
      <c r="E194" s="310" t="s">
        <v>3</v>
      </c>
      <c r="F194" s="311" t="s">
        <v>155</v>
      </c>
      <c r="G194" s="309"/>
      <c r="H194" s="312">
        <v>67.73</v>
      </c>
      <c r="I194" s="309"/>
      <c r="J194" s="309"/>
      <c r="K194" s="309"/>
      <c r="L194" s="113"/>
      <c r="M194" s="115"/>
      <c r="N194" s="116"/>
      <c r="O194" s="116"/>
      <c r="P194" s="116"/>
      <c r="Q194" s="116"/>
      <c r="R194" s="116"/>
      <c r="S194" s="116"/>
      <c r="T194" s="117"/>
      <c r="AT194" s="114" t="s">
        <v>145</v>
      </c>
      <c r="AU194" s="114" t="s">
        <v>80</v>
      </c>
      <c r="AV194" s="14" t="s">
        <v>156</v>
      </c>
      <c r="AW194" s="14" t="s">
        <v>31</v>
      </c>
      <c r="AX194" s="14" t="s">
        <v>78</v>
      </c>
      <c r="AY194" s="114" t="s">
        <v>131</v>
      </c>
    </row>
    <row r="195" spans="1:65" s="2" customFormat="1" ht="16.5" customHeight="1">
      <c r="A195" s="27"/>
      <c r="B195" s="237"/>
      <c r="C195" s="302" t="s">
        <v>473</v>
      </c>
      <c r="D195" s="302" t="s">
        <v>147</v>
      </c>
      <c r="E195" s="303" t="s">
        <v>942</v>
      </c>
      <c r="F195" s="304" t="s">
        <v>943</v>
      </c>
      <c r="G195" s="305" t="s">
        <v>361</v>
      </c>
      <c r="H195" s="306">
        <v>67.73</v>
      </c>
      <c r="I195" s="314">
        <v>0</v>
      </c>
      <c r="J195" s="307">
        <f>ROUND(I195*H195,2)</f>
        <v>0</v>
      </c>
      <c r="K195" s="304" t="s">
        <v>140</v>
      </c>
      <c r="L195" s="110"/>
      <c r="M195" s="111" t="s">
        <v>3</v>
      </c>
      <c r="N195" s="112" t="s">
        <v>41</v>
      </c>
      <c r="O195" s="99">
        <v>0</v>
      </c>
      <c r="P195" s="99">
        <f>O195*H195</f>
        <v>0</v>
      </c>
      <c r="Q195" s="99">
        <v>0.108</v>
      </c>
      <c r="R195" s="99">
        <f>Q195*H195</f>
        <v>7.3148400000000002</v>
      </c>
      <c r="S195" s="99">
        <v>0</v>
      </c>
      <c r="T195" s="100">
        <f>S195*H195</f>
        <v>0</v>
      </c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R195" s="101" t="s">
        <v>186</v>
      </c>
      <c r="AT195" s="101" t="s">
        <v>147</v>
      </c>
      <c r="AU195" s="101" t="s">
        <v>80</v>
      </c>
      <c r="AY195" s="18" t="s">
        <v>131</v>
      </c>
      <c r="BE195" s="102">
        <f>IF(N195="základní",J195,0)</f>
        <v>0</v>
      </c>
      <c r="BF195" s="102">
        <f>IF(N195="snížená",J195,0)</f>
        <v>0</v>
      </c>
      <c r="BG195" s="102">
        <f>IF(N195="zákl. přenesená",J195,0)</f>
        <v>0</v>
      </c>
      <c r="BH195" s="102">
        <f>IF(N195="sníž. přenesená",J195,0)</f>
        <v>0</v>
      </c>
      <c r="BI195" s="102">
        <f>IF(N195="nulová",J195,0)</f>
        <v>0</v>
      </c>
      <c r="BJ195" s="18" t="s">
        <v>78</v>
      </c>
      <c r="BK195" s="102">
        <f>ROUND(I195*H195,2)</f>
        <v>0</v>
      </c>
      <c r="BL195" s="18" t="s">
        <v>156</v>
      </c>
      <c r="BM195" s="101" t="s">
        <v>944</v>
      </c>
    </row>
    <row r="196" spans="1:65" s="2" customFormat="1" ht="24.2" customHeight="1">
      <c r="A196" s="27"/>
      <c r="B196" s="237"/>
      <c r="C196" s="288" t="s">
        <v>479</v>
      </c>
      <c r="D196" s="288" t="s">
        <v>136</v>
      </c>
      <c r="E196" s="289" t="s">
        <v>945</v>
      </c>
      <c r="F196" s="290" t="s">
        <v>946</v>
      </c>
      <c r="G196" s="291" t="s">
        <v>361</v>
      </c>
      <c r="H196" s="292">
        <v>125.56</v>
      </c>
      <c r="I196" s="314">
        <v>0</v>
      </c>
      <c r="J196" s="293">
        <f>ROUND(I196*H196,2)</f>
        <v>0</v>
      </c>
      <c r="K196" s="290" t="s">
        <v>140</v>
      </c>
      <c r="L196" s="28"/>
      <c r="M196" s="97" t="s">
        <v>3</v>
      </c>
      <c r="N196" s="98" t="s">
        <v>41</v>
      </c>
      <c r="O196" s="99">
        <v>0.23400000000000001</v>
      </c>
      <c r="P196" s="99">
        <f>O196*H196</f>
        <v>29.381040000000002</v>
      </c>
      <c r="Q196" s="99">
        <v>0.15256</v>
      </c>
      <c r="R196" s="99">
        <f>Q196*H196</f>
        <v>19.155433600000002</v>
      </c>
      <c r="S196" s="99">
        <v>0</v>
      </c>
      <c r="T196" s="100">
        <f>S196*H196</f>
        <v>0</v>
      </c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R196" s="101" t="s">
        <v>156</v>
      </c>
      <c r="AT196" s="101" t="s">
        <v>136</v>
      </c>
      <c r="AU196" s="101" t="s">
        <v>80</v>
      </c>
      <c r="AY196" s="18" t="s">
        <v>131</v>
      </c>
      <c r="BE196" s="102">
        <f>IF(N196="základní",J196,0)</f>
        <v>0</v>
      </c>
      <c r="BF196" s="102">
        <f>IF(N196="snížená",J196,0)</f>
        <v>0</v>
      </c>
      <c r="BG196" s="102">
        <f>IF(N196="zákl. přenesená",J196,0)</f>
        <v>0</v>
      </c>
      <c r="BH196" s="102">
        <f>IF(N196="sníž. přenesená",J196,0)</f>
        <v>0</v>
      </c>
      <c r="BI196" s="102">
        <f>IF(N196="nulová",J196,0)</f>
        <v>0</v>
      </c>
      <c r="BJ196" s="18" t="s">
        <v>78</v>
      </c>
      <c r="BK196" s="102">
        <f>ROUND(I196*H196,2)</f>
        <v>0</v>
      </c>
      <c r="BL196" s="18" t="s">
        <v>156</v>
      </c>
      <c r="BM196" s="101" t="s">
        <v>947</v>
      </c>
    </row>
    <row r="197" spans="1:65" s="2" customFormat="1">
      <c r="A197" s="27"/>
      <c r="B197" s="237"/>
      <c r="C197" s="238"/>
      <c r="D197" s="294" t="s">
        <v>143</v>
      </c>
      <c r="E197" s="238"/>
      <c r="F197" s="295" t="s">
        <v>948</v>
      </c>
      <c r="G197" s="238"/>
      <c r="H197" s="238"/>
      <c r="I197" s="238"/>
      <c r="J197" s="238"/>
      <c r="K197" s="238"/>
      <c r="L197" s="28"/>
      <c r="M197" s="103"/>
      <c r="N197" s="104"/>
      <c r="O197" s="44"/>
      <c r="P197" s="44"/>
      <c r="Q197" s="44"/>
      <c r="R197" s="44"/>
      <c r="S197" s="44"/>
      <c r="T197" s="45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T197" s="18" t="s">
        <v>143</v>
      </c>
      <c r="AU197" s="18" t="s">
        <v>80</v>
      </c>
    </row>
    <row r="198" spans="1:65" s="13" customFormat="1">
      <c r="B198" s="296"/>
      <c r="C198" s="297"/>
      <c r="D198" s="298" t="s">
        <v>145</v>
      </c>
      <c r="E198" s="299" t="s">
        <v>3</v>
      </c>
      <c r="F198" s="300" t="s">
        <v>949</v>
      </c>
      <c r="G198" s="297"/>
      <c r="H198" s="301">
        <v>115.06</v>
      </c>
      <c r="I198" s="297"/>
      <c r="J198" s="297"/>
      <c r="K198" s="297"/>
      <c r="L198" s="105"/>
      <c r="M198" s="107"/>
      <c r="N198" s="108"/>
      <c r="O198" s="108"/>
      <c r="P198" s="108"/>
      <c r="Q198" s="108"/>
      <c r="R198" s="108"/>
      <c r="S198" s="108"/>
      <c r="T198" s="109"/>
      <c r="AT198" s="106" t="s">
        <v>145</v>
      </c>
      <c r="AU198" s="106" t="s">
        <v>80</v>
      </c>
      <c r="AV198" s="13" t="s">
        <v>80</v>
      </c>
      <c r="AW198" s="13" t="s">
        <v>31</v>
      </c>
      <c r="AX198" s="13" t="s">
        <v>70</v>
      </c>
      <c r="AY198" s="106" t="s">
        <v>131</v>
      </c>
    </row>
    <row r="199" spans="1:65" s="13" customFormat="1">
      <c r="B199" s="296"/>
      <c r="C199" s="297"/>
      <c r="D199" s="298" t="s">
        <v>145</v>
      </c>
      <c r="E199" s="299" t="s">
        <v>3</v>
      </c>
      <c r="F199" s="300" t="s">
        <v>950</v>
      </c>
      <c r="G199" s="297"/>
      <c r="H199" s="301">
        <v>10.5</v>
      </c>
      <c r="I199" s="297"/>
      <c r="J199" s="297"/>
      <c r="K199" s="297"/>
      <c r="L199" s="105"/>
      <c r="M199" s="107"/>
      <c r="N199" s="108"/>
      <c r="O199" s="108"/>
      <c r="P199" s="108"/>
      <c r="Q199" s="108"/>
      <c r="R199" s="108"/>
      <c r="S199" s="108"/>
      <c r="T199" s="109"/>
      <c r="AT199" s="106" t="s">
        <v>145</v>
      </c>
      <c r="AU199" s="106" t="s">
        <v>80</v>
      </c>
      <c r="AV199" s="13" t="s">
        <v>80</v>
      </c>
      <c r="AW199" s="13" t="s">
        <v>31</v>
      </c>
      <c r="AX199" s="13" t="s">
        <v>70</v>
      </c>
      <c r="AY199" s="106" t="s">
        <v>131</v>
      </c>
    </row>
    <row r="200" spans="1:65" s="14" customFormat="1">
      <c r="B200" s="308"/>
      <c r="C200" s="309"/>
      <c r="D200" s="298" t="s">
        <v>145</v>
      </c>
      <c r="E200" s="310" t="s">
        <v>3</v>
      </c>
      <c r="F200" s="311" t="s">
        <v>155</v>
      </c>
      <c r="G200" s="309"/>
      <c r="H200" s="312">
        <v>125.56</v>
      </c>
      <c r="I200" s="309"/>
      <c r="J200" s="309"/>
      <c r="K200" s="309"/>
      <c r="L200" s="113"/>
      <c r="M200" s="115"/>
      <c r="N200" s="116"/>
      <c r="O200" s="116"/>
      <c r="P200" s="116"/>
      <c r="Q200" s="116"/>
      <c r="R200" s="116"/>
      <c r="S200" s="116"/>
      <c r="T200" s="117"/>
      <c r="AT200" s="114" t="s">
        <v>145</v>
      </c>
      <c r="AU200" s="114" t="s">
        <v>80</v>
      </c>
      <c r="AV200" s="14" t="s">
        <v>156</v>
      </c>
      <c r="AW200" s="14" t="s">
        <v>31</v>
      </c>
      <c r="AX200" s="14" t="s">
        <v>78</v>
      </c>
      <c r="AY200" s="114" t="s">
        <v>131</v>
      </c>
    </row>
    <row r="201" spans="1:65" s="2" customFormat="1" ht="16.5" customHeight="1">
      <c r="A201" s="27"/>
      <c r="B201" s="237"/>
      <c r="C201" s="302" t="s">
        <v>484</v>
      </c>
      <c r="D201" s="302" t="s">
        <v>147</v>
      </c>
      <c r="E201" s="303" t="s">
        <v>951</v>
      </c>
      <c r="F201" s="304" t="s">
        <v>952</v>
      </c>
      <c r="G201" s="305" t="s">
        <v>361</v>
      </c>
      <c r="H201" s="306">
        <v>120.16</v>
      </c>
      <c r="I201" s="314">
        <v>0</v>
      </c>
      <c r="J201" s="307">
        <f>ROUND(I201*H201,2)</f>
        <v>0</v>
      </c>
      <c r="K201" s="304" t="s">
        <v>140</v>
      </c>
      <c r="L201" s="110"/>
      <c r="M201" s="111" t="s">
        <v>3</v>
      </c>
      <c r="N201" s="112" t="s">
        <v>41</v>
      </c>
      <c r="O201" s="99">
        <v>0</v>
      </c>
      <c r="P201" s="99">
        <f>O201*H201</f>
        <v>0</v>
      </c>
      <c r="Q201" s="99">
        <v>0.105</v>
      </c>
      <c r="R201" s="99">
        <f>Q201*H201</f>
        <v>12.6168</v>
      </c>
      <c r="S201" s="99">
        <v>0</v>
      </c>
      <c r="T201" s="100">
        <f>S201*H201</f>
        <v>0</v>
      </c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R201" s="101" t="s">
        <v>186</v>
      </c>
      <c r="AT201" s="101" t="s">
        <v>147</v>
      </c>
      <c r="AU201" s="101" t="s">
        <v>80</v>
      </c>
      <c r="AY201" s="18" t="s">
        <v>131</v>
      </c>
      <c r="BE201" s="102">
        <f>IF(N201="základní",J201,0)</f>
        <v>0</v>
      </c>
      <c r="BF201" s="102">
        <f>IF(N201="snížená",J201,0)</f>
        <v>0</v>
      </c>
      <c r="BG201" s="102">
        <f>IF(N201="zákl. přenesená",J201,0)</f>
        <v>0</v>
      </c>
      <c r="BH201" s="102">
        <f>IF(N201="sníž. přenesená",J201,0)</f>
        <v>0</v>
      </c>
      <c r="BI201" s="102">
        <f>IF(N201="nulová",J201,0)</f>
        <v>0</v>
      </c>
      <c r="BJ201" s="18" t="s">
        <v>78</v>
      </c>
      <c r="BK201" s="102">
        <f>ROUND(I201*H201,2)</f>
        <v>0</v>
      </c>
      <c r="BL201" s="18" t="s">
        <v>156</v>
      </c>
      <c r="BM201" s="101" t="s">
        <v>953</v>
      </c>
    </row>
    <row r="202" spans="1:65" s="13" customFormat="1">
      <c r="B202" s="296"/>
      <c r="C202" s="297"/>
      <c r="D202" s="298" t="s">
        <v>145</v>
      </c>
      <c r="E202" s="297"/>
      <c r="F202" s="300" t="s">
        <v>954</v>
      </c>
      <c r="G202" s="297"/>
      <c r="H202" s="301">
        <v>120.16</v>
      </c>
      <c r="I202" s="297"/>
      <c r="J202" s="297"/>
      <c r="K202" s="297"/>
      <c r="L202" s="105"/>
      <c r="M202" s="107"/>
      <c r="N202" s="108"/>
      <c r="O202" s="108"/>
      <c r="P202" s="108"/>
      <c r="Q202" s="108"/>
      <c r="R202" s="108"/>
      <c r="S202" s="108"/>
      <c r="T202" s="109"/>
      <c r="AT202" s="106" t="s">
        <v>145</v>
      </c>
      <c r="AU202" s="106" t="s">
        <v>80</v>
      </c>
      <c r="AV202" s="13" t="s">
        <v>80</v>
      </c>
      <c r="AW202" s="13" t="s">
        <v>4</v>
      </c>
      <c r="AX202" s="13" t="s">
        <v>78</v>
      </c>
      <c r="AY202" s="106" t="s">
        <v>131</v>
      </c>
    </row>
    <row r="203" spans="1:65" s="2" customFormat="1" ht="16.5" customHeight="1">
      <c r="A203" s="27"/>
      <c r="B203" s="237"/>
      <c r="C203" s="302" t="s">
        <v>489</v>
      </c>
      <c r="D203" s="302" t="s">
        <v>147</v>
      </c>
      <c r="E203" s="303" t="s">
        <v>955</v>
      </c>
      <c r="F203" s="304" t="s">
        <v>956</v>
      </c>
      <c r="G203" s="305" t="s">
        <v>361</v>
      </c>
      <c r="H203" s="306">
        <v>10.5</v>
      </c>
      <c r="I203" s="314">
        <v>0</v>
      </c>
      <c r="J203" s="307">
        <f>ROUND(I203*H203,2)</f>
        <v>0</v>
      </c>
      <c r="K203" s="304" t="s">
        <v>140</v>
      </c>
      <c r="L203" s="110"/>
      <c r="M203" s="111" t="s">
        <v>3</v>
      </c>
      <c r="N203" s="112" t="s">
        <v>41</v>
      </c>
      <c r="O203" s="99">
        <v>0</v>
      </c>
      <c r="P203" s="99">
        <f>O203*H203</f>
        <v>0</v>
      </c>
      <c r="Q203" s="99">
        <v>0.105</v>
      </c>
      <c r="R203" s="99">
        <f>Q203*H203</f>
        <v>1.1025</v>
      </c>
      <c r="S203" s="99">
        <v>0</v>
      </c>
      <c r="T203" s="100">
        <f>S203*H203</f>
        <v>0</v>
      </c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R203" s="101" t="s">
        <v>186</v>
      </c>
      <c r="AT203" s="101" t="s">
        <v>147</v>
      </c>
      <c r="AU203" s="101" t="s">
        <v>80</v>
      </c>
      <c r="AY203" s="18" t="s">
        <v>131</v>
      </c>
      <c r="BE203" s="102">
        <f>IF(N203="základní",J203,0)</f>
        <v>0</v>
      </c>
      <c r="BF203" s="102">
        <f>IF(N203="snížená",J203,0)</f>
        <v>0</v>
      </c>
      <c r="BG203" s="102">
        <f>IF(N203="zákl. přenesená",J203,0)</f>
        <v>0</v>
      </c>
      <c r="BH203" s="102">
        <f>IF(N203="sníž. přenesená",J203,0)</f>
        <v>0</v>
      </c>
      <c r="BI203" s="102">
        <f>IF(N203="nulová",J203,0)</f>
        <v>0</v>
      </c>
      <c r="BJ203" s="18" t="s">
        <v>78</v>
      </c>
      <c r="BK203" s="102">
        <f>ROUND(I203*H203,2)</f>
        <v>0</v>
      </c>
      <c r="BL203" s="18" t="s">
        <v>156</v>
      </c>
      <c r="BM203" s="101" t="s">
        <v>957</v>
      </c>
    </row>
    <row r="204" spans="1:65" s="13" customFormat="1">
      <c r="B204" s="296"/>
      <c r="C204" s="297"/>
      <c r="D204" s="298" t="s">
        <v>145</v>
      </c>
      <c r="E204" s="297"/>
      <c r="F204" s="300" t="s">
        <v>958</v>
      </c>
      <c r="G204" s="297"/>
      <c r="H204" s="301">
        <v>10.5</v>
      </c>
      <c r="I204" s="297"/>
      <c r="J204" s="297"/>
      <c r="K204" s="297"/>
      <c r="L204" s="105"/>
      <c r="M204" s="107"/>
      <c r="N204" s="108"/>
      <c r="O204" s="108"/>
      <c r="P204" s="108"/>
      <c r="Q204" s="108"/>
      <c r="R204" s="108"/>
      <c r="S204" s="108"/>
      <c r="T204" s="109"/>
      <c r="AT204" s="106" t="s">
        <v>145</v>
      </c>
      <c r="AU204" s="106" t="s">
        <v>80</v>
      </c>
      <c r="AV204" s="13" t="s">
        <v>80</v>
      </c>
      <c r="AW204" s="13" t="s">
        <v>4</v>
      </c>
      <c r="AX204" s="13" t="s">
        <v>78</v>
      </c>
      <c r="AY204" s="106" t="s">
        <v>131</v>
      </c>
    </row>
    <row r="205" spans="1:65" s="2" customFormat="1" ht="24.2" customHeight="1">
      <c r="A205" s="27"/>
      <c r="B205" s="237"/>
      <c r="C205" s="288" t="s">
        <v>496</v>
      </c>
      <c r="D205" s="288" t="s">
        <v>136</v>
      </c>
      <c r="E205" s="289" t="s">
        <v>959</v>
      </c>
      <c r="F205" s="290" t="s">
        <v>960</v>
      </c>
      <c r="G205" s="291" t="s">
        <v>420</v>
      </c>
      <c r="H205" s="292">
        <v>7</v>
      </c>
      <c r="I205" s="314">
        <v>0</v>
      </c>
      <c r="J205" s="293">
        <f>ROUND(I205*H205,2)</f>
        <v>0</v>
      </c>
      <c r="K205" s="290" t="s">
        <v>140</v>
      </c>
      <c r="L205" s="28"/>
      <c r="M205" s="97" t="s">
        <v>3</v>
      </c>
      <c r="N205" s="98" t="s">
        <v>41</v>
      </c>
      <c r="O205" s="99">
        <v>0.96</v>
      </c>
      <c r="P205" s="99">
        <f>O205*H205</f>
        <v>6.72</v>
      </c>
      <c r="Q205" s="99">
        <v>0</v>
      </c>
      <c r="R205" s="99">
        <f>Q205*H205</f>
        <v>0</v>
      </c>
      <c r="S205" s="99">
        <v>0</v>
      </c>
      <c r="T205" s="100">
        <f>S205*H205</f>
        <v>0</v>
      </c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R205" s="101" t="s">
        <v>156</v>
      </c>
      <c r="AT205" s="101" t="s">
        <v>136</v>
      </c>
      <c r="AU205" s="101" t="s">
        <v>80</v>
      </c>
      <c r="AY205" s="18" t="s">
        <v>131</v>
      </c>
      <c r="BE205" s="102">
        <f>IF(N205="základní",J205,0)</f>
        <v>0</v>
      </c>
      <c r="BF205" s="102">
        <f>IF(N205="snížená",J205,0)</f>
        <v>0</v>
      </c>
      <c r="BG205" s="102">
        <f>IF(N205="zákl. přenesená",J205,0)</f>
        <v>0</v>
      </c>
      <c r="BH205" s="102">
        <f>IF(N205="sníž. přenesená",J205,0)</f>
        <v>0</v>
      </c>
      <c r="BI205" s="102">
        <f>IF(N205="nulová",J205,0)</f>
        <v>0</v>
      </c>
      <c r="BJ205" s="18" t="s">
        <v>78</v>
      </c>
      <c r="BK205" s="102">
        <f>ROUND(I205*H205,2)</f>
        <v>0</v>
      </c>
      <c r="BL205" s="18" t="s">
        <v>156</v>
      </c>
      <c r="BM205" s="101" t="s">
        <v>961</v>
      </c>
    </row>
    <row r="206" spans="1:65" s="2" customFormat="1">
      <c r="A206" s="27"/>
      <c r="B206" s="237"/>
      <c r="C206" s="238"/>
      <c r="D206" s="294" t="s">
        <v>143</v>
      </c>
      <c r="E206" s="238"/>
      <c r="F206" s="295" t="s">
        <v>962</v>
      </c>
      <c r="G206" s="238"/>
      <c r="H206" s="238"/>
      <c r="I206" s="238"/>
      <c r="J206" s="238"/>
      <c r="K206" s="238"/>
      <c r="L206" s="28"/>
      <c r="M206" s="103"/>
      <c r="N206" s="104"/>
      <c r="O206" s="44"/>
      <c r="P206" s="44"/>
      <c r="Q206" s="44"/>
      <c r="R206" s="44"/>
      <c r="S206" s="44"/>
      <c r="T206" s="45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T206" s="18" t="s">
        <v>143</v>
      </c>
      <c r="AU206" s="18" t="s">
        <v>80</v>
      </c>
    </row>
    <row r="207" spans="1:65" s="13" customFormat="1">
      <c r="B207" s="296"/>
      <c r="C207" s="297"/>
      <c r="D207" s="298" t="s">
        <v>145</v>
      </c>
      <c r="E207" s="299" t="s">
        <v>3</v>
      </c>
      <c r="F207" s="300" t="s">
        <v>963</v>
      </c>
      <c r="G207" s="297"/>
      <c r="H207" s="301">
        <v>7</v>
      </c>
      <c r="I207" s="297"/>
      <c r="J207" s="297"/>
      <c r="K207" s="297"/>
      <c r="L207" s="105"/>
      <c r="M207" s="107"/>
      <c r="N207" s="108"/>
      <c r="O207" s="108"/>
      <c r="P207" s="108"/>
      <c r="Q207" s="108"/>
      <c r="R207" s="108"/>
      <c r="S207" s="108"/>
      <c r="T207" s="109"/>
      <c r="AT207" s="106" t="s">
        <v>145</v>
      </c>
      <c r="AU207" s="106" t="s">
        <v>80</v>
      </c>
      <c r="AV207" s="13" t="s">
        <v>80</v>
      </c>
      <c r="AW207" s="13" t="s">
        <v>31</v>
      </c>
      <c r="AX207" s="13" t="s">
        <v>78</v>
      </c>
      <c r="AY207" s="106" t="s">
        <v>131</v>
      </c>
    </row>
    <row r="208" spans="1:65" s="2" customFormat="1" ht="16.5" customHeight="1">
      <c r="A208" s="27"/>
      <c r="B208" s="237"/>
      <c r="C208" s="302" t="s">
        <v>501</v>
      </c>
      <c r="D208" s="302" t="s">
        <v>147</v>
      </c>
      <c r="E208" s="303" t="s">
        <v>964</v>
      </c>
      <c r="F208" s="304" t="s">
        <v>965</v>
      </c>
      <c r="G208" s="305" t="s">
        <v>420</v>
      </c>
      <c r="H208" s="306">
        <v>7</v>
      </c>
      <c r="I208" s="314">
        <v>0</v>
      </c>
      <c r="J208" s="307">
        <f>ROUND(I208*H208,2)</f>
        <v>0</v>
      </c>
      <c r="K208" s="304" t="s">
        <v>3</v>
      </c>
      <c r="L208" s="110"/>
      <c r="M208" s="111" t="s">
        <v>3</v>
      </c>
      <c r="N208" s="112" t="s">
        <v>41</v>
      </c>
      <c r="O208" s="99">
        <v>0</v>
      </c>
      <c r="P208" s="99">
        <f>O208*H208</f>
        <v>0</v>
      </c>
      <c r="Q208" s="99">
        <v>0.04</v>
      </c>
      <c r="R208" s="99">
        <f>Q208*H208</f>
        <v>0.28000000000000003</v>
      </c>
      <c r="S208" s="99">
        <v>0</v>
      </c>
      <c r="T208" s="100">
        <f>S208*H208</f>
        <v>0</v>
      </c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R208" s="101" t="s">
        <v>186</v>
      </c>
      <c r="AT208" s="101" t="s">
        <v>147</v>
      </c>
      <c r="AU208" s="101" t="s">
        <v>80</v>
      </c>
      <c r="AY208" s="18" t="s">
        <v>131</v>
      </c>
      <c r="BE208" s="102">
        <f>IF(N208="základní",J208,0)</f>
        <v>0</v>
      </c>
      <c r="BF208" s="102">
        <f>IF(N208="snížená",J208,0)</f>
        <v>0</v>
      </c>
      <c r="BG208" s="102">
        <f>IF(N208="zákl. přenesená",J208,0)</f>
        <v>0</v>
      </c>
      <c r="BH208" s="102">
        <f>IF(N208="sníž. přenesená",J208,0)</f>
        <v>0</v>
      </c>
      <c r="BI208" s="102">
        <f>IF(N208="nulová",J208,0)</f>
        <v>0</v>
      </c>
      <c r="BJ208" s="18" t="s">
        <v>78</v>
      </c>
      <c r="BK208" s="102">
        <f>ROUND(I208*H208,2)</f>
        <v>0</v>
      </c>
      <c r="BL208" s="18" t="s">
        <v>156</v>
      </c>
      <c r="BM208" s="101" t="s">
        <v>966</v>
      </c>
    </row>
    <row r="209" spans="1:65" s="2" customFormat="1" ht="29.25">
      <c r="A209" s="27"/>
      <c r="B209" s="237"/>
      <c r="C209" s="238"/>
      <c r="D209" s="298" t="s">
        <v>205</v>
      </c>
      <c r="E209" s="238"/>
      <c r="F209" s="313" t="s">
        <v>967</v>
      </c>
      <c r="G209" s="238"/>
      <c r="H209" s="238"/>
      <c r="I209" s="238"/>
      <c r="J209" s="238"/>
      <c r="K209" s="238"/>
      <c r="L209" s="28"/>
      <c r="M209" s="103"/>
      <c r="N209" s="104"/>
      <c r="O209" s="44"/>
      <c r="P209" s="44"/>
      <c r="Q209" s="44"/>
      <c r="R209" s="44"/>
      <c r="S209" s="44"/>
      <c r="T209" s="45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T209" s="18" t="s">
        <v>205</v>
      </c>
      <c r="AU209" s="18" t="s">
        <v>80</v>
      </c>
    </row>
    <row r="210" spans="1:65" s="2" customFormat="1" ht="24.2" customHeight="1">
      <c r="A210" s="27"/>
      <c r="B210" s="237"/>
      <c r="C210" s="288" t="s">
        <v>506</v>
      </c>
      <c r="D210" s="288" t="s">
        <v>136</v>
      </c>
      <c r="E210" s="289" t="s">
        <v>968</v>
      </c>
      <c r="F210" s="290" t="s">
        <v>969</v>
      </c>
      <c r="G210" s="291" t="s">
        <v>361</v>
      </c>
      <c r="H210" s="292">
        <v>3</v>
      </c>
      <c r="I210" s="314">
        <v>0</v>
      </c>
      <c r="J210" s="293">
        <f>ROUND(I210*H210,2)</f>
        <v>0</v>
      </c>
      <c r="K210" s="290" t="s">
        <v>140</v>
      </c>
      <c r="L210" s="28"/>
      <c r="M210" s="97" t="s">
        <v>3</v>
      </c>
      <c r="N210" s="98" t="s">
        <v>41</v>
      </c>
      <c r="O210" s="99">
        <v>0.54500000000000004</v>
      </c>
      <c r="P210" s="99">
        <f>O210*H210</f>
        <v>1.6350000000000002</v>
      </c>
      <c r="Q210" s="99">
        <v>0.2157</v>
      </c>
      <c r="R210" s="99">
        <f>Q210*H210</f>
        <v>0.64710000000000001</v>
      </c>
      <c r="S210" s="99">
        <v>0</v>
      </c>
      <c r="T210" s="100">
        <f>S210*H210</f>
        <v>0</v>
      </c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R210" s="101" t="s">
        <v>156</v>
      </c>
      <c r="AT210" s="101" t="s">
        <v>136</v>
      </c>
      <c r="AU210" s="101" t="s">
        <v>80</v>
      </c>
      <c r="AY210" s="18" t="s">
        <v>131</v>
      </c>
      <c r="BE210" s="102">
        <f>IF(N210="základní",J210,0)</f>
        <v>0</v>
      </c>
      <c r="BF210" s="102">
        <f>IF(N210="snížená",J210,0)</f>
        <v>0</v>
      </c>
      <c r="BG210" s="102">
        <f>IF(N210="zákl. přenesená",J210,0)</f>
        <v>0</v>
      </c>
      <c r="BH210" s="102">
        <f>IF(N210="sníž. přenesená",J210,0)</f>
        <v>0</v>
      </c>
      <c r="BI210" s="102">
        <f>IF(N210="nulová",J210,0)</f>
        <v>0</v>
      </c>
      <c r="BJ210" s="18" t="s">
        <v>78</v>
      </c>
      <c r="BK210" s="102">
        <f>ROUND(I210*H210,2)</f>
        <v>0</v>
      </c>
      <c r="BL210" s="18" t="s">
        <v>156</v>
      </c>
      <c r="BM210" s="101" t="s">
        <v>970</v>
      </c>
    </row>
    <row r="211" spans="1:65" s="2" customFormat="1">
      <c r="A211" s="27"/>
      <c r="B211" s="237"/>
      <c r="C211" s="238"/>
      <c r="D211" s="294" t="s">
        <v>143</v>
      </c>
      <c r="E211" s="238"/>
      <c r="F211" s="295" t="s">
        <v>971</v>
      </c>
      <c r="G211" s="238"/>
      <c r="H211" s="238"/>
      <c r="I211" s="238"/>
      <c r="J211" s="238"/>
      <c r="K211" s="238"/>
      <c r="L211" s="28"/>
      <c r="M211" s="103"/>
      <c r="N211" s="104"/>
      <c r="O211" s="44"/>
      <c r="P211" s="44"/>
      <c r="Q211" s="44"/>
      <c r="R211" s="44"/>
      <c r="S211" s="44"/>
      <c r="T211" s="45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T211" s="18" t="s">
        <v>143</v>
      </c>
      <c r="AU211" s="18" t="s">
        <v>80</v>
      </c>
    </row>
    <row r="212" spans="1:65" s="2" customFormat="1" ht="16.5" customHeight="1">
      <c r="A212" s="27"/>
      <c r="B212" s="237"/>
      <c r="C212" s="302" t="s">
        <v>512</v>
      </c>
      <c r="D212" s="302" t="s">
        <v>147</v>
      </c>
      <c r="E212" s="303" t="s">
        <v>972</v>
      </c>
      <c r="F212" s="304" t="s">
        <v>973</v>
      </c>
      <c r="G212" s="305" t="s">
        <v>361</v>
      </c>
      <c r="H212" s="306">
        <v>3</v>
      </c>
      <c r="I212" s="314">
        <v>0</v>
      </c>
      <c r="J212" s="307">
        <f>ROUND(I212*H212,2)</f>
        <v>0</v>
      </c>
      <c r="K212" s="304" t="s">
        <v>140</v>
      </c>
      <c r="L212" s="110"/>
      <c r="M212" s="111" t="s">
        <v>3</v>
      </c>
      <c r="N212" s="112" t="s">
        <v>41</v>
      </c>
      <c r="O212" s="99">
        <v>0</v>
      </c>
      <c r="P212" s="99">
        <f>O212*H212</f>
        <v>0</v>
      </c>
      <c r="Q212" s="99">
        <v>0.113</v>
      </c>
      <c r="R212" s="99">
        <f>Q212*H212</f>
        <v>0.33900000000000002</v>
      </c>
      <c r="S212" s="99">
        <v>0</v>
      </c>
      <c r="T212" s="100">
        <f>S212*H212</f>
        <v>0</v>
      </c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R212" s="101" t="s">
        <v>186</v>
      </c>
      <c r="AT212" s="101" t="s">
        <v>147</v>
      </c>
      <c r="AU212" s="101" t="s">
        <v>80</v>
      </c>
      <c r="AY212" s="18" t="s">
        <v>131</v>
      </c>
      <c r="BE212" s="102">
        <f>IF(N212="základní",J212,0)</f>
        <v>0</v>
      </c>
      <c r="BF212" s="102">
        <f>IF(N212="snížená",J212,0)</f>
        <v>0</v>
      </c>
      <c r="BG212" s="102">
        <f>IF(N212="zákl. přenesená",J212,0)</f>
        <v>0</v>
      </c>
      <c r="BH212" s="102">
        <f>IF(N212="sníž. přenesená",J212,0)</f>
        <v>0</v>
      </c>
      <c r="BI212" s="102">
        <f>IF(N212="nulová",J212,0)</f>
        <v>0</v>
      </c>
      <c r="BJ212" s="18" t="s">
        <v>78</v>
      </c>
      <c r="BK212" s="102">
        <f>ROUND(I212*H212,2)</f>
        <v>0</v>
      </c>
      <c r="BL212" s="18" t="s">
        <v>156</v>
      </c>
      <c r="BM212" s="101" t="s">
        <v>974</v>
      </c>
    </row>
    <row r="213" spans="1:65" s="2" customFormat="1" ht="21.75" customHeight="1">
      <c r="A213" s="27"/>
      <c r="B213" s="237"/>
      <c r="C213" s="288" t="s">
        <v>519</v>
      </c>
      <c r="D213" s="288" t="s">
        <v>136</v>
      </c>
      <c r="E213" s="289" t="s">
        <v>975</v>
      </c>
      <c r="F213" s="290" t="s">
        <v>976</v>
      </c>
      <c r="G213" s="291" t="s">
        <v>420</v>
      </c>
      <c r="H213" s="292">
        <v>6</v>
      </c>
      <c r="I213" s="314">
        <v>0</v>
      </c>
      <c r="J213" s="293">
        <f>ROUND(I213*H213,2)</f>
        <v>0</v>
      </c>
      <c r="K213" s="290" t="s">
        <v>140</v>
      </c>
      <c r="L213" s="28"/>
      <c r="M213" s="97" t="s">
        <v>3</v>
      </c>
      <c r="N213" s="98" t="s">
        <v>41</v>
      </c>
      <c r="O213" s="99">
        <v>0.12</v>
      </c>
      <c r="P213" s="99">
        <f>O213*H213</f>
        <v>0.72</v>
      </c>
      <c r="Q213" s="99">
        <v>7.2899999999999996E-3</v>
      </c>
      <c r="R213" s="99">
        <f>Q213*H213</f>
        <v>4.3740000000000001E-2</v>
      </c>
      <c r="S213" s="99">
        <v>0</v>
      </c>
      <c r="T213" s="100">
        <f>S213*H213</f>
        <v>0</v>
      </c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R213" s="101" t="s">
        <v>156</v>
      </c>
      <c r="AT213" s="101" t="s">
        <v>136</v>
      </c>
      <c r="AU213" s="101" t="s">
        <v>80</v>
      </c>
      <c r="AY213" s="18" t="s">
        <v>131</v>
      </c>
      <c r="BE213" s="102">
        <f>IF(N213="základní",J213,0)</f>
        <v>0</v>
      </c>
      <c r="BF213" s="102">
        <f>IF(N213="snížená",J213,0)</f>
        <v>0</v>
      </c>
      <c r="BG213" s="102">
        <f>IF(N213="zákl. přenesená",J213,0)</f>
        <v>0</v>
      </c>
      <c r="BH213" s="102">
        <f>IF(N213="sníž. přenesená",J213,0)</f>
        <v>0</v>
      </c>
      <c r="BI213" s="102">
        <f>IF(N213="nulová",J213,0)</f>
        <v>0</v>
      </c>
      <c r="BJ213" s="18" t="s">
        <v>78</v>
      </c>
      <c r="BK213" s="102">
        <f>ROUND(I213*H213,2)</f>
        <v>0</v>
      </c>
      <c r="BL213" s="18" t="s">
        <v>156</v>
      </c>
      <c r="BM213" s="101" t="s">
        <v>977</v>
      </c>
    </row>
    <row r="214" spans="1:65" s="2" customFormat="1">
      <c r="A214" s="27"/>
      <c r="B214" s="237"/>
      <c r="C214" s="238"/>
      <c r="D214" s="294" t="s">
        <v>143</v>
      </c>
      <c r="E214" s="238"/>
      <c r="F214" s="295" t="s">
        <v>978</v>
      </c>
      <c r="G214" s="238"/>
      <c r="H214" s="238"/>
      <c r="I214" s="238"/>
      <c r="J214" s="238"/>
      <c r="K214" s="238"/>
      <c r="L214" s="28"/>
      <c r="M214" s="103"/>
      <c r="N214" s="104"/>
      <c r="O214" s="44"/>
      <c r="P214" s="44"/>
      <c r="Q214" s="44"/>
      <c r="R214" s="44"/>
      <c r="S214" s="44"/>
      <c r="T214" s="45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T214" s="18" t="s">
        <v>143</v>
      </c>
      <c r="AU214" s="18" t="s">
        <v>80</v>
      </c>
    </row>
    <row r="215" spans="1:65" s="2" customFormat="1" ht="16.5" customHeight="1">
      <c r="A215" s="27"/>
      <c r="B215" s="237"/>
      <c r="C215" s="302" t="s">
        <v>524</v>
      </c>
      <c r="D215" s="302" t="s">
        <v>147</v>
      </c>
      <c r="E215" s="303" t="s">
        <v>979</v>
      </c>
      <c r="F215" s="304" t="s">
        <v>980</v>
      </c>
      <c r="G215" s="305" t="s">
        <v>420</v>
      </c>
      <c r="H215" s="306">
        <v>6</v>
      </c>
      <c r="I215" s="314">
        <v>0</v>
      </c>
      <c r="J215" s="307">
        <f>ROUND(I215*H215,2)</f>
        <v>0</v>
      </c>
      <c r="K215" s="304" t="s">
        <v>140</v>
      </c>
      <c r="L215" s="110"/>
      <c r="M215" s="111" t="s">
        <v>3</v>
      </c>
      <c r="N215" s="112" t="s">
        <v>41</v>
      </c>
      <c r="O215" s="99">
        <v>0</v>
      </c>
      <c r="P215" s="99">
        <f>O215*H215</f>
        <v>0</v>
      </c>
      <c r="Q215" s="99">
        <v>1.4999999999999999E-2</v>
      </c>
      <c r="R215" s="99">
        <f>Q215*H215</f>
        <v>0.09</v>
      </c>
      <c r="S215" s="99">
        <v>0</v>
      </c>
      <c r="T215" s="100">
        <f>S215*H215</f>
        <v>0</v>
      </c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R215" s="101" t="s">
        <v>186</v>
      </c>
      <c r="AT215" s="101" t="s">
        <v>147</v>
      </c>
      <c r="AU215" s="101" t="s">
        <v>80</v>
      </c>
      <c r="AY215" s="18" t="s">
        <v>131</v>
      </c>
      <c r="BE215" s="102">
        <f>IF(N215="základní",J215,0)</f>
        <v>0</v>
      </c>
      <c r="BF215" s="102">
        <f>IF(N215="snížená",J215,0)</f>
        <v>0</v>
      </c>
      <c r="BG215" s="102">
        <f>IF(N215="zákl. přenesená",J215,0)</f>
        <v>0</v>
      </c>
      <c r="BH215" s="102">
        <f>IF(N215="sníž. přenesená",J215,0)</f>
        <v>0</v>
      </c>
      <c r="BI215" s="102">
        <f>IF(N215="nulová",J215,0)</f>
        <v>0</v>
      </c>
      <c r="BJ215" s="18" t="s">
        <v>78</v>
      </c>
      <c r="BK215" s="102">
        <f>ROUND(I215*H215,2)</f>
        <v>0</v>
      </c>
      <c r="BL215" s="18" t="s">
        <v>156</v>
      </c>
      <c r="BM215" s="101" t="s">
        <v>981</v>
      </c>
    </row>
    <row r="216" spans="1:65" s="2" customFormat="1" ht="24.2" customHeight="1">
      <c r="A216" s="27"/>
      <c r="B216" s="237"/>
      <c r="C216" s="288" t="s">
        <v>531</v>
      </c>
      <c r="D216" s="288" t="s">
        <v>136</v>
      </c>
      <c r="E216" s="289" t="s">
        <v>982</v>
      </c>
      <c r="F216" s="290" t="s">
        <v>983</v>
      </c>
      <c r="G216" s="291" t="s">
        <v>420</v>
      </c>
      <c r="H216" s="292">
        <v>3</v>
      </c>
      <c r="I216" s="314">
        <v>0</v>
      </c>
      <c r="J216" s="293">
        <f>ROUND(I216*H216,2)</f>
        <v>0</v>
      </c>
      <c r="K216" s="290" t="s">
        <v>140</v>
      </c>
      <c r="L216" s="28"/>
      <c r="M216" s="97" t="s">
        <v>3</v>
      </c>
      <c r="N216" s="98" t="s">
        <v>41</v>
      </c>
      <c r="O216" s="99">
        <v>0.57499999999999996</v>
      </c>
      <c r="P216" s="99">
        <f>O216*H216</f>
        <v>1.7249999999999999</v>
      </c>
      <c r="Q216" s="99">
        <v>0.2157</v>
      </c>
      <c r="R216" s="99">
        <f>Q216*H216</f>
        <v>0.64710000000000001</v>
      </c>
      <c r="S216" s="99">
        <v>0</v>
      </c>
      <c r="T216" s="100">
        <f>S216*H216</f>
        <v>0</v>
      </c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R216" s="101" t="s">
        <v>156</v>
      </c>
      <c r="AT216" s="101" t="s">
        <v>136</v>
      </c>
      <c r="AU216" s="101" t="s">
        <v>80</v>
      </c>
      <c r="AY216" s="18" t="s">
        <v>131</v>
      </c>
      <c r="BE216" s="102">
        <f>IF(N216="základní",J216,0)</f>
        <v>0</v>
      </c>
      <c r="BF216" s="102">
        <f>IF(N216="snížená",J216,0)</f>
        <v>0</v>
      </c>
      <c r="BG216" s="102">
        <f>IF(N216="zákl. přenesená",J216,0)</f>
        <v>0</v>
      </c>
      <c r="BH216" s="102">
        <f>IF(N216="sníž. přenesená",J216,0)</f>
        <v>0</v>
      </c>
      <c r="BI216" s="102">
        <f>IF(N216="nulová",J216,0)</f>
        <v>0</v>
      </c>
      <c r="BJ216" s="18" t="s">
        <v>78</v>
      </c>
      <c r="BK216" s="102">
        <f>ROUND(I216*H216,2)</f>
        <v>0</v>
      </c>
      <c r="BL216" s="18" t="s">
        <v>156</v>
      </c>
      <c r="BM216" s="101" t="s">
        <v>984</v>
      </c>
    </row>
    <row r="217" spans="1:65" s="2" customFormat="1">
      <c r="A217" s="27"/>
      <c r="B217" s="237"/>
      <c r="C217" s="238"/>
      <c r="D217" s="294" t="s">
        <v>143</v>
      </c>
      <c r="E217" s="238"/>
      <c r="F217" s="295" t="s">
        <v>985</v>
      </c>
      <c r="G217" s="238"/>
      <c r="H217" s="238"/>
      <c r="I217" s="238"/>
      <c r="J217" s="238"/>
      <c r="K217" s="238"/>
      <c r="L217" s="28"/>
      <c r="M217" s="103"/>
      <c r="N217" s="104"/>
      <c r="O217" s="44"/>
      <c r="P217" s="44"/>
      <c r="Q217" s="44"/>
      <c r="R217" s="44"/>
      <c r="S217" s="44"/>
      <c r="T217" s="45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T217" s="18" t="s">
        <v>143</v>
      </c>
      <c r="AU217" s="18" t="s">
        <v>80</v>
      </c>
    </row>
    <row r="218" spans="1:65" s="2" customFormat="1" ht="16.5" customHeight="1">
      <c r="A218" s="27"/>
      <c r="B218" s="237"/>
      <c r="C218" s="302" t="s">
        <v>537</v>
      </c>
      <c r="D218" s="302" t="s">
        <v>147</v>
      </c>
      <c r="E218" s="303" t="s">
        <v>986</v>
      </c>
      <c r="F218" s="304" t="s">
        <v>987</v>
      </c>
      <c r="G218" s="305" t="s">
        <v>420</v>
      </c>
      <c r="H218" s="306">
        <v>3</v>
      </c>
      <c r="I218" s="314">
        <v>0</v>
      </c>
      <c r="J218" s="307">
        <f>ROUND(I218*H218,2)</f>
        <v>0</v>
      </c>
      <c r="K218" s="304" t="s">
        <v>140</v>
      </c>
      <c r="L218" s="110"/>
      <c r="M218" s="111" t="s">
        <v>3</v>
      </c>
      <c r="N218" s="112" t="s">
        <v>41</v>
      </c>
      <c r="O218" s="99">
        <v>0</v>
      </c>
      <c r="P218" s="99">
        <f>O218*H218</f>
        <v>0</v>
      </c>
      <c r="Q218" s="99">
        <v>0.1</v>
      </c>
      <c r="R218" s="99">
        <f>Q218*H218</f>
        <v>0.30000000000000004</v>
      </c>
      <c r="S218" s="99">
        <v>0</v>
      </c>
      <c r="T218" s="100">
        <f>S218*H218</f>
        <v>0</v>
      </c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R218" s="101" t="s">
        <v>186</v>
      </c>
      <c r="AT218" s="101" t="s">
        <v>147</v>
      </c>
      <c r="AU218" s="101" t="s">
        <v>80</v>
      </c>
      <c r="AY218" s="18" t="s">
        <v>131</v>
      </c>
      <c r="BE218" s="102">
        <f>IF(N218="základní",J218,0)</f>
        <v>0</v>
      </c>
      <c r="BF218" s="102">
        <f>IF(N218="snížená",J218,0)</f>
        <v>0</v>
      </c>
      <c r="BG218" s="102">
        <f>IF(N218="zákl. přenesená",J218,0)</f>
        <v>0</v>
      </c>
      <c r="BH218" s="102">
        <f>IF(N218="sníž. přenesená",J218,0)</f>
        <v>0</v>
      </c>
      <c r="BI218" s="102">
        <f>IF(N218="nulová",J218,0)</f>
        <v>0</v>
      </c>
      <c r="BJ218" s="18" t="s">
        <v>78</v>
      </c>
      <c r="BK218" s="102">
        <f>ROUND(I218*H218,2)</f>
        <v>0</v>
      </c>
      <c r="BL218" s="18" t="s">
        <v>156</v>
      </c>
      <c r="BM218" s="101" t="s">
        <v>988</v>
      </c>
    </row>
    <row r="219" spans="1:65" s="2" customFormat="1" ht="24.2" customHeight="1">
      <c r="A219" s="27"/>
      <c r="B219" s="237"/>
      <c r="C219" s="288" t="s">
        <v>542</v>
      </c>
      <c r="D219" s="288" t="s">
        <v>136</v>
      </c>
      <c r="E219" s="289" t="s">
        <v>989</v>
      </c>
      <c r="F219" s="290" t="s">
        <v>990</v>
      </c>
      <c r="G219" s="291" t="s">
        <v>420</v>
      </c>
      <c r="H219" s="292">
        <v>3</v>
      </c>
      <c r="I219" s="314">
        <v>0</v>
      </c>
      <c r="J219" s="293">
        <f>ROUND(I219*H219,2)</f>
        <v>0</v>
      </c>
      <c r="K219" s="290" t="s">
        <v>140</v>
      </c>
      <c r="L219" s="28"/>
      <c r="M219" s="97" t="s">
        <v>3</v>
      </c>
      <c r="N219" s="98" t="s">
        <v>41</v>
      </c>
      <c r="O219" s="99">
        <v>0.64500000000000002</v>
      </c>
      <c r="P219" s="99">
        <f>O219*H219</f>
        <v>1.9350000000000001</v>
      </c>
      <c r="Q219" s="99">
        <v>0.29148000000000002</v>
      </c>
      <c r="R219" s="99">
        <f>Q219*H219</f>
        <v>0.87444000000000011</v>
      </c>
      <c r="S219" s="99">
        <v>0</v>
      </c>
      <c r="T219" s="100">
        <f>S219*H219</f>
        <v>0</v>
      </c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R219" s="101" t="s">
        <v>156</v>
      </c>
      <c r="AT219" s="101" t="s">
        <v>136</v>
      </c>
      <c r="AU219" s="101" t="s">
        <v>80</v>
      </c>
      <c r="AY219" s="18" t="s">
        <v>131</v>
      </c>
      <c r="BE219" s="102">
        <f>IF(N219="základní",J219,0)</f>
        <v>0</v>
      </c>
      <c r="BF219" s="102">
        <f>IF(N219="snížená",J219,0)</f>
        <v>0</v>
      </c>
      <c r="BG219" s="102">
        <f>IF(N219="zákl. přenesená",J219,0)</f>
        <v>0</v>
      </c>
      <c r="BH219" s="102">
        <f>IF(N219="sníž. přenesená",J219,0)</f>
        <v>0</v>
      </c>
      <c r="BI219" s="102">
        <f>IF(N219="nulová",J219,0)</f>
        <v>0</v>
      </c>
      <c r="BJ219" s="18" t="s">
        <v>78</v>
      </c>
      <c r="BK219" s="102">
        <f>ROUND(I219*H219,2)</f>
        <v>0</v>
      </c>
      <c r="BL219" s="18" t="s">
        <v>156</v>
      </c>
      <c r="BM219" s="101" t="s">
        <v>991</v>
      </c>
    </row>
    <row r="220" spans="1:65" s="2" customFormat="1">
      <c r="A220" s="27"/>
      <c r="B220" s="237"/>
      <c r="C220" s="238"/>
      <c r="D220" s="294" t="s">
        <v>143</v>
      </c>
      <c r="E220" s="238"/>
      <c r="F220" s="295" t="s">
        <v>992</v>
      </c>
      <c r="G220" s="238"/>
      <c r="H220" s="238"/>
      <c r="I220" s="238"/>
      <c r="J220" s="238"/>
      <c r="K220" s="238"/>
      <c r="L220" s="28"/>
      <c r="M220" s="103"/>
      <c r="N220" s="104"/>
      <c r="O220" s="44"/>
      <c r="P220" s="44"/>
      <c r="Q220" s="44"/>
      <c r="R220" s="44"/>
      <c r="S220" s="44"/>
      <c r="T220" s="45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T220" s="18" t="s">
        <v>143</v>
      </c>
      <c r="AU220" s="18" t="s">
        <v>80</v>
      </c>
    </row>
    <row r="221" spans="1:65" s="2" customFormat="1" ht="16.5" customHeight="1">
      <c r="A221" s="27"/>
      <c r="B221" s="237"/>
      <c r="C221" s="302" t="s">
        <v>547</v>
      </c>
      <c r="D221" s="302" t="s">
        <v>147</v>
      </c>
      <c r="E221" s="303" t="s">
        <v>993</v>
      </c>
      <c r="F221" s="304" t="s">
        <v>994</v>
      </c>
      <c r="G221" s="305" t="s">
        <v>420</v>
      </c>
      <c r="H221" s="306">
        <v>3</v>
      </c>
      <c r="I221" s="314">
        <v>0</v>
      </c>
      <c r="J221" s="307">
        <f>ROUND(I221*H221,2)</f>
        <v>0</v>
      </c>
      <c r="K221" s="304" t="s">
        <v>140</v>
      </c>
      <c r="L221" s="110"/>
      <c r="M221" s="111" t="s">
        <v>3</v>
      </c>
      <c r="N221" s="112" t="s">
        <v>41</v>
      </c>
      <c r="O221" s="99">
        <v>0</v>
      </c>
      <c r="P221" s="99">
        <f>O221*H221</f>
        <v>0</v>
      </c>
      <c r="Q221" s="99">
        <v>9.2999999999999999E-2</v>
      </c>
      <c r="R221" s="99">
        <f>Q221*H221</f>
        <v>0.27900000000000003</v>
      </c>
      <c r="S221" s="99">
        <v>0</v>
      </c>
      <c r="T221" s="100">
        <f>S221*H221</f>
        <v>0</v>
      </c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R221" s="101" t="s">
        <v>186</v>
      </c>
      <c r="AT221" s="101" t="s">
        <v>147</v>
      </c>
      <c r="AU221" s="101" t="s">
        <v>80</v>
      </c>
      <c r="AY221" s="18" t="s">
        <v>131</v>
      </c>
      <c r="BE221" s="102">
        <f>IF(N221="základní",J221,0)</f>
        <v>0</v>
      </c>
      <c r="BF221" s="102">
        <f>IF(N221="snížená",J221,0)</f>
        <v>0</v>
      </c>
      <c r="BG221" s="102">
        <f>IF(N221="zákl. přenesená",J221,0)</f>
        <v>0</v>
      </c>
      <c r="BH221" s="102">
        <f>IF(N221="sníž. přenesená",J221,0)</f>
        <v>0</v>
      </c>
      <c r="BI221" s="102">
        <f>IF(N221="nulová",J221,0)</f>
        <v>0</v>
      </c>
      <c r="BJ221" s="18" t="s">
        <v>78</v>
      </c>
      <c r="BK221" s="102">
        <f>ROUND(I221*H221,2)</f>
        <v>0</v>
      </c>
      <c r="BL221" s="18" t="s">
        <v>156</v>
      </c>
      <c r="BM221" s="101" t="s">
        <v>995</v>
      </c>
    </row>
    <row r="222" spans="1:65" s="2" customFormat="1" ht="16.5" customHeight="1">
      <c r="A222" s="27"/>
      <c r="B222" s="237"/>
      <c r="C222" s="288" t="s">
        <v>552</v>
      </c>
      <c r="D222" s="288" t="s">
        <v>136</v>
      </c>
      <c r="E222" s="289" t="s">
        <v>996</v>
      </c>
      <c r="F222" s="290" t="s">
        <v>997</v>
      </c>
      <c r="G222" s="291" t="s">
        <v>420</v>
      </c>
      <c r="H222" s="292">
        <v>5</v>
      </c>
      <c r="I222" s="314">
        <v>0</v>
      </c>
      <c r="J222" s="293">
        <f>ROUND(I222*H222,2)</f>
        <v>0</v>
      </c>
      <c r="K222" s="290" t="s">
        <v>140</v>
      </c>
      <c r="L222" s="28"/>
      <c r="M222" s="97" t="s">
        <v>3</v>
      </c>
      <c r="N222" s="98" t="s">
        <v>41</v>
      </c>
      <c r="O222" s="99">
        <v>0.41599999999999998</v>
      </c>
      <c r="P222" s="99">
        <f>O222*H222</f>
        <v>2.08</v>
      </c>
      <c r="Q222" s="99">
        <v>7.2870000000000004E-2</v>
      </c>
      <c r="R222" s="99">
        <f>Q222*H222</f>
        <v>0.36435000000000001</v>
      </c>
      <c r="S222" s="99">
        <v>0</v>
      </c>
      <c r="T222" s="100">
        <f>S222*H222</f>
        <v>0</v>
      </c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R222" s="101" t="s">
        <v>156</v>
      </c>
      <c r="AT222" s="101" t="s">
        <v>136</v>
      </c>
      <c r="AU222" s="101" t="s">
        <v>80</v>
      </c>
      <c r="AY222" s="18" t="s">
        <v>131</v>
      </c>
      <c r="BE222" s="102">
        <f>IF(N222="základní",J222,0)</f>
        <v>0</v>
      </c>
      <c r="BF222" s="102">
        <f>IF(N222="snížená",J222,0)</f>
        <v>0</v>
      </c>
      <c r="BG222" s="102">
        <f>IF(N222="zákl. přenesená",J222,0)</f>
        <v>0</v>
      </c>
      <c r="BH222" s="102">
        <f>IF(N222="sníž. přenesená",J222,0)</f>
        <v>0</v>
      </c>
      <c r="BI222" s="102">
        <f>IF(N222="nulová",J222,0)</f>
        <v>0</v>
      </c>
      <c r="BJ222" s="18" t="s">
        <v>78</v>
      </c>
      <c r="BK222" s="102">
        <f>ROUND(I222*H222,2)</f>
        <v>0</v>
      </c>
      <c r="BL222" s="18" t="s">
        <v>156</v>
      </c>
      <c r="BM222" s="101" t="s">
        <v>998</v>
      </c>
    </row>
    <row r="223" spans="1:65" s="2" customFormat="1">
      <c r="A223" s="27"/>
      <c r="B223" s="237"/>
      <c r="C223" s="238"/>
      <c r="D223" s="294" t="s">
        <v>143</v>
      </c>
      <c r="E223" s="238"/>
      <c r="F223" s="295" t="s">
        <v>999</v>
      </c>
      <c r="G223" s="238"/>
      <c r="H223" s="238"/>
      <c r="I223" s="238"/>
      <c r="J223" s="238"/>
      <c r="K223" s="238"/>
      <c r="L223" s="28"/>
      <c r="M223" s="103"/>
      <c r="N223" s="104"/>
      <c r="O223" s="44"/>
      <c r="P223" s="44"/>
      <c r="Q223" s="44"/>
      <c r="R223" s="44"/>
      <c r="S223" s="44"/>
      <c r="T223" s="45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T223" s="18" t="s">
        <v>143</v>
      </c>
      <c r="AU223" s="18" t="s">
        <v>80</v>
      </c>
    </row>
    <row r="224" spans="1:65" s="2" customFormat="1" ht="16.5" customHeight="1">
      <c r="A224" s="27"/>
      <c r="B224" s="237"/>
      <c r="C224" s="302" t="s">
        <v>559</v>
      </c>
      <c r="D224" s="302" t="s">
        <v>147</v>
      </c>
      <c r="E224" s="303" t="s">
        <v>1000</v>
      </c>
      <c r="F224" s="304" t="s">
        <v>1001</v>
      </c>
      <c r="G224" s="305" t="s">
        <v>420</v>
      </c>
      <c r="H224" s="306">
        <v>5</v>
      </c>
      <c r="I224" s="314">
        <v>0</v>
      </c>
      <c r="J224" s="307">
        <f>ROUND(I224*H224,2)</f>
        <v>0</v>
      </c>
      <c r="K224" s="304" t="s">
        <v>140</v>
      </c>
      <c r="L224" s="110"/>
      <c r="M224" s="111" t="s">
        <v>3</v>
      </c>
      <c r="N224" s="112" t="s">
        <v>41</v>
      </c>
      <c r="O224" s="99">
        <v>0</v>
      </c>
      <c r="P224" s="99">
        <f>O224*H224</f>
        <v>0</v>
      </c>
      <c r="Q224" s="99">
        <v>0.14099999999999999</v>
      </c>
      <c r="R224" s="99">
        <f>Q224*H224</f>
        <v>0.70499999999999996</v>
      </c>
      <c r="S224" s="99">
        <v>0</v>
      </c>
      <c r="T224" s="100">
        <f>S224*H224</f>
        <v>0</v>
      </c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R224" s="101" t="s">
        <v>186</v>
      </c>
      <c r="AT224" s="101" t="s">
        <v>147</v>
      </c>
      <c r="AU224" s="101" t="s">
        <v>80</v>
      </c>
      <c r="AY224" s="18" t="s">
        <v>131</v>
      </c>
      <c r="BE224" s="102">
        <f>IF(N224="základní",J224,0)</f>
        <v>0</v>
      </c>
      <c r="BF224" s="102">
        <f>IF(N224="snížená",J224,0)</f>
        <v>0</v>
      </c>
      <c r="BG224" s="102">
        <f>IF(N224="zákl. přenesená",J224,0)</f>
        <v>0</v>
      </c>
      <c r="BH224" s="102">
        <f>IF(N224="sníž. přenesená",J224,0)</f>
        <v>0</v>
      </c>
      <c r="BI224" s="102">
        <f>IF(N224="nulová",J224,0)</f>
        <v>0</v>
      </c>
      <c r="BJ224" s="18" t="s">
        <v>78</v>
      </c>
      <c r="BK224" s="102">
        <f>ROUND(I224*H224,2)</f>
        <v>0</v>
      </c>
      <c r="BL224" s="18" t="s">
        <v>156</v>
      </c>
      <c r="BM224" s="101" t="s">
        <v>1002</v>
      </c>
    </row>
    <row r="225" spans="1:65" s="2" customFormat="1" ht="29.25">
      <c r="A225" s="27"/>
      <c r="B225" s="237"/>
      <c r="C225" s="238"/>
      <c r="D225" s="298" t="s">
        <v>205</v>
      </c>
      <c r="E225" s="238"/>
      <c r="F225" s="313" t="s">
        <v>1003</v>
      </c>
      <c r="G225" s="238"/>
      <c r="H225" s="238"/>
      <c r="I225" s="238"/>
      <c r="J225" s="238"/>
      <c r="K225" s="238"/>
      <c r="L225" s="28"/>
      <c r="M225" s="103"/>
      <c r="N225" s="104"/>
      <c r="O225" s="44"/>
      <c r="P225" s="44"/>
      <c r="Q225" s="44"/>
      <c r="R225" s="44"/>
      <c r="S225" s="44"/>
      <c r="T225" s="45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T225" s="18" t="s">
        <v>205</v>
      </c>
      <c r="AU225" s="18" t="s">
        <v>80</v>
      </c>
    </row>
    <row r="226" spans="1:65" s="2" customFormat="1" ht="16.5" customHeight="1">
      <c r="A226" s="27"/>
      <c r="B226" s="237"/>
      <c r="C226" s="288" t="s">
        <v>564</v>
      </c>
      <c r="D226" s="288" t="s">
        <v>136</v>
      </c>
      <c r="E226" s="289" t="s">
        <v>1004</v>
      </c>
      <c r="F226" s="290" t="s">
        <v>1005</v>
      </c>
      <c r="G226" s="291" t="s">
        <v>420</v>
      </c>
      <c r="H226" s="292">
        <v>14</v>
      </c>
      <c r="I226" s="314">
        <v>0</v>
      </c>
      <c r="J226" s="293">
        <f>ROUND(I226*H226,2)</f>
        <v>0</v>
      </c>
      <c r="K226" s="290" t="s">
        <v>140</v>
      </c>
      <c r="L226" s="28"/>
      <c r="M226" s="97" t="s">
        <v>3</v>
      </c>
      <c r="N226" s="98" t="s">
        <v>41</v>
      </c>
      <c r="O226" s="99">
        <v>0.85</v>
      </c>
      <c r="P226" s="99">
        <f>O226*H226</f>
        <v>11.9</v>
      </c>
      <c r="Q226" s="99">
        <v>1E-3</v>
      </c>
      <c r="R226" s="99">
        <f>Q226*H226</f>
        <v>1.4E-2</v>
      </c>
      <c r="S226" s="99">
        <v>0</v>
      </c>
      <c r="T226" s="100">
        <f>S226*H226</f>
        <v>0</v>
      </c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R226" s="101" t="s">
        <v>156</v>
      </c>
      <c r="AT226" s="101" t="s">
        <v>136</v>
      </c>
      <c r="AU226" s="101" t="s">
        <v>80</v>
      </c>
      <c r="AY226" s="18" t="s">
        <v>131</v>
      </c>
      <c r="BE226" s="102">
        <f>IF(N226="základní",J226,0)</f>
        <v>0</v>
      </c>
      <c r="BF226" s="102">
        <f>IF(N226="snížená",J226,0)</f>
        <v>0</v>
      </c>
      <c r="BG226" s="102">
        <f>IF(N226="zákl. přenesená",J226,0)</f>
        <v>0</v>
      </c>
      <c r="BH226" s="102">
        <f>IF(N226="sníž. přenesená",J226,0)</f>
        <v>0</v>
      </c>
      <c r="BI226" s="102">
        <f>IF(N226="nulová",J226,0)</f>
        <v>0</v>
      </c>
      <c r="BJ226" s="18" t="s">
        <v>78</v>
      </c>
      <c r="BK226" s="102">
        <f>ROUND(I226*H226,2)</f>
        <v>0</v>
      </c>
      <c r="BL226" s="18" t="s">
        <v>156</v>
      </c>
      <c r="BM226" s="101" t="s">
        <v>1006</v>
      </c>
    </row>
    <row r="227" spans="1:65" s="2" customFormat="1">
      <c r="A227" s="27"/>
      <c r="B227" s="237"/>
      <c r="C227" s="238"/>
      <c r="D227" s="294" t="s">
        <v>143</v>
      </c>
      <c r="E227" s="238"/>
      <c r="F227" s="295" t="s">
        <v>1007</v>
      </c>
      <c r="G227" s="238"/>
      <c r="H227" s="238"/>
      <c r="I227" s="238"/>
      <c r="J227" s="238"/>
      <c r="K227" s="238"/>
      <c r="L227" s="28"/>
      <c r="M227" s="103"/>
      <c r="N227" s="104"/>
      <c r="O227" s="44"/>
      <c r="P227" s="44"/>
      <c r="Q227" s="44"/>
      <c r="R227" s="44"/>
      <c r="S227" s="44"/>
      <c r="T227" s="45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T227" s="18" t="s">
        <v>143</v>
      </c>
      <c r="AU227" s="18" t="s">
        <v>80</v>
      </c>
    </row>
    <row r="228" spans="1:65" s="2" customFormat="1" ht="16.5" customHeight="1">
      <c r="A228" s="27"/>
      <c r="B228" s="237"/>
      <c r="C228" s="302" t="s">
        <v>568</v>
      </c>
      <c r="D228" s="302" t="s">
        <v>147</v>
      </c>
      <c r="E228" s="303" t="s">
        <v>1008</v>
      </c>
      <c r="F228" s="304" t="s">
        <v>1009</v>
      </c>
      <c r="G228" s="305" t="s">
        <v>910</v>
      </c>
      <c r="H228" s="306">
        <v>14</v>
      </c>
      <c r="I228" s="314">
        <v>0</v>
      </c>
      <c r="J228" s="307">
        <f>ROUND(I228*H228,2)</f>
        <v>0</v>
      </c>
      <c r="K228" s="304" t="s">
        <v>3</v>
      </c>
      <c r="L228" s="110"/>
      <c r="M228" s="111" t="s">
        <v>3</v>
      </c>
      <c r="N228" s="112" t="s">
        <v>41</v>
      </c>
      <c r="O228" s="99">
        <v>0</v>
      </c>
      <c r="P228" s="99">
        <f>O228*H228</f>
        <v>0</v>
      </c>
      <c r="Q228" s="99">
        <v>0</v>
      </c>
      <c r="R228" s="99">
        <f>Q228*H228</f>
        <v>0</v>
      </c>
      <c r="S228" s="99">
        <v>0</v>
      </c>
      <c r="T228" s="100">
        <f>S228*H228</f>
        <v>0</v>
      </c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R228" s="101" t="s">
        <v>186</v>
      </c>
      <c r="AT228" s="101" t="s">
        <v>147</v>
      </c>
      <c r="AU228" s="101" t="s">
        <v>80</v>
      </c>
      <c r="AY228" s="18" t="s">
        <v>131</v>
      </c>
      <c r="BE228" s="102">
        <f>IF(N228="základní",J228,0)</f>
        <v>0</v>
      </c>
      <c r="BF228" s="102">
        <f>IF(N228="snížená",J228,0)</f>
        <v>0</v>
      </c>
      <c r="BG228" s="102">
        <f>IF(N228="zákl. přenesená",J228,0)</f>
        <v>0</v>
      </c>
      <c r="BH228" s="102">
        <f>IF(N228="sníž. přenesená",J228,0)</f>
        <v>0</v>
      </c>
      <c r="BI228" s="102">
        <f>IF(N228="nulová",J228,0)</f>
        <v>0</v>
      </c>
      <c r="BJ228" s="18" t="s">
        <v>78</v>
      </c>
      <c r="BK228" s="102">
        <f>ROUND(I228*H228,2)</f>
        <v>0</v>
      </c>
      <c r="BL228" s="18" t="s">
        <v>156</v>
      </c>
      <c r="BM228" s="101" t="s">
        <v>1010</v>
      </c>
    </row>
    <row r="229" spans="1:65" s="2" customFormat="1" ht="48.75">
      <c r="A229" s="27"/>
      <c r="B229" s="237"/>
      <c r="C229" s="238"/>
      <c r="D229" s="298" t="s">
        <v>205</v>
      </c>
      <c r="E229" s="238"/>
      <c r="F229" s="313" t="s">
        <v>1011</v>
      </c>
      <c r="G229" s="238"/>
      <c r="H229" s="238"/>
      <c r="I229" s="238"/>
      <c r="J229" s="238"/>
      <c r="K229" s="238"/>
      <c r="L229" s="28"/>
      <c r="M229" s="103"/>
      <c r="N229" s="104"/>
      <c r="O229" s="44"/>
      <c r="P229" s="44"/>
      <c r="Q229" s="44"/>
      <c r="R229" s="44"/>
      <c r="S229" s="44"/>
      <c r="T229" s="45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T229" s="18" t="s">
        <v>205</v>
      </c>
      <c r="AU229" s="18" t="s">
        <v>80</v>
      </c>
    </row>
    <row r="230" spans="1:65" s="2" customFormat="1" ht="16.5" customHeight="1">
      <c r="A230" s="27"/>
      <c r="B230" s="237"/>
      <c r="C230" s="288" t="s">
        <v>574</v>
      </c>
      <c r="D230" s="288" t="s">
        <v>136</v>
      </c>
      <c r="E230" s="289" t="s">
        <v>1012</v>
      </c>
      <c r="F230" s="290" t="s">
        <v>1013</v>
      </c>
      <c r="G230" s="291" t="s">
        <v>420</v>
      </c>
      <c r="H230" s="292">
        <v>3</v>
      </c>
      <c r="I230" s="314">
        <v>0</v>
      </c>
      <c r="J230" s="293">
        <f>ROUND(I230*H230,2)</f>
        <v>0</v>
      </c>
      <c r="K230" s="290" t="s">
        <v>140</v>
      </c>
      <c r="L230" s="28"/>
      <c r="M230" s="97" t="s">
        <v>3</v>
      </c>
      <c r="N230" s="98" t="s">
        <v>41</v>
      </c>
      <c r="O230" s="99">
        <v>1.19</v>
      </c>
      <c r="P230" s="99">
        <f>O230*H230</f>
        <v>3.57</v>
      </c>
      <c r="Q230" s="99">
        <v>7.7999999999999999E-4</v>
      </c>
      <c r="R230" s="99">
        <f>Q230*H230</f>
        <v>2.3400000000000001E-3</v>
      </c>
      <c r="S230" s="99">
        <v>0</v>
      </c>
      <c r="T230" s="100">
        <f>S230*H230</f>
        <v>0</v>
      </c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R230" s="101" t="s">
        <v>156</v>
      </c>
      <c r="AT230" s="101" t="s">
        <v>136</v>
      </c>
      <c r="AU230" s="101" t="s">
        <v>80</v>
      </c>
      <c r="AY230" s="18" t="s">
        <v>131</v>
      </c>
      <c r="BE230" s="102">
        <f>IF(N230="základní",J230,0)</f>
        <v>0</v>
      </c>
      <c r="BF230" s="102">
        <f>IF(N230="snížená",J230,0)</f>
        <v>0</v>
      </c>
      <c r="BG230" s="102">
        <f>IF(N230="zákl. přenesená",J230,0)</f>
        <v>0</v>
      </c>
      <c r="BH230" s="102">
        <f>IF(N230="sníž. přenesená",J230,0)</f>
        <v>0</v>
      </c>
      <c r="BI230" s="102">
        <f>IF(N230="nulová",J230,0)</f>
        <v>0</v>
      </c>
      <c r="BJ230" s="18" t="s">
        <v>78</v>
      </c>
      <c r="BK230" s="102">
        <f>ROUND(I230*H230,2)</f>
        <v>0</v>
      </c>
      <c r="BL230" s="18" t="s">
        <v>156</v>
      </c>
      <c r="BM230" s="101" t="s">
        <v>1014</v>
      </c>
    </row>
    <row r="231" spans="1:65" s="2" customFormat="1">
      <c r="A231" s="27"/>
      <c r="B231" s="237"/>
      <c r="C231" s="238"/>
      <c r="D231" s="294" t="s">
        <v>143</v>
      </c>
      <c r="E231" s="238"/>
      <c r="F231" s="295" t="s">
        <v>1015</v>
      </c>
      <c r="G231" s="238"/>
      <c r="H231" s="238"/>
      <c r="I231" s="238"/>
      <c r="J231" s="238"/>
      <c r="K231" s="238"/>
      <c r="L231" s="28"/>
      <c r="M231" s="103"/>
      <c r="N231" s="104"/>
      <c r="O231" s="44"/>
      <c r="P231" s="44"/>
      <c r="Q231" s="44"/>
      <c r="R231" s="44"/>
      <c r="S231" s="44"/>
      <c r="T231" s="45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T231" s="18" t="s">
        <v>143</v>
      </c>
      <c r="AU231" s="18" t="s">
        <v>80</v>
      </c>
    </row>
    <row r="232" spans="1:65" s="2" customFormat="1" ht="39">
      <c r="A232" s="27"/>
      <c r="B232" s="237"/>
      <c r="C232" s="238"/>
      <c r="D232" s="298" t="s">
        <v>205</v>
      </c>
      <c r="E232" s="238"/>
      <c r="F232" s="313" t="s">
        <v>1016</v>
      </c>
      <c r="G232" s="238"/>
      <c r="H232" s="238"/>
      <c r="I232" s="238"/>
      <c r="J232" s="238"/>
      <c r="K232" s="238"/>
      <c r="L232" s="28"/>
      <c r="M232" s="103"/>
      <c r="N232" s="104"/>
      <c r="O232" s="44"/>
      <c r="P232" s="44"/>
      <c r="Q232" s="44"/>
      <c r="R232" s="44"/>
      <c r="S232" s="44"/>
      <c r="T232" s="45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T232" s="18" t="s">
        <v>205</v>
      </c>
      <c r="AU232" s="18" t="s">
        <v>80</v>
      </c>
    </row>
    <row r="233" spans="1:65" s="2" customFormat="1" ht="16.5" customHeight="1">
      <c r="A233" s="27"/>
      <c r="B233" s="237"/>
      <c r="C233" s="288" t="s">
        <v>578</v>
      </c>
      <c r="D233" s="288" t="s">
        <v>136</v>
      </c>
      <c r="E233" s="289" t="s">
        <v>1017</v>
      </c>
      <c r="F233" s="290" t="s">
        <v>1018</v>
      </c>
      <c r="G233" s="291" t="s">
        <v>233</v>
      </c>
      <c r="H233" s="292">
        <v>1.5</v>
      </c>
      <c r="I233" s="314">
        <v>0</v>
      </c>
      <c r="J233" s="293">
        <f>ROUND(I233*H233,2)</f>
        <v>0</v>
      </c>
      <c r="K233" s="290" t="s">
        <v>140</v>
      </c>
      <c r="L233" s="28"/>
      <c r="M233" s="97" t="s">
        <v>3</v>
      </c>
      <c r="N233" s="98" t="s">
        <v>41</v>
      </c>
      <c r="O233" s="99">
        <v>1.998</v>
      </c>
      <c r="P233" s="99">
        <f>O233*H233</f>
        <v>2.9969999999999999</v>
      </c>
      <c r="Q233" s="99">
        <v>0</v>
      </c>
      <c r="R233" s="99">
        <f>Q233*H233</f>
        <v>0</v>
      </c>
      <c r="S233" s="99">
        <v>1.8</v>
      </c>
      <c r="T233" s="100">
        <f>S233*H233</f>
        <v>2.7</v>
      </c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R233" s="101" t="s">
        <v>156</v>
      </c>
      <c r="AT233" s="101" t="s">
        <v>136</v>
      </c>
      <c r="AU233" s="101" t="s">
        <v>80</v>
      </c>
      <c r="AY233" s="18" t="s">
        <v>131</v>
      </c>
      <c r="BE233" s="102">
        <f>IF(N233="základní",J233,0)</f>
        <v>0</v>
      </c>
      <c r="BF233" s="102">
        <f>IF(N233="snížená",J233,0)</f>
        <v>0</v>
      </c>
      <c r="BG233" s="102">
        <f>IF(N233="zákl. přenesená",J233,0)</f>
        <v>0</v>
      </c>
      <c r="BH233" s="102">
        <f>IF(N233="sníž. přenesená",J233,0)</f>
        <v>0</v>
      </c>
      <c r="BI233" s="102">
        <f>IF(N233="nulová",J233,0)</f>
        <v>0</v>
      </c>
      <c r="BJ233" s="18" t="s">
        <v>78</v>
      </c>
      <c r="BK233" s="102">
        <f>ROUND(I233*H233,2)</f>
        <v>0</v>
      </c>
      <c r="BL233" s="18" t="s">
        <v>156</v>
      </c>
      <c r="BM233" s="101" t="s">
        <v>1019</v>
      </c>
    </row>
    <row r="234" spans="1:65" s="2" customFormat="1">
      <c r="A234" s="27"/>
      <c r="B234" s="237"/>
      <c r="C234" s="238"/>
      <c r="D234" s="294" t="s">
        <v>143</v>
      </c>
      <c r="E234" s="238"/>
      <c r="F234" s="295" t="s">
        <v>1020</v>
      </c>
      <c r="G234" s="238"/>
      <c r="H234" s="238"/>
      <c r="I234" s="238"/>
      <c r="J234" s="238"/>
      <c r="K234" s="238"/>
      <c r="L234" s="28"/>
      <c r="M234" s="103"/>
      <c r="N234" s="104"/>
      <c r="O234" s="44"/>
      <c r="P234" s="44"/>
      <c r="Q234" s="44"/>
      <c r="R234" s="44"/>
      <c r="S234" s="44"/>
      <c r="T234" s="45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T234" s="18" t="s">
        <v>143</v>
      </c>
      <c r="AU234" s="18" t="s">
        <v>80</v>
      </c>
    </row>
    <row r="235" spans="1:65" s="13" customFormat="1">
      <c r="B235" s="296"/>
      <c r="C235" s="297"/>
      <c r="D235" s="298" t="s">
        <v>145</v>
      </c>
      <c r="E235" s="299" t="s">
        <v>3</v>
      </c>
      <c r="F235" s="300" t="s">
        <v>1021</v>
      </c>
      <c r="G235" s="297"/>
      <c r="H235" s="301">
        <v>1.5</v>
      </c>
      <c r="I235" s="297"/>
      <c r="J235" s="297"/>
      <c r="K235" s="297"/>
      <c r="L235" s="105"/>
      <c r="M235" s="107"/>
      <c r="N235" s="108"/>
      <c r="O235" s="108"/>
      <c r="P235" s="108"/>
      <c r="Q235" s="108"/>
      <c r="R235" s="108"/>
      <c r="S235" s="108"/>
      <c r="T235" s="109"/>
      <c r="AT235" s="106" t="s">
        <v>145</v>
      </c>
      <c r="AU235" s="106" t="s">
        <v>80</v>
      </c>
      <c r="AV235" s="13" t="s">
        <v>80</v>
      </c>
      <c r="AW235" s="13" t="s">
        <v>31</v>
      </c>
      <c r="AX235" s="13" t="s">
        <v>78</v>
      </c>
      <c r="AY235" s="106" t="s">
        <v>131</v>
      </c>
    </row>
    <row r="236" spans="1:65" s="2" customFormat="1" ht="16.5" customHeight="1">
      <c r="A236" s="27"/>
      <c r="B236" s="237"/>
      <c r="C236" s="288" t="s">
        <v>583</v>
      </c>
      <c r="D236" s="288" t="s">
        <v>136</v>
      </c>
      <c r="E236" s="289" t="s">
        <v>429</v>
      </c>
      <c r="F236" s="290" t="s">
        <v>430</v>
      </c>
      <c r="G236" s="291" t="s">
        <v>233</v>
      </c>
      <c r="H236" s="292">
        <v>31</v>
      </c>
      <c r="I236" s="314">
        <v>0</v>
      </c>
      <c r="J236" s="293">
        <f>ROUND(I236*H236,2)</f>
        <v>0</v>
      </c>
      <c r="K236" s="290" t="s">
        <v>140</v>
      </c>
      <c r="L236" s="28"/>
      <c r="M236" s="97" t="s">
        <v>3</v>
      </c>
      <c r="N236" s="98" t="s">
        <v>41</v>
      </c>
      <c r="O236" s="99">
        <v>10.986000000000001</v>
      </c>
      <c r="P236" s="99">
        <f>O236*H236</f>
        <v>340.56600000000003</v>
      </c>
      <c r="Q236" s="99">
        <v>0</v>
      </c>
      <c r="R236" s="99">
        <f>Q236*H236</f>
        <v>0</v>
      </c>
      <c r="S236" s="99">
        <v>2.4</v>
      </c>
      <c r="T236" s="100">
        <f>S236*H236</f>
        <v>74.399999999999991</v>
      </c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R236" s="101" t="s">
        <v>156</v>
      </c>
      <c r="AT236" s="101" t="s">
        <v>136</v>
      </c>
      <c r="AU236" s="101" t="s">
        <v>80</v>
      </c>
      <c r="AY236" s="18" t="s">
        <v>131</v>
      </c>
      <c r="BE236" s="102">
        <f>IF(N236="základní",J236,0)</f>
        <v>0</v>
      </c>
      <c r="BF236" s="102">
        <f>IF(N236="snížená",J236,0)</f>
        <v>0</v>
      </c>
      <c r="BG236" s="102">
        <f>IF(N236="zákl. přenesená",J236,0)</f>
        <v>0</v>
      </c>
      <c r="BH236" s="102">
        <f>IF(N236="sníž. přenesená",J236,0)</f>
        <v>0</v>
      </c>
      <c r="BI236" s="102">
        <f>IF(N236="nulová",J236,0)</f>
        <v>0</v>
      </c>
      <c r="BJ236" s="18" t="s">
        <v>78</v>
      </c>
      <c r="BK236" s="102">
        <f>ROUND(I236*H236,2)</f>
        <v>0</v>
      </c>
      <c r="BL236" s="18" t="s">
        <v>156</v>
      </c>
      <c r="BM236" s="101" t="s">
        <v>1022</v>
      </c>
    </row>
    <row r="237" spans="1:65" s="2" customFormat="1">
      <c r="A237" s="27"/>
      <c r="B237" s="237"/>
      <c r="C237" s="238"/>
      <c r="D237" s="294" t="s">
        <v>143</v>
      </c>
      <c r="E237" s="238"/>
      <c r="F237" s="295" t="s">
        <v>432</v>
      </c>
      <c r="G237" s="238"/>
      <c r="H237" s="238"/>
      <c r="I237" s="238"/>
      <c r="J237" s="238"/>
      <c r="K237" s="238"/>
      <c r="L237" s="28"/>
      <c r="M237" s="103"/>
      <c r="N237" s="104"/>
      <c r="O237" s="44"/>
      <c r="P237" s="44"/>
      <c r="Q237" s="44"/>
      <c r="R237" s="44"/>
      <c r="S237" s="44"/>
      <c r="T237" s="45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T237" s="18" t="s">
        <v>143</v>
      </c>
      <c r="AU237" s="18" t="s">
        <v>80</v>
      </c>
    </row>
    <row r="238" spans="1:65" s="13" customFormat="1">
      <c r="B238" s="296"/>
      <c r="C238" s="297"/>
      <c r="D238" s="298" t="s">
        <v>145</v>
      </c>
      <c r="E238" s="299" t="s">
        <v>3</v>
      </c>
      <c r="F238" s="300" t="s">
        <v>1023</v>
      </c>
      <c r="G238" s="297"/>
      <c r="H238" s="301">
        <v>18</v>
      </c>
      <c r="I238" s="297"/>
      <c r="J238" s="297"/>
      <c r="K238" s="297"/>
      <c r="L238" s="105"/>
      <c r="M238" s="107"/>
      <c r="N238" s="108"/>
      <c r="O238" s="108"/>
      <c r="P238" s="108"/>
      <c r="Q238" s="108"/>
      <c r="R238" s="108"/>
      <c r="S238" s="108"/>
      <c r="T238" s="109"/>
      <c r="AT238" s="106" t="s">
        <v>145</v>
      </c>
      <c r="AU238" s="106" t="s">
        <v>80</v>
      </c>
      <c r="AV238" s="13" t="s">
        <v>80</v>
      </c>
      <c r="AW238" s="13" t="s">
        <v>31</v>
      </c>
      <c r="AX238" s="13" t="s">
        <v>70</v>
      </c>
      <c r="AY238" s="106" t="s">
        <v>131</v>
      </c>
    </row>
    <row r="239" spans="1:65" s="13" customFormat="1">
      <c r="B239" s="296"/>
      <c r="C239" s="297"/>
      <c r="D239" s="298" t="s">
        <v>145</v>
      </c>
      <c r="E239" s="299" t="s">
        <v>3</v>
      </c>
      <c r="F239" s="300" t="s">
        <v>1024</v>
      </c>
      <c r="G239" s="297"/>
      <c r="H239" s="301">
        <v>13</v>
      </c>
      <c r="I239" s="297"/>
      <c r="J239" s="297"/>
      <c r="K239" s="297"/>
      <c r="L239" s="105"/>
      <c r="M239" s="107"/>
      <c r="N239" s="108"/>
      <c r="O239" s="108"/>
      <c r="P239" s="108"/>
      <c r="Q239" s="108"/>
      <c r="R239" s="108"/>
      <c r="S239" s="108"/>
      <c r="T239" s="109"/>
      <c r="AT239" s="106" t="s">
        <v>145</v>
      </c>
      <c r="AU239" s="106" t="s">
        <v>80</v>
      </c>
      <c r="AV239" s="13" t="s">
        <v>80</v>
      </c>
      <c r="AW239" s="13" t="s">
        <v>31</v>
      </c>
      <c r="AX239" s="13" t="s">
        <v>70</v>
      </c>
      <c r="AY239" s="106" t="s">
        <v>131</v>
      </c>
    </row>
    <row r="240" spans="1:65" s="14" customFormat="1">
      <c r="B240" s="308"/>
      <c r="C240" s="309"/>
      <c r="D240" s="298" t="s">
        <v>145</v>
      </c>
      <c r="E240" s="310" t="s">
        <v>3</v>
      </c>
      <c r="F240" s="311" t="s">
        <v>155</v>
      </c>
      <c r="G240" s="309"/>
      <c r="H240" s="312">
        <v>31</v>
      </c>
      <c r="I240" s="309"/>
      <c r="J240" s="309"/>
      <c r="K240" s="309"/>
      <c r="L240" s="113"/>
      <c r="M240" s="115"/>
      <c r="N240" s="116"/>
      <c r="O240" s="116"/>
      <c r="P240" s="116"/>
      <c r="Q240" s="116"/>
      <c r="R240" s="116"/>
      <c r="S240" s="116"/>
      <c r="T240" s="117"/>
      <c r="AT240" s="114" t="s">
        <v>145</v>
      </c>
      <c r="AU240" s="114" t="s">
        <v>80</v>
      </c>
      <c r="AV240" s="14" t="s">
        <v>156</v>
      </c>
      <c r="AW240" s="14" t="s">
        <v>31</v>
      </c>
      <c r="AX240" s="14" t="s">
        <v>78</v>
      </c>
      <c r="AY240" s="114" t="s">
        <v>131</v>
      </c>
    </row>
    <row r="241" spans="1:65" s="2" customFormat="1" ht="24.2" customHeight="1">
      <c r="A241" s="27"/>
      <c r="B241" s="237"/>
      <c r="C241" s="288" t="s">
        <v>590</v>
      </c>
      <c r="D241" s="288" t="s">
        <v>136</v>
      </c>
      <c r="E241" s="289" t="s">
        <v>1025</v>
      </c>
      <c r="F241" s="290" t="s">
        <v>1026</v>
      </c>
      <c r="G241" s="291" t="s">
        <v>196</v>
      </c>
      <c r="H241" s="292">
        <v>9</v>
      </c>
      <c r="I241" s="314">
        <v>0</v>
      </c>
      <c r="J241" s="293">
        <f>ROUND(I241*H241,2)</f>
        <v>0</v>
      </c>
      <c r="K241" s="290" t="s">
        <v>140</v>
      </c>
      <c r="L241" s="28"/>
      <c r="M241" s="97" t="s">
        <v>3</v>
      </c>
      <c r="N241" s="98" t="s">
        <v>41</v>
      </c>
      <c r="O241" s="99">
        <v>0.46800000000000003</v>
      </c>
      <c r="P241" s="99">
        <f>O241*H241</f>
        <v>4.2120000000000006</v>
      </c>
      <c r="Q241" s="99">
        <v>0</v>
      </c>
      <c r="R241" s="99">
        <f>Q241*H241</f>
        <v>0</v>
      </c>
      <c r="S241" s="99">
        <v>0.19</v>
      </c>
      <c r="T241" s="100">
        <f>S241*H241</f>
        <v>1.71</v>
      </c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R241" s="101" t="s">
        <v>156</v>
      </c>
      <c r="AT241" s="101" t="s">
        <v>136</v>
      </c>
      <c r="AU241" s="101" t="s">
        <v>80</v>
      </c>
      <c r="AY241" s="18" t="s">
        <v>131</v>
      </c>
      <c r="BE241" s="102">
        <f>IF(N241="základní",J241,0)</f>
        <v>0</v>
      </c>
      <c r="BF241" s="102">
        <f>IF(N241="snížená",J241,0)</f>
        <v>0</v>
      </c>
      <c r="BG241" s="102">
        <f>IF(N241="zákl. přenesená",J241,0)</f>
        <v>0</v>
      </c>
      <c r="BH241" s="102">
        <f>IF(N241="sníž. přenesená",J241,0)</f>
        <v>0</v>
      </c>
      <c r="BI241" s="102">
        <f>IF(N241="nulová",J241,0)</f>
        <v>0</v>
      </c>
      <c r="BJ241" s="18" t="s">
        <v>78</v>
      </c>
      <c r="BK241" s="102">
        <f>ROUND(I241*H241,2)</f>
        <v>0</v>
      </c>
      <c r="BL241" s="18" t="s">
        <v>156</v>
      </c>
      <c r="BM241" s="101" t="s">
        <v>1027</v>
      </c>
    </row>
    <row r="242" spans="1:65" s="2" customFormat="1">
      <c r="A242" s="27"/>
      <c r="B242" s="237"/>
      <c r="C242" s="238"/>
      <c r="D242" s="294" t="s">
        <v>143</v>
      </c>
      <c r="E242" s="238"/>
      <c r="F242" s="295" t="s">
        <v>1028</v>
      </c>
      <c r="G242" s="238"/>
      <c r="H242" s="238"/>
      <c r="I242" s="238"/>
      <c r="J242" s="238"/>
      <c r="K242" s="238"/>
      <c r="L242" s="28"/>
      <c r="M242" s="103"/>
      <c r="N242" s="104"/>
      <c r="O242" s="44"/>
      <c r="P242" s="44"/>
      <c r="Q242" s="44"/>
      <c r="R242" s="44"/>
      <c r="S242" s="44"/>
      <c r="T242" s="45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T242" s="18" t="s">
        <v>143</v>
      </c>
      <c r="AU242" s="18" t="s">
        <v>80</v>
      </c>
    </row>
    <row r="243" spans="1:65" s="13" customFormat="1">
      <c r="B243" s="296"/>
      <c r="C243" s="297"/>
      <c r="D243" s="298" t="s">
        <v>145</v>
      </c>
      <c r="E243" s="299" t="s">
        <v>3</v>
      </c>
      <c r="F243" s="300" t="s">
        <v>1029</v>
      </c>
      <c r="G243" s="297"/>
      <c r="H243" s="301">
        <v>9</v>
      </c>
      <c r="I243" s="297"/>
      <c r="J243" s="297"/>
      <c r="K243" s="297"/>
      <c r="L243" s="105"/>
      <c r="M243" s="107"/>
      <c r="N243" s="108"/>
      <c r="O243" s="108"/>
      <c r="P243" s="108"/>
      <c r="Q243" s="108"/>
      <c r="R243" s="108"/>
      <c r="S243" s="108"/>
      <c r="T243" s="109"/>
      <c r="AT243" s="106" t="s">
        <v>145</v>
      </c>
      <c r="AU243" s="106" t="s">
        <v>80</v>
      </c>
      <c r="AV243" s="13" t="s">
        <v>80</v>
      </c>
      <c r="AW243" s="13" t="s">
        <v>31</v>
      </c>
      <c r="AX243" s="13" t="s">
        <v>78</v>
      </c>
      <c r="AY243" s="106" t="s">
        <v>131</v>
      </c>
    </row>
    <row r="244" spans="1:65" s="2" customFormat="1" ht="16.5" customHeight="1">
      <c r="A244" s="27"/>
      <c r="B244" s="237"/>
      <c r="C244" s="288" t="s">
        <v>598</v>
      </c>
      <c r="D244" s="288" t="s">
        <v>136</v>
      </c>
      <c r="E244" s="289" t="s">
        <v>1030</v>
      </c>
      <c r="F244" s="290" t="s">
        <v>1031</v>
      </c>
      <c r="G244" s="291" t="s">
        <v>420</v>
      </c>
      <c r="H244" s="292">
        <v>3</v>
      </c>
      <c r="I244" s="314">
        <v>0</v>
      </c>
      <c r="J244" s="293">
        <f>ROUND(I244*H244,2)</f>
        <v>0</v>
      </c>
      <c r="K244" s="290" t="s">
        <v>140</v>
      </c>
      <c r="L244" s="28"/>
      <c r="M244" s="97" t="s">
        <v>3</v>
      </c>
      <c r="N244" s="98" t="s">
        <v>41</v>
      </c>
      <c r="O244" s="99">
        <v>0.25</v>
      </c>
      <c r="P244" s="99">
        <f>O244*H244</f>
        <v>0.75</v>
      </c>
      <c r="Q244" s="99">
        <v>0</v>
      </c>
      <c r="R244" s="99">
        <f>Q244*H244</f>
        <v>0</v>
      </c>
      <c r="S244" s="99">
        <v>2.5000000000000001E-2</v>
      </c>
      <c r="T244" s="100">
        <f>S244*H244</f>
        <v>7.5000000000000011E-2</v>
      </c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R244" s="101" t="s">
        <v>156</v>
      </c>
      <c r="AT244" s="101" t="s">
        <v>136</v>
      </c>
      <c r="AU244" s="101" t="s">
        <v>80</v>
      </c>
      <c r="AY244" s="18" t="s">
        <v>131</v>
      </c>
      <c r="BE244" s="102">
        <f>IF(N244="základní",J244,0)</f>
        <v>0</v>
      </c>
      <c r="BF244" s="102">
        <f>IF(N244="snížená",J244,0)</f>
        <v>0</v>
      </c>
      <c r="BG244" s="102">
        <f>IF(N244="zákl. přenesená",J244,0)</f>
        <v>0</v>
      </c>
      <c r="BH244" s="102">
        <f>IF(N244="sníž. přenesená",J244,0)</f>
        <v>0</v>
      </c>
      <c r="BI244" s="102">
        <f>IF(N244="nulová",J244,0)</f>
        <v>0</v>
      </c>
      <c r="BJ244" s="18" t="s">
        <v>78</v>
      </c>
      <c r="BK244" s="102">
        <f>ROUND(I244*H244,2)</f>
        <v>0</v>
      </c>
      <c r="BL244" s="18" t="s">
        <v>156</v>
      </c>
      <c r="BM244" s="101" t="s">
        <v>1032</v>
      </c>
    </row>
    <row r="245" spans="1:65" s="2" customFormat="1">
      <c r="A245" s="27"/>
      <c r="B245" s="237"/>
      <c r="C245" s="238"/>
      <c r="D245" s="294" t="s">
        <v>143</v>
      </c>
      <c r="E245" s="238"/>
      <c r="F245" s="295" t="s">
        <v>1033</v>
      </c>
      <c r="G245" s="238"/>
      <c r="H245" s="238"/>
      <c r="I245" s="238"/>
      <c r="J245" s="238"/>
      <c r="K245" s="238"/>
      <c r="L245" s="28"/>
      <c r="M245" s="103"/>
      <c r="N245" s="104"/>
      <c r="O245" s="44"/>
      <c r="P245" s="44"/>
      <c r="Q245" s="44"/>
      <c r="R245" s="44"/>
      <c r="S245" s="44"/>
      <c r="T245" s="45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T245" s="18" t="s">
        <v>143</v>
      </c>
      <c r="AU245" s="18" t="s">
        <v>80</v>
      </c>
    </row>
    <row r="246" spans="1:65" s="2" customFormat="1" ht="19.5">
      <c r="A246" s="27"/>
      <c r="B246" s="237"/>
      <c r="C246" s="238"/>
      <c r="D246" s="298" t="s">
        <v>205</v>
      </c>
      <c r="E246" s="238"/>
      <c r="F246" s="313" t="s">
        <v>1034</v>
      </c>
      <c r="G246" s="238"/>
      <c r="H246" s="238"/>
      <c r="I246" s="238"/>
      <c r="J246" s="238"/>
      <c r="K246" s="238"/>
      <c r="L246" s="28"/>
      <c r="M246" s="103"/>
      <c r="N246" s="104"/>
      <c r="O246" s="44"/>
      <c r="P246" s="44"/>
      <c r="Q246" s="44"/>
      <c r="R246" s="44"/>
      <c r="S246" s="44"/>
      <c r="T246" s="45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T246" s="18" t="s">
        <v>205</v>
      </c>
      <c r="AU246" s="18" t="s">
        <v>80</v>
      </c>
    </row>
    <row r="247" spans="1:65" s="2" customFormat="1" ht="24.2" customHeight="1">
      <c r="A247" s="27"/>
      <c r="B247" s="237"/>
      <c r="C247" s="288" t="s">
        <v>603</v>
      </c>
      <c r="D247" s="288" t="s">
        <v>136</v>
      </c>
      <c r="E247" s="289" t="s">
        <v>1035</v>
      </c>
      <c r="F247" s="290" t="s">
        <v>1036</v>
      </c>
      <c r="G247" s="291" t="s">
        <v>196</v>
      </c>
      <c r="H247" s="292">
        <v>75.87</v>
      </c>
      <c r="I247" s="314">
        <v>0</v>
      </c>
      <c r="J247" s="293">
        <f>ROUND(I247*H247,2)</f>
        <v>0</v>
      </c>
      <c r="K247" s="290" t="s">
        <v>140</v>
      </c>
      <c r="L247" s="28"/>
      <c r="M247" s="97" t="s">
        <v>3</v>
      </c>
      <c r="N247" s="98" t="s">
        <v>41</v>
      </c>
      <c r="O247" s="99">
        <v>0.375</v>
      </c>
      <c r="P247" s="99">
        <f>O247*H247</f>
        <v>28.451250000000002</v>
      </c>
      <c r="Q247" s="99">
        <v>0</v>
      </c>
      <c r="R247" s="99">
        <f>Q247*H247</f>
        <v>0</v>
      </c>
      <c r="S247" s="99">
        <v>0.12</v>
      </c>
      <c r="T247" s="100">
        <f>S247*H247</f>
        <v>9.1044</v>
      </c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R247" s="101" t="s">
        <v>156</v>
      </c>
      <c r="AT247" s="101" t="s">
        <v>136</v>
      </c>
      <c r="AU247" s="101" t="s">
        <v>80</v>
      </c>
      <c r="AY247" s="18" t="s">
        <v>131</v>
      </c>
      <c r="BE247" s="102">
        <f>IF(N247="základní",J247,0)</f>
        <v>0</v>
      </c>
      <c r="BF247" s="102">
        <f>IF(N247="snížená",J247,0)</f>
        <v>0</v>
      </c>
      <c r="BG247" s="102">
        <f>IF(N247="zákl. přenesená",J247,0)</f>
        <v>0</v>
      </c>
      <c r="BH247" s="102">
        <f>IF(N247="sníž. přenesená",J247,0)</f>
        <v>0</v>
      </c>
      <c r="BI247" s="102">
        <f>IF(N247="nulová",J247,0)</f>
        <v>0</v>
      </c>
      <c r="BJ247" s="18" t="s">
        <v>78</v>
      </c>
      <c r="BK247" s="102">
        <f>ROUND(I247*H247,2)</f>
        <v>0</v>
      </c>
      <c r="BL247" s="18" t="s">
        <v>156</v>
      </c>
      <c r="BM247" s="101" t="s">
        <v>1037</v>
      </c>
    </row>
    <row r="248" spans="1:65" s="2" customFormat="1">
      <c r="A248" s="27"/>
      <c r="B248" s="237"/>
      <c r="C248" s="238"/>
      <c r="D248" s="294" t="s">
        <v>143</v>
      </c>
      <c r="E248" s="238"/>
      <c r="F248" s="295" t="s">
        <v>1038</v>
      </c>
      <c r="G248" s="238"/>
      <c r="H248" s="238"/>
      <c r="I248" s="238"/>
      <c r="J248" s="238"/>
      <c r="K248" s="238"/>
      <c r="L248" s="28"/>
      <c r="M248" s="103"/>
      <c r="N248" s="104"/>
      <c r="O248" s="44"/>
      <c r="P248" s="44"/>
      <c r="Q248" s="44"/>
      <c r="R248" s="44"/>
      <c r="S248" s="44"/>
      <c r="T248" s="45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T248" s="18" t="s">
        <v>143</v>
      </c>
      <c r="AU248" s="18" t="s">
        <v>80</v>
      </c>
    </row>
    <row r="249" spans="1:65" s="13" customFormat="1">
      <c r="B249" s="296"/>
      <c r="C249" s="297"/>
      <c r="D249" s="298" t="s">
        <v>145</v>
      </c>
      <c r="E249" s="299" t="s">
        <v>3</v>
      </c>
      <c r="F249" s="300" t="s">
        <v>1039</v>
      </c>
      <c r="G249" s="297"/>
      <c r="H249" s="301">
        <v>75.87</v>
      </c>
      <c r="I249" s="297"/>
      <c r="J249" s="297"/>
      <c r="K249" s="297"/>
      <c r="L249" s="105"/>
      <c r="M249" s="107"/>
      <c r="N249" s="108"/>
      <c r="O249" s="108"/>
      <c r="P249" s="108"/>
      <c r="Q249" s="108"/>
      <c r="R249" s="108"/>
      <c r="S249" s="108"/>
      <c r="T249" s="109"/>
      <c r="AT249" s="106" t="s">
        <v>145</v>
      </c>
      <c r="AU249" s="106" t="s">
        <v>80</v>
      </c>
      <c r="AV249" s="13" t="s">
        <v>80</v>
      </c>
      <c r="AW249" s="13" t="s">
        <v>31</v>
      </c>
      <c r="AX249" s="13" t="s">
        <v>78</v>
      </c>
      <c r="AY249" s="106" t="s">
        <v>131</v>
      </c>
    </row>
    <row r="250" spans="1:65" s="2" customFormat="1" ht="33" customHeight="1">
      <c r="A250" s="27"/>
      <c r="B250" s="237"/>
      <c r="C250" s="288" t="s">
        <v>610</v>
      </c>
      <c r="D250" s="288" t="s">
        <v>136</v>
      </c>
      <c r="E250" s="289" t="s">
        <v>1040</v>
      </c>
      <c r="F250" s="290" t="s">
        <v>1041</v>
      </c>
      <c r="G250" s="291" t="s">
        <v>420</v>
      </c>
      <c r="H250" s="292">
        <v>6</v>
      </c>
      <c r="I250" s="314">
        <v>0</v>
      </c>
      <c r="J250" s="293">
        <f>ROUND(I250*H250,2)</f>
        <v>0</v>
      </c>
      <c r="K250" s="290" t="s">
        <v>140</v>
      </c>
      <c r="L250" s="28"/>
      <c r="M250" s="97" t="s">
        <v>3</v>
      </c>
      <c r="N250" s="98" t="s">
        <v>41</v>
      </c>
      <c r="O250" s="99">
        <v>0.55700000000000005</v>
      </c>
      <c r="P250" s="99">
        <f>O250*H250</f>
        <v>3.3420000000000005</v>
      </c>
      <c r="Q250" s="99">
        <v>0</v>
      </c>
      <c r="R250" s="99">
        <f>Q250*H250</f>
        <v>0</v>
      </c>
      <c r="S250" s="99">
        <v>8.2000000000000003E-2</v>
      </c>
      <c r="T250" s="100">
        <f>S250*H250</f>
        <v>0.49199999999999999</v>
      </c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R250" s="101" t="s">
        <v>156</v>
      </c>
      <c r="AT250" s="101" t="s">
        <v>136</v>
      </c>
      <c r="AU250" s="101" t="s">
        <v>80</v>
      </c>
      <c r="AY250" s="18" t="s">
        <v>131</v>
      </c>
      <c r="BE250" s="102">
        <f>IF(N250="základní",J250,0)</f>
        <v>0</v>
      </c>
      <c r="BF250" s="102">
        <f>IF(N250="snížená",J250,0)</f>
        <v>0</v>
      </c>
      <c r="BG250" s="102">
        <f>IF(N250="zákl. přenesená",J250,0)</f>
        <v>0</v>
      </c>
      <c r="BH250" s="102">
        <f>IF(N250="sníž. přenesená",J250,0)</f>
        <v>0</v>
      </c>
      <c r="BI250" s="102">
        <f>IF(N250="nulová",J250,0)</f>
        <v>0</v>
      </c>
      <c r="BJ250" s="18" t="s">
        <v>78</v>
      </c>
      <c r="BK250" s="102">
        <f>ROUND(I250*H250,2)</f>
        <v>0</v>
      </c>
      <c r="BL250" s="18" t="s">
        <v>156</v>
      </c>
      <c r="BM250" s="101" t="s">
        <v>1042</v>
      </c>
    </row>
    <row r="251" spans="1:65" s="2" customFormat="1">
      <c r="A251" s="27"/>
      <c r="B251" s="237"/>
      <c r="C251" s="238"/>
      <c r="D251" s="294" t="s">
        <v>143</v>
      </c>
      <c r="E251" s="238"/>
      <c r="F251" s="295" t="s">
        <v>1043</v>
      </c>
      <c r="G251" s="238"/>
      <c r="H251" s="238"/>
      <c r="I251" s="238"/>
      <c r="J251" s="238"/>
      <c r="K251" s="238"/>
      <c r="L251" s="28"/>
      <c r="M251" s="103"/>
      <c r="N251" s="104"/>
      <c r="O251" s="44"/>
      <c r="P251" s="44"/>
      <c r="Q251" s="44"/>
      <c r="R251" s="44"/>
      <c r="S251" s="44"/>
      <c r="T251" s="45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T251" s="18" t="s">
        <v>143</v>
      </c>
      <c r="AU251" s="18" t="s">
        <v>80</v>
      </c>
    </row>
    <row r="252" spans="1:65" s="2" customFormat="1" ht="16.5" customHeight="1">
      <c r="A252" s="27"/>
      <c r="B252" s="237"/>
      <c r="C252" s="288" t="s">
        <v>616</v>
      </c>
      <c r="D252" s="288" t="s">
        <v>136</v>
      </c>
      <c r="E252" s="289" t="s">
        <v>1044</v>
      </c>
      <c r="F252" s="290" t="s">
        <v>1045</v>
      </c>
      <c r="G252" s="291" t="s">
        <v>910</v>
      </c>
      <c r="H252" s="292">
        <v>9</v>
      </c>
      <c r="I252" s="314">
        <v>0</v>
      </c>
      <c r="J252" s="293">
        <f t="shared" ref="J252:J259" si="0">ROUND(I252*H252,2)</f>
        <v>0</v>
      </c>
      <c r="K252" s="290" t="s">
        <v>3</v>
      </c>
      <c r="L252" s="28"/>
      <c r="M252" s="97" t="s">
        <v>3</v>
      </c>
      <c r="N252" s="98" t="s">
        <v>41</v>
      </c>
      <c r="O252" s="99">
        <v>0</v>
      </c>
      <c r="P252" s="99">
        <f t="shared" ref="P252:P259" si="1">O252*H252</f>
        <v>0</v>
      </c>
      <c r="Q252" s="99">
        <v>0</v>
      </c>
      <c r="R252" s="99">
        <f t="shared" ref="R252:R259" si="2">Q252*H252</f>
        <v>0</v>
      </c>
      <c r="S252" s="99">
        <v>0</v>
      </c>
      <c r="T252" s="100">
        <f t="shared" ref="T252:T259" si="3">S252*H252</f>
        <v>0</v>
      </c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R252" s="101" t="s">
        <v>156</v>
      </c>
      <c r="AT252" s="101" t="s">
        <v>136</v>
      </c>
      <c r="AU252" s="101" t="s">
        <v>80</v>
      </c>
      <c r="AY252" s="18" t="s">
        <v>131</v>
      </c>
      <c r="BE252" s="102">
        <f t="shared" ref="BE252:BE259" si="4">IF(N252="základní",J252,0)</f>
        <v>0</v>
      </c>
      <c r="BF252" s="102">
        <f t="shared" ref="BF252:BF259" si="5">IF(N252="snížená",J252,0)</f>
        <v>0</v>
      </c>
      <c r="BG252" s="102">
        <f t="shared" ref="BG252:BG259" si="6">IF(N252="zákl. přenesená",J252,0)</f>
        <v>0</v>
      </c>
      <c r="BH252" s="102">
        <f t="shared" ref="BH252:BH259" si="7">IF(N252="sníž. přenesená",J252,0)</f>
        <v>0</v>
      </c>
      <c r="BI252" s="102">
        <f t="shared" ref="BI252:BI259" si="8">IF(N252="nulová",J252,0)</f>
        <v>0</v>
      </c>
      <c r="BJ252" s="18" t="s">
        <v>78</v>
      </c>
      <c r="BK252" s="102">
        <f t="shared" ref="BK252:BK259" si="9">ROUND(I252*H252,2)</f>
        <v>0</v>
      </c>
      <c r="BL252" s="18" t="s">
        <v>156</v>
      </c>
      <c r="BM252" s="101" t="s">
        <v>1046</v>
      </c>
    </row>
    <row r="253" spans="1:65" s="2" customFormat="1" ht="16.5" customHeight="1">
      <c r="A253" s="27"/>
      <c r="B253" s="237"/>
      <c r="C253" s="288" t="s">
        <v>621</v>
      </c>
      <c r="D253" s="288" t="s">
        <v>136</v>
      </c>
      <c r="E253" s="289" t="s">
        <v>1047</v>
      </c>
      <c r="F253" s="290" t="s">
        <v>1048</v>
      </c>
      <c r="G253" s="291" t="s">
        <v>910</v>
      </c>
      <c r="H253" s="292">
        <v>1</v>
      </c>
      <c r="I253" s="314">
        <v>0</v>
      </c>
      <c r="J253" s="293">
        <f t="shared" si="0"/>
        <v>0</v>
      </c>
      <c r="K253" s="290" t="s">
        <v>3</v>
      </c>
      <c r="L253" s="28"/>
      <c r="M253" s="97" t="s">
        <v>3</v>
      </c>
      <c r="N253" s="98" t="s">
        <v>41</v>
      </c>
      <c r="O253" s="99">
        <v>0</v>
      </c>
      <c r="P253" s="99">
        <f t="shared" si="1"/>
        <v>0</v>
      </c>
      <c r="Q253" s="99">
        <v>0</v>
      </c>
      <c r="R253" s="99">
        <f t="shared" si="2"/>
        <v>0</v>
      </c>
      <c r="S253" s="99">
        <v>0</v>
      </c>
      <c r="T253" s="100">
        <f t="shared" si="3"/>
        <v>0</v>
      </c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R253" s="101" t="s">
        <v>156</v>
      </c>
      <c r="AT253" s="101" t="s">
        <v>136</v>
      </c>
      <c r="AU253" s="101" t="s">
        <v>80</v>
      </c>
      <c r="AY253" s="18" t="s">
        <v>131</v>
      </c>
      <c r="BE253" s="102">
        <f t="shared" si="4"/>
        <v>0</v>
      </c>
      <c r="BF253" s="102">
        <f t="shared" si="5"/>
        <v>0</v>
      </c>
      <c r="BG253" s="102">
        <f t="shared" si="6"/>
        <v>0</v>
      </c>
      <c r="BH253" s="102">
        <f t="shared" si="7"/>
        <v>0</v>
      </c>
      <c r="BI253" s="102">
        <f t="shared" si="8"/>
        <v>0</v>
      </c>
      <c r="BJ253" s="18" t="s">
        <v>78</v>
      </c>
      <c r="BK253" s="102">
        <f t="shared" si="9"/>
        <v>0</v>
      </c>
      <c r="BL253" s="18" t="s">
        <v>156</v>
      </c>
      <c r="BM253" s="101" t="s">
        <v>1049</v>
      </c>
    </row>
    <row r="254" spans="1:65" s="2" customFormat="1" ht="16.5" customHeight="1">
      <c r="A254" s="27"/>
      <c r="B254" s="237"/>
      <c r="C254" s="288" t="s">
        <v>626</v>
      </c>
      <c r="D254" s="288" t="s">
        <v>136</v>
      </c>
      <c r="E254" s="289" t="s">
        <v>1050</v>
      </c>
      <c r="F254" s="290" t="s">
        <v>1051</v>
      </c>
      <c r="G254" s="291" t="s">
        <v>910</v>
      </c>
      <c r="H254" s="292">
        <v>1</v>
      </c>
      <c r="I254" s="314">
        <v>0</v>
      </c>
      <c r="J254" s="293">
        <f t="shared" si="0"/>
        <v>0</v>
      </c>
      <c r="K254" s="290" t="s">
        <v>3</v>
      </c>
      <c r="L254" s="28"/>
      <c r="M254" s="97" t="s">
        <v>3</v>
      </c>
      <c r="N254" s="98" t="s">
        <v>41</v>
      </c>
      <c r="O254" s="99">
        <v>0</v>
      </c>
      <c r="P254" s="99">
        <f t="shared" si="1"/>
        <v>0</v>
      </c>
      <c r="Q254" s="99">
        <v>0</v>
      </c>
      <c r="R254" s="99">
        <f t="shared" si="2"/>
        <v>0</v>
      </c>
      <c r="S254" s="99">
        <v>0</v>
      </c>
      <c r="T254" s="100">
        <f t="shared" si="3"/>
        <v>0</v>
      </c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R254" s="101" t="s">
        <v>156</v>
      </c>
      <c r="AT254" s="101" t="s">
        <v>136</v>
      </c>
      <c r="AU254" s="101" t="s">
        <v>80</v>
      </c>
      <c r="AY254" s="18" t="s">
        <v>131</v>
      </c>
      <c r="BE254" s="102">
        <f t="shared" si="4"/>
        <v>0</v>
      </c>
      <c r="BF254" s="102">
        <f t="shared" si="5"/>
        <v>0</v>
      </c>
      <c r="BG254" s="102">
        <f t="shared" si="6"/>
        <v>0</v>
      </c>
      <c r="BH254" s="102">
        <f t="shared" si="7"/>
        <v>0</v>
      </c>
      <c r="BI254" s="102">
        <f t="shared" si="8"/>
        <v>0</v>
      </c>
      <c r="BJ254" s="18" t="s">
        <v>78</v>
      </c>
      <c r="BK254" s="102">
        <f t="shared" si="9"/>
        <v>0</v>
      </c>
      <c r="BL254" s="18" t="s">
        <v>156</v>
      </c>
      <c r="BM254" s="101" t="s">
        <v>1052</v>
      </c>
    </row>
    <row r="255" spans="1:65" s="2" customFormat="1" ht="16.5" customHeight="1">
      <c r="A255" s="27"/>
      <c r="B255" s="237"/>
      <c r="C255" s="288" t="s">
        <v>632</v>
      </c>
      <c r="D255" s="288" t="s">
        <v>136</v>
      </c>
      <c r="E255" s="289" t="s">
        <v>1053</v>
      </c>
      <c r="F255" s="290" t="s">
        <v>1054</v>
      </c>
      <c r="G255" s="291" t="s">
        <v>910</v>
      </c>
      <c r="H255" s="292">
        <v>1</v>
      </c>
      <c r="I255" s="314">
        <v>0</v>
      </c>
      <c r="J255" s="293">
        <f t="shared" si="0"/>
        <v>0</v>
      </c>
      <c r="K255" s="290" t="s">
        <v>3</v>
      </c>
      <c r="L255" s="28"/>
      <c r="M255" s="97" t="s">
        <v>3</v>
      </c>
      <c r="N255" s="98" t="s">
        <v>41</v>
      </c>
      <c r="O255" s="99">
        <v>0</v>
      </c>
      <c r="P255" s="99">
        <f t="shared" si="1"/>
        <v>0</v>
      </c>
      <c r="Q255" s="99">
        <v>0</v>
      </c>
      <c r="R255" s="99">
        <f t="shared" si="2"/>
        <v>0</v>
      </c>
      <c r="S255" s="99">
        <v>0</v>
      </c>
      <c r="T255" s="100">
        <f t="shared" si="3"/>
        <v>0</v>
      </c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R255" s="101" t="s">
        <v>156</v>
      </c>
      <c r="AT255" s="101" t="s">
        <v>136</v>
      </c>
      <c r="AU255" s="101" t="s">
        <v>80</v>
      </c>
      <c r="AY255" s="18" t="s">
        <v>131</v>
      </c>
      <c r="BE255" s="102">
        <f t="shared" si="4"/>
        <v>0</v>
      </c>
      <c r="BF255" s="102">
        <f t="shared" si="5"/>
        <v>0</v>
      </c>
      <c r="BG255" s="102">
        <f t="shared" si="6"/>
        <v>0</v>
      </c>
      <c r="BH255" s="102">
        <f t="shared" si="7"/>
        <v>0</v>
      </c>
      <c r="BI255" s="102">
        <f t="shared" si="8"/>
        <v>0</v>
      </c>
      <c r="BJ255" s="18" t="s">
        <v>78</v>
      </c>
      <c r="BK255" s="102">
        <f t="shared" si="9"/>
        <v>0</v>
      </c>
      <c r="BL255" s="18" t="s">
        <v>156</v>
      </c>
      <c r="BM255" s="101" t="s">
        <v>1055</v>
      </c>
    </row>
    <row r="256" spans="1:65" s="2" customFormat="1" ht="16.5" customHeight="1">
      <c r="A256" s="27"/>
      <c r="B256" s="237"/>
      <c r="C256" s="288" t="s">
        <v>637</v>
      </c>
      <c r="D256" s="288" t="s">
        <v>136</v>
      </c>
      <c r="E256" s="289" t="s">
        <v>1056</v>
      </c>
      <c r="F256" s="290" t="s">
        <v>1057</v>
      </c>
      <c r="G256" s="291" t="s">
        <v>1058</v>
      </c>
      <c r="H256" s="292">
        <v>2</v>
      </c>
      <c r="I256" s="314">
        <v>0</v>
      </c>
      <c r="J256" s="293">
        <f t="shared" si="0"/>
        <v>0</v>
      </c>
      <c r="K256" s="290" t="s">
        <v>3</v>
      </c>
      <c r="L256" s="28"/>
      <c r="M256" s="97" t="s">
        <v>3</v>
      </c>
      <c r="N256" s="98" t="s">
        <v>41</v>
      </c>
      <c r="O256" s="99">
        <v>0</v>
      </c>
      <c r="P256" s="99">
        <f t="shared" si="1"/>
        <v>0</v>
      </c>
      <c r="Q256" s="99">
        <v>0</v>
      </c>
      <c r="R256" s="99">
        <f t="shared" si="2"/>
        <v>0</v>
      </c>
      <c r="S256" s="99">
        <v>0</v>
      </c>
      <c r="T256" s="100">
        <f t="shared" si="3"/>
        <v>0</v>
      </c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R256" s="101" t="s">
        <v>156</v>
      </c>
      <c r="AT256" s="101" t="s">
        <v>136</v>
      </c>
      <c r="AU256" s="101" t="s">
        <v>80</v>
      </c>
      <c r="AY256" s="18" t="s">
        <v>131</v>
      </c>
      <c r="BE256" s="102">
        <f t="shared" si="4"/>
        <v>0</v>
      </c>
      <c r="BF256" s="102">
        <f t="shared" si="5"/>
        <v>0</v>
      </c>
      <c r="BG256" s="102">
        <f t="shared" si="6"/>
        <v>0</v>
      </c>
      <c r="BH256" s="102">
        <f t="shared" si="7"/>
        <v>0</v>
      </c>
      <c r="BI256" s="102">
        <f t="shared" si="8"/>
        <v>0</v>
      </c>
      <c r="BJ256" s="18" t="s">
        <v>78</v>
      </c>
      <c r="BK256" s="102">
        <f t="shared" si="9"/>
        <v>0</v>
      </c>
      <c r="BL256" s="18" t="s">
        <v>156</v>
      </c>
      <c r="BM256" s="101" t="s">
        <v>1059</v>
      </c>
    </row>
    <row r="257" spans="1:65" s="2" customFormat="1" ht="16.5" customHeight="1">
      <c r="A257" s="27"/>
      <c r="B257" s="237"/>
      <c r="C257" s="288" t="s">
        <v>641</v>
      </c>
      <c r="D257" s="288" t="s">
        <v>136</v>
      </c>
      <c r="E257" s="289" t="s">
        <v>1060</v>
      </c>
      <c r="F257" s="290" t="s">
        <v>1061</v>
      </c>
      <c r="G257" s="291" t="s">
        <v>1058</v>
      </c>
      <c r="H257" s="292">
        <v>32</v>
      </c>
      <c r="I257" s="314">
        <v>0</v>
      </c>
      <c r="J257" s="293">
        <f t="shared" si="0"/>
        <v>0</v>
      </c>
      <c r="K257" s="290" t="s">
        <v>3</v>
      </c>
      <c r="L257" s="28"/>
      <c r="M257" s="97" t="s">
        <v>3</v>
      </c>
      <c r="N257" s="98" t="s">
        <v>41</v>
      </c>
      <c r="O257" s="99">
        <v>0</v>
      </c>
      <c r="P257" s="99">
        <f t="shared" si="1"/>
        <v>0</v>
      </c>
      <c r="Q257" s="99">
        <v>0</v>
      </c>
      <c r="R257" s="99">
        <f t="shared" si="2"/>
        <v>0</v>
      </c>
      <c r="S257" s="99">
        <v>0</v>
      </c>
      <c r="T257" s="100">
        <f t="shared" si="3"/>
        <v>0</v>
      </c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R257" s="101" t="s">
        <v>156</v>
      </c>
      <c r="AT257" s="101" t="s">
        <v>136</v>
      </c>
      <c r="AU257" s="101" t="s">
        <v>80</v>
      </c>
      <c r="AY257" s="18" t="s">
        <v>131</v>
      </c>
      <c r="BE257" s="102">
        <f t="shared" si="4"/>
        <v>0</v>
      </c>
      <c r="BF257" s="102">
        <f t="shared" si="5"/>
        <v>0</v>
      </c>
      <c r="BG257" s="102">
        <f t="shared" si="6"/>
        <v>0</v>
      </c>
      <c r="BH257" s="102">
        <f t="shared" si="7"/>
        <v>0</v>
      </c>
      <c r="BI257" s="102">
        <f t="shared" si="8"/>
        <v>0</v>
      </c>
      <c r="BJ257" s="18" t="s">
        <v>78</v>
      </c>
      <c r="BK257" s="102">
        <f t="shared" si="9"/>
        <v>0</v>
      </c>
      <c r="BL257" s="18" t="s">
        <v>156</v>
      </c>
      <c r="BM257" s="101" t="s">
        <v>1062</v>
      </c>
    </row>
    <row r="258" spans="1:65" s="2" customFormat="1" ht="16.5" customHeight="1">
      <c r="A258" s="27"/>
      <c r="B258" s="237"/>
      <c r="C258" s="288" t="s">
        <v>646</v>
      </c>
      <c r="D258" s="288" t="s">
        <v>136</v>
      </c>
      <c r="E258" s="289" t="s">
        <v>1063</v>
      </c>
      <c r="F258" s="290" t="s">
        <v>1064</v>
      </c>
      <c r="G258" s="291" t="s">
        <v>910</v>
      </c>
      <c r="H258" s="292">
        <v>1</v>
      </c>
      <c r="I258" s="314">
        <v>0</v>
      </c>
      <c r="J258" s="293">
        <f t="shared" si="0"/>
        <v>0</v>
      </c>
      <c r="K258" s="290" t="s">
        <v>3</v>
      </c>
      <c r="L258" s="28"/>
      <c r="M258" s="97" t="s">
        <v>3</v>
      </c>
      <c r="N258" s="98" t="s">
        <v>41</v>
      </c>
      <c r="O258" s="99">
        <v>0</v>
      </c>
      <c r="P258" s="99">
        <f t="shared" si="1"/>
        <v>0</v>
      </c>
      <c r="Q258" s="99">
        <v>0</v>
      </c>
      <c r="R258" s="99">
        <f t="shared" si="2"/>
        <v>0</v>
      </c>
      <c r="S258" s="99">
        <v>0</v>
      </c>
      <c r="T258" s="100">
        <f t="shared" si="3"/>
        <v>0</v>
      </c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R258" s="101" t="s">
        <v>156</v>
      </c>
      <c r="AT258" s="101" t="s">
        <v>136</v>
      </c>
      <c r="AU258" s="101" t="s">
        <v>80</v>
      </c>
      <c r="AY258" s="18" t="s">
        <v>131</v>
      </c>
      <c r="BE258" s="102">
        <f t="shared" si="4"/>
        <v>0</v>
      </c>
      <c r="BF258" s="102">
        <f t="shared" si="5"/>
        <v>0</v>
      </c>
      <c r="BG258" s="102">
        <f t="shared" si="6"/>
        <v>0</v>
      </c>
      <c r="BH258" s="102">
        <f t="shared" si="7"/>
        <v>0</v>
      </c>
      <c r="BI258" s="102">
        <f t="shared" si="8"/>
        <v>0</v>
      </c>
      <c r="BJ258" s="18" t="s">
        <v>78</v>
      </c>
      <c r="BK258" s="102">
        <f t="shared" si="9"/>
        <v>0</v>
      </c>
      <c r="BL258" s="18" t="s">
        <v>156</v>
      </c>
      <c r="BM258" s="101" t="s">
        <v>1065</v>
      </c>
    </row>
    <row r="259" spans="1:65" s="2" customFormat="1" ht="16.5" customHeight="1">
      <c r="A259" s="27"/>
      <c r="B259" s="237"/>
      <c r="C259" s="288" t="s">
        <v>651</v>
      </c>
      <c r="D259" s="288" t="s">
        <v>136</v>
      </c>
      <c r="E259" s="289" t="s">
        <v>1066</v>
      </c>
      <c r="F259" s="290" t="s">
        <v>1067</v>
      </c>
      <c r="G259" s="291" t="s">
        <v>1058</v>
      </c>
      <c r="H259" s="292">
        <v>14</v>
      </c>
      <c r="I259" s="314">
        <v>0</v>
      </c>
      <c r="J259" s="293">
        <f t="shared" si="0"/>
        <v>0</v>
      </c>
      <c r="K259" s="290" t="s">
        <v>3</v>
      </c>
      <c r="L259" s="28"/>
      <c r="M259" s="97" t="s">
        <v>3</v>
      </c>
      <c r="N259" s="98" t="s">
        <v>41</v>
      </c>
      <c r="O259" s="99">
        <v>0</v>
      </c>
      <c r="P259" s="99">
        <f t="shared" si="1"/>
        <v>0</v>
      </c>
      <c r="Q259" s="99">
        <v>0</v>
      </c>
      <c r="R259" s="99">
        <f t="shared" si="2"/>
        <v>0</v>
      </c>
      <c r="S259" s="99">
        <v>0</v>
      </c>
      <c r="T259" s="100">
        <f t="shared" si="3"/>
        <v>0</v>
      </c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R259" s="101" t="s">
        <v>156</v>
      </c>
      <c r="AT259" s="101" t="s">
        <v>136</v>
      </c>
      <c r="AU259" s="101" t="s">
        <v>80</v>
      </c>
      <c r="AY259" s="18" t="s">
        <v>131</v>
      </c>
      <c r="BE259" s="102">
        <f t="shared" si="4"/>
        <v>0</v>
      </c>
      <c r="BF259" s="102">
        <f t="shared" si="5"/>
        <v>0</v>
      </c>
      <c r="BG259" s="102">
        <f t="shared" si="6"/>
        <v>0</v>
      </c>
      <c r="BH259" s="102">
        <f t="shared" si="7"/>
        <v>0</v>
      </c>
      <c r="BI259" s="102">
        <f t="shared" si="8"/>
        <v>0</v>
      </c>
      <c r="BJ259" s="18" t="s">
        <v>78</v>
      </c>
      <c r="BK259" s="102">
        <f t="shared" si="9"/>
        <v>0</v>
      </c>
      <c r="BL259" s="18" t="s">
        <v>156</v>
      </c>
      <c r="BM259" s="101" t="s">
        <v>1068</v>
      </c>
    </row>
    <row r="260" spans="1:65" s="12" customFormat="1" ht="22.9" customHeight="1">
      <c r="B260" s="281"/>
      <c r="C260" s="282"/>
      <c r="D260" s="283" t="s">
        <v>69</v>
      </c>
      <c r="E260" s="286" t="s">
        <v>494</v>
      </c>
      <c r="F260" s="286" t="s">
        <v>495</v>
      </c>
      <c r="G260" s="282"/>
      <c r="H260" s="282"/>
      <c r="I260" s="282"/>
      <c r="J260" s="287">
        <f>BK260</f>
        <v>0</v>
      </c>
      <c r="K260" s="282"/>
      <c r="L260" s="89"/>
      <c r="M260" s="91"/>
      <c r="N260" s="92"/>
      <c r="O260" s="92"/>
      <c r="P260" s="93">
        <f>SUM(P261:P271)</f>
        <v>81.815039999999996</v>
      </c>
      <c r="Q260" s="92"/>
      <c r="R260" s="93">
        <f>SUM(R261:R271)</f>
        <v>0</v>
      </c>
      <c r="S260" s="92"/>
      <c r="T260" s="94">
        <f>SUM(T261:T271)</f>
        <v>0</v>
      </c>
      <c r="AR260" s="90" t="s">
        <v>78</v>
      </c>
      <c r="AT260" s="95" t="s">
        <v>69</v>
      </c>
      <c r="AU260" s="95" t="s">
        <v>78</v>
      </c>
      <c r="AY260" s="90" t="s">
        <v>131</v>
      </c>
      <c r="BK260" s="96">
        <f>SUM(BK261:BK271)</f>
        <v>0</v>
      </c>
    </row>
    <row r="261" spans="1:65" s="2" customFormat="1" ht="24.2" customHeight="1">
      <c r="A261" s="27"/>
      <c r="B261" s="237"/>
      <c r="C261" s="288" t="s">
        <v>657</v>
      </c>
      <c r="D261" s="288" t="s">
        <v>136</v>
      </c>
      <c r="E261" s="289" t="s">
        <v>1069</v>
      </c>
      <c r="F261" s="290" t="s">
        <v>1070</v>
      </c>
      <c r="G261" s="291" t="s">
        <v>150</v>
      </c>
      <c r="H261" s="292">
        <v>681.79200000000003</v>
      </c>
      <c r="I261" s="314">
        <v>0</v>
      </c>
      <c r="J261" s="293">
        <f>ROUND(I261*H261,2)</f>
        <v>0</v>
      </c>
      <c r="K261" s="290" t="s">
        <v>140</v>
      </c>
      <c r="L261" s="28"/>
      <c r="M261" s="97" t="s">
        <v>3</v>
      </c>
      <c r="N261" s="98" t="s">
        <v>41</v>
      </c>
      <c r="O261" s="99">
        <v>0.03</v>
      </c>
      <c r="P261" s="99">
        <f>O261*H261</f>
        <v>20.453759999999999</v>
      </c>
      <c r="Q261" s="99">
        <v>0</v>
      </c>
      <c r="R261" s="99">
        <f>Q261*H261</f>
        <v>0</v>
      </c>
      <c r="S261" s="99">
        <v>0</v>
      </c>
      <c r="T261" s="100">
        <f>S261*H261</f>
        <v>0</v>
      </c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R261" s="101" t="s">
        <v>156</v>
      </c>
      <c r="AT261" s="101" t="s">
        <v>136</v>
      </c>
      <c r="AU261" s="101" t="s">
        <v>80</v>
      </c>
      <c r="AY261" s="18" t="s">
        <v>131</v>
      </c>
      <c r="BE261" s="102">
        <f>IF(N261="základní",J261,0)</f>
        <v>0</v>
      </c>
      <c r="BF261" s="102">
        <f>IF(N261="snížená",J261,0)</f>
        <v>0</v>
      </c>
      <c r="BG261" s="102">
        <f>IF(N261="zákl. přenesená",J261,0)</f>
        <v>0</v>
      </c>
      <c r="BH261" s="102">
        <f>IF(N261="sníž. přenesená",J261,0)</f>
        <v>0</v>
      </c>
      <c r="BI261" s="102">
        <f>IF(N261="nulová",J261,0)</f>
        <v>0</v>
      </c>
      <c r="BJ261" s="18" t="s">
        <v>78</v>
      </c>
      <c r="BK261" s="102">
        <f>ROUND(I261*H261,2)</f>
        <v>0</v>
      </c>
      <c r="BL261" s="18" t="s">
        <v>156</v>
      </c>
      <c r="BM261" s="101" t="s">
        <v>1071</v>
      </c>
    </row>
    <row r="262" spans="1:65" s="2" customFormat="1">
      <c r="A262" s="27"/>
      <c r="B262" s="237"/>
      <c r="C262" s="238"/>
      <c r="D262" s="294" t="s">
        <v>143</v>
      </c>
      <c r="E262" s="238"/>
      <c r="F262" s="295" t="s">
        <v>1072</v>
      </c>
      <c r="G262" s="238"/>
      <c r="H262" s="238"/>
      <c r="I262" s="238"/>
      <c r="J262" s="238"/>
      <c r="K262" s="238"/>
      <c r="L262" s="28"/>
      <c r="M262" s="103"/>
      <c r="N262" s="104"/>
      <c r="O262" s="44"/>
      <c r="P262" s="44"/>
      <c r="Q262" s="44"/>
      <c r="R262" s="44"/>
      <c r="S262" s="44"/>
      <c r="T262" s="45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T262" s="18" t="s">
        <v>143</v>
      </c>
      <c r="AU262" s="18" t="s">
        <v>80</v>
      </c>
    </row>
    <row r="263" spans="1:65" s="2" customFormat="1" ht="24.2" customHeight="1">
      <c r="A263" s="27"/>
      <c r="B263" s="237"/>
      <c r="C263" s="288" t="s">
        <v>662</v>
      </c>
      <c r="D263" s="288" t="s">
        <v>136</v>
      </c>
      <c r="E263" s="289" t="s">
        <v>1073</v>
      </c>
      <c r="F263" s="290" t="s">
        <v>1074</v>
      </c>
      <c r="G263" s="291" t="s">
        <v>150</v>
      </c>
      <c r="H263" s="292">
        <v>20453.759999999998</v>
      </c>
      <c r="I263" s="314">
        <v>0</v>
      </c>
      <c r="J263" s="293">
        <f>ROUND(I263*H263,2)</f>
        <v>0</v>
      </c>
      <c r="K263" s="290" t="s">
        <v>140</v>
      </c>
      <c r="L263" s="28"/>
      <c r="M263" s="97" t="s">
        <v>3</v>
      </c>
      <c r="N263" s="98" t="s">
        <v>41</v>
      </c>
      <c r="O263" s="99">
        <v>3.0000000000000001E-3</v>
      </c>
      <c r="P263" s="99">
        <f>O263*H263</f>
        <v>61.361279999999994</v>
      </c>
      <c r="Q263" s="99">
        <v>0</v>
      </c>
      <c r="R263" s="99">
        <f>Q263*H263</f>
        <v>0</v>
      </c>
      <c r="S263" s="99">
        <v>0</v>
      </c>
      <c r="T263" s="100">
        <f>S263*H263</f>
        <v>0</v>
      </c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R263" s="101" t="s">
        <v>156</v>
      </c>
      <c r="AT263" s="101" t="s">
        <v>136</v>
      </c>
      <c r="AU263" s="101" t="s">
        <v>80</v>
      </c>
      <c r="AY263" s="18" t="s">
        <v>131</v>
      </c>
      <c r="BE263" s="102">
        <f>IF(N263="základní",J263,0)</f>
        <v>0</v>
      </c>
      <c r="BF263" s="102">
        <f>IF(N263="snížená",J263,0)</f>
        <v>0</v>
      </c>
      <c r="BG263" s="102">
        <f>IF(N263="zákl. přenesená",J263,0)</f>
        <v>0</v>
      </c>
      <c r="BH263" s="102">
        <f>IF(N263="sníž. přenesená",J263,0)</f>
        <v>0</v>
      </c>
      <c r="BI263" s="102">
        <f>IF(N263="nulová",J263,0)</f>
        <v>0</v>
      </c>
      <c r="BJ263" s="18" t="s">
        <v>78</v>
      </c>
      <c r="BK263" s="102">
        <f>ROUND(I263*H263,2)</f>
        <v>0</v>
      </c>
      <c r="BL263" s="18" t="s">
        <v>156</v>
      </c>
      <c r="BM263" s="101" t="s">
        <v>1075</v>
      </c>
    </row>
    <row r="264" spans="1:65" s="2" customFormat="1">
      <c r="A264" s="27"/>
      <c r="B264" s="237"/>
      <c r="C264" s="238"/>
      <c r="D264" s="294" t="s">
        <v>143</v>
      </c>
      <c r="E264" s="238"/>
      <c r="F264" s="295" t="s">
        <v>1076</v>
      </c>
      <c r="G264" s="238"/>
      <c r="H264" s="238"/>
      <c r="I264" s="238"/>
      <c r="J264" s="238"/>
      <c r="K264" s="238"/>
      <c r="L264" s="28"/>
      <c r="M264" s="103"/>
      <c r="N264" s="104"/>
      <c r="O264" s="44"/>
      <c r="P264" s="44"/>
      <c r="Q264" s="44"/>
      <c r="R264" s="44"/>
      <c r="S264" s="44"/>
      <c r="T264" s="45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T264" s="18" t="s">
        <v>143</v>
      </c>
      <c r="AU264" s="18" t="s">
        <v>80</v>
      </c>
    </row>
    <row r="265" spans="1:65" s="13" customFormat="1">
      <c r="B265" s="296"/>
      <c r="C265" s="297"/>
      <c r="D265" s="298" t="s">
        <v>145</v>
      </c>
      <c r="E265" s="299" t="s">
        <v>3</v>
      </c>
      <c r="F265" s="300" t="s">
        <v>1077</v>
      </c>
      <c r="G265" s="297"/>
      <c r="H265" s="301">
        <v>20453.759999999998</v>
      </c>
      <c r="I265" s="297"/>
      <c r="J265" s="297"/>
      <c r="K265" s="297"/>
      <c r="L265" s="105"/>
      <c r="M265" s="107"/>
      <c r="N265" s="108"/>
      <c r="O265" s="108"/>
      <c r="P265" s="108"/>
      <c r="Q265" s="108"/>
      <c r="R265" s="108"/>
      <c r="S265" s="108"/>
      <c r="T265" s="109"/>
      <c r="AT265" s="106" t="s">
        <v>145</v>
      </c>
      <c r="AU265" s="106" t="s">
        <v>80</v>
      </c>
      <c r="AV265" s="13" t="s">
        <v>80</v>
      </c>
      <c r="AW265" s="13" t="s">
        <v>31</v>
      </c>
      <c r="AX265" s="13" t="s">
        <v>78</v>
      </c>
      <c r="AY265" s="106" t="s">
        <v>131</v>
      </c>
    </row>
    <row r="266" spans="1:65" s="2" customFormat="1" ht="24.2" customHeight="1">
      <c r="A266" s="27"/>
      <c r="B266" s="237"/>
      <c r="C266" s="288" t="s">
        <v>666</v>
      </c>
      <c r="D266" s="288" t="s">
        <v>136</v>
      </c>
      <c r="E266" s="289" t="s">
        <v>1078</v>
      </c>
      <c r="F266" s="290" t="s">
        <v>268</v>
      </c>
      <c r="G266" s="291" t="s">
        <v>150</v>
      </c>
      <c r="H266" s="292">
        <v>490.43200000000002</v>
      </c>
      <c r="I266" s="314">
        <v>0</v>
      </c>
      <c r="J266" s="293">
        <f>ROUND(I266*H266,2)</f>
        <v>0</v>
      </c>
      <c r="K266" s="290" t="s">
        <v>140</v>
      </c>
      <c r="L266" s="28"/>
      <c r="M266" s="97" t="s">
        <v>3</v>
      </c>
      <c r="N266" s="98" t="s">
        <v>41</v>
      </c>
      <c r="O266" s="99">
        <v>0</v>
      </c>
      <c r="P266" s="99">
        <f>O266*H266</f>
        <v>0</v>
      </c>
      <c r="Q266" s="99">
        <v>0</v>
      </c>
      <c r="R266" s="99">
        <f>Q266*H266</f>
        <v>0</v>
      </c>
      <c r="S266" s="99">
        <v>0</v>
      </c>
      <c r="T266" s="100">
        <f>S266*H266</f>
        <v>0</v>
      </c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R266" s="101" t="s">
        <v>156</v>
      </c>
      <c r="AT266" s="101" t="s">
        <v>136</v>
      </c>
      <c r="AU266" s="101" t="s">
        <v>80</v>
      </c>
      <c r="AY266" s="18" t="s">
        <v>131</v>
      </c>
      <c r="BE266" s="102">
        <f>IF(N266="základní",J266,0)</f>
        <v>0</v>
      </c>
      <c r="BF266" s="102">
        <f>IF(N266="snížená",J266,0)</f>
        <v>0</v>
      </c>
      <c r="BG266" s="102">
        <f>IF(N266="zákl. přenesená",J266,0)</f>
        <v>0</v>
      </c>
      <c r="BH266" s="102">
        <f>IF(N266="sníž. přenesená",J266,0)</f>
        <v>0</v>
      </c>
      <c r="BI266" s="102">
        <f>IF(N266="nulová",J266,0)</f>
        <v>0</v>
      </c>
      <c r="BJ266" s="18" t="s">
        <v>78</v>
      </c>
      <c r="BK266" s="102">
        <f>ROUND(I266*H266,2)</f>
        <v>0</v>
      </c>
      <c r="BL266" s="18" t="s">
        <v>156</v>
      </c>
      <c r="BM266" s="101" t="s">
        <v>1079</v>
      </c>
    </row>
    <row r="267" spans="1:65" s="2" customFormat="1">
      <c r="A267" s="27"/>
      <c r="B267" s="237"/>
      <c r="C267" s="238"/>
      <c r="D267" s="294" t="s">
        <v>143</v>
      </c>
      <c r="E267" s="238"/>
      <c r="F267" s="295" t="s">
        <v>1080</v>
      </c>
      <c r="G267" s="238"/>
      <c r="H267" s="238"/>
      <c r="I267" s="238"/>
      <c r="J267" s="238"/>
      <c r="K267" s="238"/>
      <c r="L267" s="28"/>
      <c r="M267" s="103"/>
      <c r="N267" s="104"/>
      <c r="O267" s="44"/>
      <c r="P267" s="44"/>
      <c r="Q267" s="44"/>
      <c r="R267" s="44"/>
      <c r="S267" s="44"/>
      <c r="T267" s="45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T267" s="18" t="s">
        <v>143</v>
      </c>
      <c r="AU267" s="18" t="s">
        <v>80</v>
      </c>
    </row>
    <row r="268" spans="1:65" s="13" customFormat="1">
      <c r="B268" s="296"/>
      <c r="C268" s="297"/>
      <c r="D268" s="298" t="s">
        <v>145</v>
      </c>
      <c r="E268" s="299" t="s">
        <v>3</v>
      </c>
      <c r="F268" s="300" t="s">
        <v>1081</v>
      </c>
      <c r="G268" s="297"/>
      <c r="H268" s="301">
        <v>490.43200000000002</v>
      </c>
      <c r="I268" s="297"/>
      <c r="J268" s="297"/>
      <c r="K268" s="297"/>
      <c r="L268" s="105"/>
      <c r="M268" s="107"/>
      <c r="N268" s="108"/>
      <c r="O268" s="108"/>
      <c r="P268" s="108"/>
      <c r="Q268" s="108"/>
      <c r="R268" s="108"/>
      <c r="S268" s="108"/>
      <c r="T268" s="109"/>
      <c r="AT268" s="106" t="s">
        <v>145</v>
      </c>
      <c r="AU268" s="106" t="s">
        <v>80</v>
      </c>
      <c r="AV268" s="13" t="s">
        <v>80</v>
      </c>
      <c r="AW268" s="13" t="s">
        <v>31</v>
      </c>
      <c r="AX268" s="13" t="s">
        <v>78</v>
      </c>
      <c r="AY268" s="106" t="s">
        <v>131</v>
      </c>
    </row>
    <row r="269" spans="1:65" s="2" customFormat="1" ht="24.2" customHeight="1">
      <c r="A269" s="27"/>
      <c r="B269" s="237"/>
      <c r="C269" s="288" t="s">
        <v>671</v>
      </c>
      <c r="D269" s="288" t="s">
        <v>136</v>
      </c>
      <c r="E269" s="289" t="s">
        <v>1082</v>
      </c>
      <c r="F269" s="290" t="s">
        <v>1083</v>
      </c>
      <c r="G269" s="291" t="s">
        <v>150</v>
      </c>
      <c r="H269" s="292">
        <v>191.36</v>
      </c>
      <c r="I269" s="314">
        <v>0</v>
      </c>
      <c r="J269" s="293">
        <f>ROUND(I269*H269,2)</f>
        <v>0</v>
      </c>
      <c r="K269" s="290" t="s">
        <v>140</v>
      </c>
      <c r="L269" s="28"/>
      <c r="M269" s="97" t="s">
        <v>3</v>
      </c>
      <c r="N269" s="98" t="s">
        <v>41</v>
      </c>
      <c r="O269" s="99">
        <v>0</v>
      </c>
      <c r="P269" s="99">
        <f>O269*H269</f>
        <v>0</v>
      </c>
      <c r="Q269" s="99">
        <v>0</v>
      </c>
      <c r="R269" s="99">
        <f>Q269*H269</f>
        <v>0</v>
      </c>
      <c r="S269" s="99">
        <v>0</v>
      </c>
      <c r="T269" s="100">
        <f>S269*H269</f>
        <v>0</v>
      </c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R269" s="101" t="s">
        <v>156</v>
      </c>
      <c r="AT269" s="101" t="s">
        <v>136</v>
      </c>
      <c r="AU269" s="101" t="s">
        <v>80</v>
      </c>
      <c r="AY269" s="18" t="s">
        <v>131</v>
      </c>
      <c r="BE269" s="102">
        <f>IF(N269="základní",J269,0)</f>
        <v>0</v>
      </c>
      <c r="BF269" s="102">
        <f>IF(N269="snížená",J269,0)</f>
        <v>0</v>
      </c>
      <c r="BG269" s="102">
        <f>IF(N269="zákl. přenesená",J269,0)</f>
        <v>0</v>
      </c>
      <c r="BH269" s="102">
        <f>IF(N269="sníž. přenesená",J269,0)</f>
        <v>0</v>
      </c>
      <c r="BI269" s="102">
        <f>IF(N269="nulová",J269,0)</f>
        <v>0</v>
      </c>
      <c r="BJ269" s="18" t="s">
        <v>78</v>
      </c>
      <c r="BK269" s="102">
        <f>ROUND(I269*H269,2)</f>
        <v>0</v>
      </c>
      <c r="BL269" s="18" t="s">
        <v>156</v>
      </c>
      <c r="BM269" s="101" t="s">
        <v>1084</v>
      </c>
    </row>
    <row r="270" spans="1:65" s="2" customFormat="1">
      <c r="A270" s="27"/>
      <c r="B270" s="237"/>
      <c r="C270" s="238"/>
      <c r="D270" s="294" t="s">
        <v>143</v>
      </c>
      <c r="E270" s="238"/>
      <c r="F270" s="295" t="s">
        <v>1085</v>
      </c>
      <c r="G270" s="238"/>
      <c r="H270" s="238"/>
      <c r="I270" s="238"/>
      <c r="J270" s="238"/>
      <c r="K270" s="238"/>
      <c r="L270" s="28"/>
      <c r="M270" s="103"/>
      <c r="N270" s="104"/>
      <c r="O270" s="44"/>
      <c r="P270" s="44"/>
      <c r="Q270" s="44"/>
      <c r="R270" s="44"/>
      <c r="S270" s="44"/>
      <c r="T270" s="45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T270" s="18" t="s">
        <v>143</v>
      </c>
      <c r="AU270" s="18" t="s">
        <v>80</v>
      </c>
    </row>
    <row r="271" spans="1:65" s="13" customFormat="1">
      <c r="B271" s="296"/>
      <c r="C271" s="297"/>
      <c r="D271" s="298" t="s">
        <v>145</v>
      </c>
      <c r="E271" s="299" t="s">
        <v>3</v>
      </c>
      <c r="F271" s="300" t="s">
        <v>1086</v>
      </c>
      <c r="G271" s="297"/>
      <c r="H271" s="301">
        <v>191.36</v>
      </c>
      <c r="I271" s="297"/>
      <c r="J271" s="297"/>
      <c r="K271" s="297"/>
      <c r="L271" s="105"/>
      <c r="M271" s="107"/>
      <c r="N271" s="108"/>
      <c r="O271" s="108"/>
      <c r="P271" s="108"/>
      <c r="Q271" s="108"/>
      <c r="R271" s="108"/>
      <c r="S271" s="108"/>
      <c r="T271" s="109"/>
      <c r="AT271" s="106" t="s">
        <v>145</v>
      </c>
      <c r="AU271" s="106" t="s">
        <v>80</v>
      </c>
      <c r="AV271" s="13" t="s">
        <v>80</v>
      </c>
      <c r="AW271" s="13" t="s">
        <v>31</v>
      </c>
      <c r="AX271" s="13" t="s">
        <v>78</v>
      </c>
      <c r="AY271" s="106" t="s">
        <v>131</v>
      </c>
    </row>
    <row r="272" spans="1:65" s="12" customFormat="1" ht="22.9" customHeight="1">
      <c r="B272" s="281"/>
      <c r="C272" s="282"/>
      <c r="D272" s="283" t="s">
        <v>69</v>
      </c>
      <c r="E272" s="286" t="s">
        <v>517</v>
      </c>
      <c r="F272" s="286" t="s">
        <v>518</v>
      </c>
      <c r="G272" s="282"/>
      <c r="H272" s="282"/>
      <c r="I272" s="282"/>
      <c r="J272" s="287">
        <f>BK272</f>
        <v>0</v>
      </c>
      <c r="K272" s="282"/>
      <c r="L272" s="89"/>
      <c r="M272" s="91"/>
      <c r="N272" s="92"/>
      <c r="O272" s="92"/>
      <c r="P272" s="93">
        <f>SUM(P273:P274)</f>
        <v>16.288205999999999</v>
      </c>
      <c r="Q272" s="92"/>
      <c r="R272" s="93">
        <f>SUM(R273:R274)</f>
        <v>0</v>
      </c>
      <c r="S272" s="92"/>
      <c r="T272" s="94">
        <f>SUM(T273:T274)</f>
        <v>0</v>
      </c>
      <c r="AR272" s="90" t="s">
        <v>78</v>
      </c>
      <c r="AT272" s="95" t="s">
        <v>69</v>
      </c>
      <c r="AU272" s="95" t="s">
        <v>78</v>
      </c>
      <c r="AY272" s="90" t="s">
        <v>131</v>
      </c>
      <c r="BK272" s="96">
        <f>SUM(BK273:BK274)</f>
        <v>0</v>
      </c>
    </row>
    <row r="273" spans="1:65" s="2" customFormat="1" ht="24.2" customHeight="1">
      <c r="A273" s="27"/>
      <c r="B273" s="237"/>
      <c r="C273" s="288" t="s">
        <v>676</v>
      </c>
      <c r="D273" s="288" t="s">
        <v>136</v>
      </c>
      <c r="E273" s="289" t="s">
        <v>1087</v>
      </c>
      <c r="F273" s="290" t="s">
        <v>1088</v>
      </c>
      <c r="G273" s="291" t="s">
        <v>150</v>
      </c>
      <c r="H273" s="292">
        <v>246.791</v>
      </c>
      <c r="I273" s="314">
        <v>0</v>
      </c>
      <c r="J273" s="293">
        <f>ROUND(I273*H273,2)</f>
        <v>0</v>
      </c>
      <c r="K273" s="290" t="s">
        <v>140</v>
      </c>
      <c r="L273" s="28"/>
      <c r="M273" s="97" t="s">
        <v>3</v>
      </c>
      <c r="N273" s="98" t="s">
        <v>41</v>
      </c>
      <c r="O273" s="99">
        <v>6.6000000000000003E-2</v>
      </c>
      <c r="P273" s="99">
        <f>O273*H273</f>
        <v>16.288205999999999</v>
      </c>
      <c r="Q273" s="99">
        <v>0</v>
      </c>
      <c r="R273" s="99">
        <f>Q273*H273</f>
        <v>0</v>
      </c>
      <c r="S273" s="99">
        <v>0</v>
      </c>
      <c r="T273" s="100">
        <f>S273*H273</f>
        <v>0</v>
      </c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R273" s="101" t="s">
        <v>156</v>
      </c>
      <c r="AT273" s="101" t="s">
        <v>136</v>
      </c>
      <c r="AU273" s="101" t="s">
        <v>80</v>
      </c>
      <c r="AY273" s="18" t="s">
        <v>131</v>
      </c>
      <c r="BE273" s="102">
        <f>IF(N273="základní",J273,0)</f>
        <v>0</v>
      </c>
      <c r="BF273" s="102">
        <f>IF(N273="snížená",J273,0)</f>
        <v>0</v>
      </c>
      <c r="BG273" s="102">
        <f>IF(N273="zákl. přenesená",J273,0)</f>
        <v>0</v>
      </c>
      <c r="BH273" s="102">
        <f>IF(N273="sníž. přenesená",J273,0)</f>
        <v>0</v>
      </c>
      <c r="BI273" s="102">
        <f>IF(N273="nulová",J273,0)</f>
        <v>0</v>
      </c>
      <c r="BJ273" s="18" t="s">
        <v>78</v>
      </c>
      <c r="BK273" s="102">
        <f>ROUND(I273*H273,2)</f>
        <v>0</v>
      </c>
      <c r="BL273" s="18" t="s">
        <v>156</v>
      </c>
      <c r="BM273" s="101" t="s">
        <v>1089</v>
      </c>
    </row>
    <row r="274" spans="1:65" s="2" customFormat="1">
      <c r="A274" s="27"/>
      <c r="B274" s="237"/>
      <c r="C274" s="238"/>
      <c r="D274" s="294" t="s">
        <v>143</v>
      </c>
      <c r="E274" s="238"/>
      <c r="F274" s="295" t="s">
        <v>1090</v>
      </c>
      <c r="G274" s="238"/>
      <c r="H274" s="238"/>
      <c r="I274" s="238"/>
      <c r="J274" s="238"/>
      <c r="K274" s="238"/>
      <c r="L274" s="28"/>
      <c r="M274" s="103"/>
      <c r="N274" s="104"/>
      <c r="O274" s="44"/>
      <c r="P274" s="44"/>
      <c r="Q274" s="44"/>
      <c r="R274" s="44"/>
      <c r="S274" s="44"/>
      <c r="T274" s="45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T274" s="18" t="s">
        <v>143</v>
      </c>
      <c r="AU274" s="18" t="s">
        <v>80</v>
      </c>
    </row>
    <row r="275" spans="1:65" s="12" customFormat="1" ht="25.9" customHeight="1">
      <c r="B275" s="281"/>
      <c r="C275" s="282"/>
      <c r="D275" s="283" t="s">
        <v>69</v>
      </c>
      <c r="E275" s="284" t="s">
        <v>132</v>
      </c>
      <c r="F275" s="284" t="s">
        <v>133</v>
      </c>
      <c r="G275" s="282"/>
      <c r="H275" s="282"/>
      <c r="I275" s="282"/>
      <c r="J275" s="285">
        <f>BK275</f>
        <v>0</v>
      </c>
      <c r="K275" s="282"/>
      <c r="L275" s="89"/>
      <c r="M275" s="91"/>
      <c r="N275" s="92"/>
      <c r="O275" s="92"/>
      <c r="P275" s="93">
        <f>P276+P286+P316</f>
        <v>179.89240699999999</v>
      </c>
      <c r="Q275" s="92"/>
      <c r="R275" s="93">
        <f>R276+R286+R316</f>
        <v>15.089231</v>
      </c>
      <c r="S275" s="92"/>
      <c r="T275" s="94">
        <f>T276+T286+T316</f>
        <v>0</v>
      </c>
      <c r="AR275" s="90" t="s">
        <v>80</v>
      </c>
      <c r="AT275" s="95" t="s">
        <v>69</v>
      </c>
      <c r="AU275" s="95" t="s">
        <v>70</v>
      </c>
      <c r="AY275" s="90" t="s">
        <v>131</v>
      </c>
      <c r="BK275" s="96">
        <f>BK276+BK286+BK316</f>
        <v>0</v>
      </c>
    </row>
    <row r="276" spans="1:65" s="12" customFormat="1" ht="22.9" customHeight="1">
      <c r="B276" s="281"/>
      <c r="C276" s="282"/>
      <c r="D276" s="283" t="s">
        <v>69</v>
      </c>
      <c r="E276" s="286" t="s">
        <v>1091</v>
      </c>
      <c r="F276" s="286" t="s">
        <v>1092</v>
      </c>
      <c r="G276" s="282"/>
      <c r="H276" s="282"/>
      <c r="I276" s="282"/>
      <c r="J276" s="287">
        <f>BK276</f>
        <v>0</v>
      </c>
      <c r="K276" s="282"/>
      <c r="L276" s="89"/>
      <c r="M276" s="91"/>
      <c r="N276" s="92"/>
      <c r="O276" s="92"/>
      <c r="P276" s="93">
        <f>SUM(P277:P285)</f>
        <v>20.793319999999998</v>
      </c>
      <c r="Q276" s="92"/>
      <c r="R276" s="93">
        <f>SUM(R277:R285)</f>
        <v>1.7299999999999999E-2</v>
      </c>
      <c r="S276" s="92"/>
      <c r="T276" s="94">
        <f>SUM(T277:T285)</f>
        <v>0</v>
      </c>
      <c r="AR276" s="90" t="s">
        <v>80</v>
      </c>
      <c r="AT276" s="95" t="s">
        <v>69</v>
      </c>
      <c r="AU276" s="95" t="s">
        <v>78</v>
      </c>
      <c r="AY276" s="90" t="s">
        <v>131</v>
      </c>
      <c r="BK276" s="96">
        <f>SUM(BK277:BK285)</f>
        <v>0</v>
      </c>
    </row>
    <row r="277" spans="1:65" s="2" customFormat="1" ht="21.75" customHeight="1">
      <c r="A277" s="27"/>
      <c r="B277" s="237"/>
      <c r="C277" s="288" t="s">
        <v>681</v>
      </c>
      <c r="D277" s="288" t="s">
        <v>136</v>
      </c>
      <c r="E277" s="289" t="s">
        <v>1093</v>
      </c>
      <c r="F277" s="290" t="s">
        <v>1094</v>
      </c>
      <c r="G277" s="291" t="s">
        <v>420</v>
      </c>
      <c r="H277" s="292">
        <v>19</v>
      </c>
      <c r="I277" s="314">
        <v>0</v>
      </c>
      <c r="J277" s="293">
        <f>ROUND(I277*H277,2)</f>
        <v>0</v>
      </c>
      <c r="K277" s="290" t="s">
        <v>140</v>
      </c>
      <c r="L277" s="28"/>
      <c r="M277" s="97" t="s">
        <v>3</v>
      </c>
      <c r="N277" s="98" t="s">
        <v>41</v>
      </c>
      <c r="O277" s="99">
        <v>1.024</v>
      </c>
      <c r="P277" s="99">
        <f>O277*H277</f>
        <v>19.456</v>
      </c>
      <c r="Q277" s="99">
        <v>0</v>
      </c>
      <c r="R277" s="99">
        <f>Q277*H277</f>
        <v>0</v>
      </c>
      <c r="S277" s="99">
        <v>0</v>
      </c>
      <c r="T277" s="100">
        <f>S277*H277</f>
        <v>0</v>
      </c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R277" s="101" t="s">
        <v>141</v>
      </c>
      <c r="AT277" s="101" t="s">
        <v>136</v>
      </c>
      <c r="AU277" s="101" t="s">
        <v>80</v>
      </c>
      <c r="AY277" s="18" t="s">
        <v>131</v>
      </c>
      <c r="BE277" s="102">
        <f>IF(N277="základní",J277,0)</f>
        <v>0</v>
      </c>
      <c r="BF277" s="102">
        <f>IF(N277="snížená",J277,0)</f>
        <v>0</v>
      </c>
      <c r="BG277" s="102">
        <f>IF(N277="zákl. přenesená",J277,0)</f>
        <v>0</v>
      </c>
      <c r="BH277" s="102">
        <f>IF(N277="sníž. přenesená",J277,0)</f>
        <v>0</v>
      </c>
      <c r="BI277" s="102">
        <f>IF(N277="nulová",J277,0)</f>
        <v>0</v>
      </c>
      <c r="BJ277" s="18" t="s">
        <v>78</v>
      </c>
      <c r="BK277" s="102">
        <f>ROUND(I277*H277,2)</f>
        <v>0</v>
      </c>
      <c r="BL277" s="18" t="s">
        <v>141</v>
      </c>
      <c r="BM277" s="101" t="s">
        <v>1095</v>
      </c>
    </row>
    <row r="278" spans="1:65" s="2" customFormat="1">
      <c r="A278" s="27"/>
      <c r="B278" s="237"/>
      <c r="C278" s="238"/>
      <c r="D278" s="294" t="s">
        <v>143</v>
      </c>
      <c r="E278" s="238"/>
      <c r="F278" s="295" t="s">
        <v>1096</v>
      </c>
      <c r="G278" s="238"/>
      <c r="H278" s="238"/>
      <c r="I278" s="238"/>
      <c r="J278" s="238"/>
      <c r="K278" s="238"/>
      <c r="L278" s="28"/>
      <c r="M278" s="103"/>
      <c r="N278" s="104"/>
      <c r="O278" s="44"/>
      <c r="P278" s="44"/>
      <c r="Q278" s="44"/>
      <c r="R278" s="44"/>
      <c r="S278" s="44"/>
      <c r="T278" s="45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T278" s="18" t="s">
        <v>143</v>
      </c>
      <c r="AU278" s="18" t="s">
        <v>80</v>
      </c>
    </row>
    <row r="279" spans="1:65" s="2" customFormat="1" ht="16.5" customHeight="1">
      <c r="A279" s="27"/>
      <c r="B279" s="237"/>
      <c r="C279" s="302" t="s">
        <v>686</v>
      </c>
      <c r="D279" s="302" t="s">
        <v>147</v>
      </c>
      <c r="E279" s="303" t="s">
        <v>1097</v>
      </c>
      <c r="F279" s="304" t="s">
        <v>1098</v>
      </c>
      <c r="G279" s="305" t="s">
        <v>420</v>
      </c>
      <c r="H279" s="306">
        <v>19</v>
      </c>
      <c r="I279" s="314">
        <v>0</v>
      </c>
      <c r="J279" s="307">
        <f>ROUND(I279*H279,2)</f>
        <v>0</v>
      </c>
      <c r="K279" s="304" t="s">
        <v>140</v>
      </c>
      <c r="L279" s="110"/>
      <c r="M279" s="111" t="s">
        <v>3</v>
      </c>
      <c r="N279" s="112" t="s">
        <v>41</v>
      </c>
      <c r="O279" s="99">
        <v>0</v>
      </c>
      <c r="P279" s="99">
        <f>O279*H279</f>
        <v>0</v>
      </c>
      <c r="Q279" s="99">
        <v>6.9999999999999999E-4</v>
      </c>
      <c r="R279" s="99">
        <f>Q279*H279</f>
        <v>1.3299999999999999E-2</v>
      </c>
      <c r="S279" s="99">
        <v>0</v>
      </c>
      <c r="T279" s="100">
        <f>S279*H279</f>
        <v>0</v>
      </c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R279" s="101" t="s">
        <v>151</v>
      </c>
      <c r="AT279" s="101" t="s">
        <v>147</v>
      </c>
      <c r="AU279" s="101" t="s">
        <v>80</v>
      </c>
      <c r="AY279" s="18" t="s">
        <v>131</v>
      </c>
      <c r="BE279" s="102">
        <f>IF(N279="základní",J279,0)</f>
        <v>0</v>
      </c>
      <c r="BF279" s="102">
        <f>IF(N279="snížená",J279,0)</f>
        <v>0</v>
      </c>
      <c r="BG279" s="102">
        <f>IF(N279="zákl. přenesená",J279,0)</f>
        <v>0</v>
      </c>
      <c r="BH279" s="102">
        <f>IF(N279="sníž. přenesená",J279,0)</f>
        <v>0</v>
      </c>
      <c r="BI279" s="102">
        <f>IF(N279="nulová",J279,0)</f>
        <v>0</v>
      </c>
      <c r="BJ279" s="18" t="s">
        <v>78</v>
      </c>
      <c r="BK279" s="102">
        <f>ROUND(I279*H279,2)</f>
        <v>0</v>
      </c>
      <c r="BL279" s="18" t="s">
        <v>141</v>
      </c>
      <c r="BM279" s="101" t="s">
        <v>1099</v>
      </c>
    </row>
    <row r="280" spans="1:65" s="2" customFormat="1" ht="48.75">
      <c r="A280" s="27"/>
      <c r="B280" s="237"/>
      <c r="C280" s="238"/>
      <c r="D280" s="298" t="s">
        <v>205</v>
      </c>
      <c r="E280" s="238"/>
      <c r="F280" s="313" t="s">
        <v>1100</v>
      </c>
      <c r="G280" s="238"/>
      <c r="H280" s="238"/>
      <c r="I280" s="238"/>
      <c r="J280" s="238"/>
      <c r="K280" s="238"/>
      <c r="L280" s="28"/>
      <c r="M280" s="103"/>
      <c r="N280" s="104"/>
      <c r="O280" s="44"/>
      <c r="P280" s="44"/>
      <c r="Q280" s="44"/>
      <c r="R280" s="44"/>
      <c r="S280" s="44"/>
      <c r="T280" s="45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T280" s="18" t="s">
        <v>205</v>
      </c>
      <c r="AU280" s="18" t="s">
        <v>80</v>
      </c>
    </row>
    <row r="281" spans="1:65" s="2" customFormat="1" ht="24.2" customHeight="1">
      <c r="A281" s="27"/>
      <c r="B281" s="237"/>
      <c r="C281" s="288" t="s">
        <v>691</v>
      </c>
      <c r="D281" s="288" t="s">
        <v>136</v>
      </c>
      <c r="E281" s="289" t="s">
        <v>1101</v>
      </c>
      <c r="F281" s="290" t="s">
        <v>1102</v>
      </c>
      <c r="G281" s="291" t="s">
        <v>420</v>
      </c>
      <c r="H281" s="292">
        <v>3</v>
      </c>
      <c r="I281" s="314">
        <v>0</v>
      </c>
      <c r="J281" s="293">
        <f>ROUND(I281*H281,2)</f>
        <v>0</v>
      </c>
      <c r="K281" s="290" t="s">
        <v>140</v>
      </c>
      <c r="L281" s="28"/>
      <c r="M281" s="97" t="s">
        <v>3</v>
      </c>
      <c r="N281" s="98" t="s">
        <v>41</v>
      </c>
      <c r="O281" s="99">
        <v>0.42499999999999999</v>
      </c>
      <c r="P281" s="99">
        <f>O281*H281</f>
        <v>1.2749999999999999</v>
      </c>
      <c r="Q281" s="99">
        <v>0</v>
      </c>
      <c r="R281" s="99">
        <f>Q281*H281</f>
        <v>0</v>
      </c>
      <c r="S281" s="99">
        <v>0</v>
      </c>
      <c r="T281" s="100">
        <f>S281*H281</f>
        <v>0</v>
      </c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R281" s="101" t="s">
        <v>141</v>
      </c>
      <c r="AT281" s="101" t="s">
        <v>136</v>
      </c>
      <c r="AU281" s="101" t="s">
        <v>80</v>
      </c>
      <c r="AY281" s="18" t="s">
        <v>131</v>
      </c>
      <c r="BE281" s="102">
        <f>IF(N281="základní",J281,0)</f>
        <v>0</v>
      </c>
      <c r="BF281" s="102">
        <f>IF(N281="snížená",J281,0)</f>
        <v>0</v>
      </c>
      <c r="BG281" s="102">
        <f>IF(N281="zákl. přenesená",J281,0)</f>
        <v>0</v>
      </c>
      <c r="BH281" s="102">
        <f>IF(N281="sníž. přenesená",J281,0)</f>
        <v>0</v>
      </c>
      <c r="BI281" s="102">
        <f>IF(N281="nulová",J281,0)</f>
        <v>0</v>
      </c>
      <c r="BJ281" s="18" t="s">
        <v>78</v>
      </c>
      <c r="BK281" s="102">
        <f>ROUND(I281*H281,2)</f>
        <v>0</v>
      </c>
      <c r="BL281" s="18" t="s">
        <v>141</v>
      </c>
      <c r="BM281" s="101" t="s">
        <v>1103</v>
      </c>
    </row>
    <row r="282" spans="1:65" s="2" customFormat="1">
      <c r="A282" s="27"/>
      <c r="B282" s="237"/>
      <c r="C282" s="238"/>
      <c r="D282" s="294" t="s">
        <v>143</v>
      </c>
      <c r="E282" s="238"/>
      <c r="F282" s="295" t="s">
        <v>1104</v>
      </c>
      <c r="G282" s="238"/>
      <c r="H282" s="238"/>
      <c r="I282" s="238"/>
      <c r="J282" s="238"/>
      <c r="K282" s="238"/>
      <c r="L282" s="28"/>
      <c r="M282" s="103"/>
      <c r="N282" s="104"/>
      <c r="O282" s="44"/>
      <c r="P282" s="44"/>
      <c r="Q282" s="44"/>
      <c r="R282" s="44"/>
      <c r="S282" s="44"/>
      <c r="T282" s="45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T282" s="18" t="s">
        <v>143</v>
      </c>
      <c r="AU282" s="18" t="s">
        <v>80</v>
      </c>
    </row>
    <row r="283" spans="1:65" s="2" customFormat="1" ht="16.5" customHeight="1">
      <c r="A283" s="27"/>
      <c r="B283" s="237"/>
      <c r="C283" s="302" t="s">
        <v>697</v>
      </c>
      <c r="D283" s="302" t="s">
        <v>147</v>
      </c>
      <c r="E283" s="303" t="s">
        <v>1105</v>
      </c>
      <c r="F283" s="304" t="s">
        <v>1106</v>
      </c>
      <c r="G283" s="305" t="s">
        <v>420</v>
      </c>
      <c r="H283" s="306">
        <v>4</v>
      </c>
      <c r="I283" s="314">
        <v>0</v>
      </c>
      <c r="J283" s="307">
        <f>ROUND(I283*H283,2)</f>
        <v>0</v>
      </c>
      <c r="K283" s="304" t="s">
        <v>140</v>
      </c>
      <c r="L283" s="110"/>
      <c r="M283" s="111" t="s">
        <v>3</v>
      </c>
      <c r="N283" s="112" t="s">
        <v>41</v>
      </c>
      <c r="O283" s="99">
        <v>0</v>
      </c>
      <c r="P283" s="99">
        <f>O283*H283</f>
        <v>0</v>
      </c>
      <c r="Q283" s="99">
        <v>1E-3</v>
      </c>
      <c r="R283" s="99">
        <f>Q283*H283</f>
        <v>4.0000000000000001E-3</v>
      </c>
      <c r="S283" s="99">
        <v>0</v>
      </c>
      <c r="T283" s="100">
        <f>S283*H283</f>
        <v>0</v>
      </c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R283" s="101" t="s">
        <v>151</v>
      </c>
      <c r="AT283" s="101" t="s">
        <v>147</v>
      </c>
      <c r="AU283" s="101" t="s">
        <v>80</v>
      </c>
      <c r="AY283" s="18" t="s">
        <v>131</v>
      </c>
      <c r="BE283" s="102">
        <f>IF(N283="základní",J283,0)</f>
        <v>0</v>
      </c>
      <c r="BF283" s="102">
        <f>IF(N283="snížená",J283,0)</f>
        <v>0</v>
      </c>
      <c r="BG283" s="102">
        <f>IF(N283="zákl. přenesená",J283,0)</f>
        <v>0</v>
      </c>
      <c r="BH283" s="102">
        <f>IF(N283="sníž. přenesená",J283,0)</f>
        <v>0</v>
      </c>
      <c r="BI283" s="102">
        <f>IF(N283="nulová",J283,0)</f>
        <v>0</v>
      </c>
      <c r="BJ283" s="18" t="s">
        <v>78</v>
      </c>
      <c r="BK283" s="102">
        <f>ROUND(I283*H283,2)</f>
        <v>0</v>
      </c>
      <c r="BL283" s="18" t="s">
        <v>141</v>
      </c>
      <c r="BM283" s="101" t="s">
        <v>1107</v>
      </c>
    </row>
    <row r="284" spans="1:65" s="2" customFormat="1" ht="24.2" customHeight="1">
      <c r="A284" s="27"/>
      <c r="B284" s="237"/>
      <c r="C284" s="288" t="s">
        <v>702</v>
      </c>
      <c r="D284" s="288" t="s">
        <v>136</v>
      </c>
      <c r="E284" s="289" t="s">
        <v>1108</v>
      </c>
      <c r="F284" s="290" t="s">
        <v>1109</v>
      </c>
      <c r="G284" s="291" t="s">
        <v>150</v>
      </c>
      <c r="H284" s="292">
        <v>1.6E-2</v>
      </c>
      <c r="I284" s="314">
        <v>0</v>
      </c>
      <c r="J284" s="293">
        <f>ROUND(I284*H284,2)</f>
        <v>0</v>
      </c>
      <c r="K284" s="290" t="s">
        <v>140</v>
      </c>
      <c r="L284" s="28"/>
      <c r="M284" s="97" t="s">
        <v>3</v>
      </c>
      <c r="N284" s="98" t="s">
        <v>41</v>
      </c>
      <c r="O284" s="99">
        <v>3.895</v>
      </c>
      <c r="P284" s="99">
        <f>O284*H284</f>
        <v>6.232E-2</v>
      </c>
      <c r="Q284" s="99">
        <v>0</v>
      </c>
      <c r="R284" s="99">
        <f>Q284*H284</f>
        <v>0</v>
      </c>
      <c r="S284" s="99">
        <v>0</v>
      </c>
      <c r="T284" s="100">
        <f>S284*H284</f>
        <v>0</v>
      </c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R284" s="101" t="s">
        <v>141</v>
      </c>
      <c r="AT284" s="101" t="s">
        <v>136</v>
      </c>
      <c r="AU284" s="101" t="s">
        <v>80</v>
      </c>
      <c r="AY284" s="18" t="s">
        <v>131</v>
      </c>
      <c r="BE284" s="102">
        <f>IF(N284="základní",J284,0)</f>
        <v>0</v>
      </c>
      <c r="BF284" s="102">
        <f>IF(N284="snížená",J284,0)</f>
        <v>0</v>
      </c>
      <c r="BG284" s="102">
        <f>IF(N284="zákl. přenesená",J284,0)</f>
        <v>0</v>
      </c>
      <c r="BH284" s="102">
        <f>IF(N284="sníž. přenesená",J284,0)</f>
        <v>0</v>
      </c>
      <c r="BI284" s="102">
        <f>IF(N284="nulová",J284,0)</f>
        <v>0</v>
      </c>
      <c r="BJ284" s="18" t="s">
        <v>78</v>
      </c>
      <c r="BK284" s="102">
        <f>ROUND(I284*H284,2)</f>
        <v>0</v>
      </c>
      <c r="BL284" s="18" t="s">
        <v>141</v>
      </c>
      <c r="BM284" s="101" t="s">
        <v>1110</v>
      </c>
    </row>
    <row r="285" spans="1:65" s="2" customFormat="1">
      <c r="A285" s="27"/>
      <c r="B285" s="237"/>
      <c r="C285" s="238"/>
      <c r="D285" s="294" t="s">
        <v>143</v>
      </c>
      <c r="E285" s="238"/>
      <c r="F285" s="295" t="s">
        <v>1111</v>
      </c>
      <c r="G285" s="238"/>
      <c r="H285" s="238"/>
      <c r="I285" s="238"/>
      <c r="J285" s="238"/>
      <c r="K285" s="238"/>
      <c r="L285" s="28"/>
      <c r="M285" s="103"/>
      <c r="N285" s="104"/>
      <c r="O285" s="44"/>
      <c r="P285" s="44"/>
      <c r="Q285" s="44"/>
      <c r="R285" s="44"/>
      <c r="S285" s="44"/>
      <c r="T285" s="45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T285" s="18" t="s">
        <v>143</v>
      </c>
      <c r="AU285" s="18" t="s">
        <v>80</v>
      </c>
    </row>
    <row r="286" spans="1:65" s="12" customFormat="1" ht="22.9" customHeight="1">
      <c r="B286" s="281"/>
      <c r="C286" s="282"/>
      <c r="D286" s="283" t="s">
        <v>69</v>
      </c>
      <c r="E286" s="286" t="s">
        <v>134</v>
      </c>
      <c r="F286" s="286" t="s">
        <v>135</v>
      </c>
      <c r="G286" s="282"/>
      <c r="H286" s="282"/>
      <c r="I286" s="282"/>
      <c r="J286" s="287">
        <f>BK286</f>
        <v>0</v>
      </c>
      <c r="K286" s="282"/>
      <c r="L286" s="89"/>
      <c r="M286" s="91"/>
      <c r="N286" s="92"/>
      <c r="O286" s="92"/>
      <c r="P286" s="93">
        <f>SUM(P287:P315)</f>
        <v>69.549267</v>
      </c>
      <c r="Q286" s="92"/>
      <c r="R286" s="93">
        <f>SUM(R287:R315)</f>
        <v>1.1388960000000001</v>
      </c>
      <c r="S286" s="92"/>
      <c r="T286" s="94">
        <f>SUM(T287:T315)</f>
        <v>0</v>
      </c>
      <c r="AR286" s="90" t="s">
        <v>80</v>
      </c>
      <c r="AT286" s="95" t="s">
        <v>69</v>
      </c>
      <c r="AU286" s="95" t="s">
        <v>78</v>
      </c>
      <c r="AY286" s="90" t="s">
        <v>131</v>
      </c>
      <c r="BK286" s="96">
        <f>SUM(BK287:BK315)</f>
        <v>0</v>
      </c>
    </row>
    <row r="287" spans="1:65" s="2" customFormat="1" ht="16.5" customHeight="1">
      <c r="A287" s="27"/>
      <c r="B287" s="237"/>
      <c r="C287" s="288" t="s">
        <v>709</v>
      </c>
      <c r="D287" s="288" t="s">
        <v>136</v>
      </c>
      <c r="E287" s="289" t="s">
        <v>1112</v>
      </c>
      <c r="F287" s="290" t="s">
        <v>1113</v>
      </c>
      <c r="G287" s="291" t="s">
        <v>361</v>
      </c>
      <c r="H287" s="292">
        <v>33.200000000000003</v>
      </c>
      <c r="I287" s="314">
        <v>0</v>
      </c>
      <c r="J287" s="293">
        <f>ROUND(I287*H287,2)</f>
        <v>0</v>
      </c>
      <c r="K287" s="290" t="s">
        <v>140</v>
      </c>
      <c r="L287" s="28"/>
      <c r="M287" s="97" t="s">
        <v>3</v>
      </c>
      <c r="N287" s="98" t="s">
        <v>41</v>
      </c>
      <c r="O287" s="99">
        <v>0.996</v>
      </c>
      <c r="P287" s="99">
        <f>O287*H287</f>
        <v>33.0672</v>
      </c>
      <c r="Q287" s="99">
        <v>7.2000000000000005E-4</v>
      </c>
      <c r="R287" s="99">
        <f>Q287*H287</f>
        <v>2.3904000000000005E-2</v>
      </c>
      <c r="S287" s="99">
        <v>0</v>
      </c>
      <c r="T287" s="100">
        <f>S287*H287</f>
        <v>0</v>
      </c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R287" s="101" t="s">
        <v>141</v>
      </c>
      <c r="AT287" s="101" t="s">
        <v>136</v>
      </c>
      <c r="AU287" s="101" t="s">
        <v>80</v>
      </c>
      <c r="AY287" s="18" t="s">
        <v>131</v>
      </c>
      <c r="BE287" s="102">
        <f>IF(N287="základní",J287,0)</f>
        <v>0</v>
      </c>
      <c r="BF287" s="102">
        <f>IF(N287="snížená",J287,0)</f>
        <v>0</v>
      </c>
      <c r="BG287" s="102">
        <f>IF(N287="zákl. přenesená",J287,0)</f>
        <v>0</v>
      </c>
      <c r="BH287" s="102">
        <f>IF(N287="sníž. přenesená",J287,0)</f>
        <v>0</v>
      </c>
      <c r="BI287" s="102">
        <f>IF(N287="nulová",J287,0)</f>
        <v>0</v>
      </c>
      <c r="BJ287" s="18" t="s">
        <v>78</v>
      </c>
      <c r="BK287" s="102">
        <f>ROUND(I287*H287,2)</f>
        <v>0</v>
      </c>
      <c r="BL287" s="18" t="s">
        <v>141</v>
      </c>
      <c r="BM287" s="101" t="s">
        <v>1114</v>
      </c>
    </row>
    <row r="288" spans="1:65" s="2" customFormat="1">
      <c r="A288" s="27"/>
      <c r="B288" s="237"/>
      <c r="C288" s="238"/>
      <c r="D288" s="294" t="s">
        <v>143</v>
      </c>
      <c r="E288" s="238"/>
      <c r="F288" s="295" t="s">
        <v>1115</v>
      </c>
      <c r="G288" s="238"/>
      <c r="H288" s="238"/>
      <c r="I288" s="238"/>
      <c r="J288" s="238"/>
      <c r="K288" s="238"/>
      <c r="L288" s="28"/>
      <c r="M288" s="103"/>
      <c r="N288" s="104"/>
      <c r="O288" s="44"/>
      <c r="P288" s="44"/>
      <c r="Q288" s="44"/>
      <c r="R288" s="44"/>
      <c r="S288" s="44"/>
      <c r="T288" s="45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T288" s="18" t="s">
        <v>143</v>
      </c>
      <c r="AU288" s="18" t="s">
        <v>80</v>
      </c>
    </row>
    <row r="289" spans="1:65" s="13" customFormat="1">
      <c r="B289" s="296"/>
      <c r="C289" s="297"/>
      <c r="D289" s="298" t="s">
        <v>145</v>
      </c>
      <c r="E289" s="299" t="s">
        <v>3</v>
      </c>
      <c r="F289" s="300" t="s">
        <v>1116</v>
      </c>
      <c r="G289" s="297"/>
      <c r="H289" s="301">
        <v>33.200000000000003</v>
      </c>
      <c r="I289" s="297"/>
      <c r="J289" s="297"/>
      <c r="K289" s="297"/>
      <c r="L289" s="105"/>
      <c r="M289" s="107"/>
      <c r="N289" s="108"/>
      <c r="O289" s="108"/>
      <c r="P289" s="108"/>
      <c r="Q289" s="108"/>
      <c r="R289" s="108"/>
      <c r="S289" s="108"/>
      <c r="T289" s="109"/>
      <c r="AT289" s="106" t="s">
        <v>145</v>
      </c>
      <c r="AU289" s="106" t="s">
        <v>80</v>
      </c>
      <c r="AV289" s="13" t="s">
        <v>80</v>
      </c>
      <c r="AW289" s="13" t="s">
        <v>31</v>
      </c>
      <c r="AX289" s="13" t="s">
        <v>78</v>
      </c>
      <c r="AY289" s="106" t="s">
        <v>131</v>
      </c>
    </row>
    <row r="290" spans="1:65" s="2" customFormat="1" ht="16.5" customHeight="1">
      <c r="A290" s="27"/>
      <c r="B290" s="237"/>
      <c r="C290" s="302" t="s">
        <v>716</v>
      </c>
      <c r="D290" s="302" t="s">
        <v>147</v>
      </c>
      <c r="E290" s="303" t="s">
        <v>1117</v>
      </c>
      <c r="F290" s="304" t="s">
        <v>1118</v>
      </c>
      <c r="G290" s="305" t="s">
        <v>361</v>
      </c>
      <c r="H290" s="306">
        <v>33.200000000000003</v>
      </c>
      <c r="I290" s="314">
        <v>0</v>
      </c>
      <c r="J290" s="307">
        <f>ROUND(I290*H290,2)</f>
        <v>0</v>
      </c>
      <c r="K290" s="304" t="s">
        <v>140</v>
      </c>
      <c r="L290" s="110"/>
      <c r="M290" s="111" t="s">
        <v>3</v>
      </c>
      <c r="N290" s="112" t="s">
        <v>41</v>
      </c>
      <c r="O290" s="99">
        <v>0</v>
      </c>
      <c r="P290" s="99">
        <f>O290*H290</f>
        <v>0</v>
      </c>
      <c r="Q290" s="99">
        <v>2.1999999999999999E-2</v>
      </c>
      <c r="R290" s="99">
        <f>Q290*H290</f>
        <v>0.73040000000000005</v>
      </c>
      <c r="S290" s="99">
        <v>0</v>
      </c>
      <c r="T290" s="100">
        <f>S290*H290</f>
        <v>0</v>
      </c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R290" s="101" t="s">
        <v>151</v>
      </c>
      <c r="AT290" s="101" t="s">
        <v>147</v>
      </c>
      <c r="AU290" s="101" t="s">
        <v>80</v>
      </c>
      <c r="AY290" s="18" t="s">
        <v>131</v>
      </c>
      <c r="BE290" s="102">
        <f>IF(N290="základní",J290,0)</f>
        <v>0</v>
      </c>
      <c r="BF290" s="102">
        <f>IF(N290="snížená",J290,0)</f>
        <v>0</v>
      </c>
      <c r="BG290" s="102">
        <f>IF(N290="zákl. přenesená",J290,0)</f>
        <v>0</v>
      </c>
      <c r="BH290" s="102">
        <f>IF(N290="sníž. přenesená",J290,0)</f>
        <v>0</v>
      </c>
      <c r="BI290" s="102">
        <f>IF(N290="nulová",J290,0)</f>
        <v>0</v>
      </c>
      <c r="BJ290" s="18" t="s">
        <v>78</v>
      </c>
      <c r="BK290" s="102">
        <f>ROUND(I290*H290,2)</f>
        <v>0</v>
      </c>
      <c r="BL290" s="18" t="s">
        <v>141</v>
      </c>
      <c r="BM290" s="101" t="s">
        <v>1119</v>
      </c>
    </row>
    <row r="291" spans="1:65" s="2" customFormat="1" ht="48.75">
      <c r="A291" s="27"/>
      <c r="B291" s="237"/>
      <c r="C291" s="238"/>
      <c r="D291" s="298" t="s">
        <v>205</v>
      </c>
      <c r="E291" s="238"/>
      <c r="F291" s="313" t="s">
        <v>1120</v>
      </c>
      <c r="G291" s="238"/>
      <c r="H291" s="238"/>
      <c r="I291" s="238"/>
      <c r="J291" s="238"/>
      <c r="K291" s="238"/>
      <c r="L291" s="28"/>
      <c r="M291" s="103"/>
      <c r="N291" s="104"/>
      <c r="O291" s="44"/>
      <c r="P291" s="44"/>
      <c r="Q291" s="44"/>
      <c r="R291" s="44"/>
      <c r="S291" s="44"/>
      <c r="T291" s="45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T291" s="18" t="s">
        <v>205</v>
      </c>
      <c r="AU291" s="18" t="s">
        <v>80</v>
      </c>
    </row>
    <row r="292" spans="1:65" s="2" customFormat="1" ht="16.5" customHeight="1">
      <c r="A292" s="27"/>
      <c r="B292" s="237"/>
      <c r="C292" s="288" t="s">
        <v>721</v>
      </c>
      <c r="D292" s="288" t="s">
        <v>136</v>
      </c>
      <c r="E292" s="289" t="s">
        <v>1121</v>
      </c>
      <c r="F292" s="290" t="s">
        <v>1122</v>
      </c>
      <c r="G292" s="291" t="s">
        <v>361</v>
      </c>
      <c r="H292" s="292">
        <v>17.3</v>
      </c>
      <c r="I292" s="314">
        <v>0</v>
      </c>
      <c r="J292" s="293">
        <f>ROUND(I292*H292,2)</f>
        <v>0</v>
      </c>
      <c r="K292" s="290" t="s">
        <v>140</v>
      </c>
      <c r="L292" s="28"/>
      <c r="M292" s="97" t="s">
        <v>3</v>
      </c>
      <c r="N292" s="98" t="s">
        <v>41</v>
      </c>
      <c r="O292" s="99">
        <v>1.766</v>
      </c>
      <c r="P292" s="99">
        <f>O292*H292</f>
        <v>30.5518</v>
      </c>
      <c r="Q292" s="99">
        <v>7.2000000000000005E-4</v>
      </c>
      <c r="R292" s="99">
        <f>Q292*H292</f>
        <v>1.2456000000000002E-2</v>
      </c>
      <c r="S292" s="99">
        <v>0</v>
      </c>
      <c r="T292" s="100">
        <f>S292*H292</f>
        <v>0</v>
      </c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R292" s="101" t="s">
        <v>141</v>
      </c>
      <c r="AT292" s="101" t="s">
        <v>136</v>
      </c>
      <c r="AU292" s="101" t="s">
        <v>80</v>
      </c>
      <c r="AY292" s="18" t="s">
        <v>131</v>
      </c>
      <c r="BE292" s="102">
        <f>IF(N292="základní",J292,0)</f>
        <v>0</v>
      </c>
      <c r="BF292" s="102">
        <f>IF(N292="snížená",J292,0)</f>
        <v>0</v>
      </c>
      <c r="BG292" s="102">
        <f>IF(N292="zákl. přenesená",J292,0)</f>
        <v>0</v>
      </c>
      <c r="BH292" s="102">
        <f>IF(N292="sníž. přenesená",J292,0)</f>
        <v>0</v>
      </c>
      <c r="BI292" s="102">
        <f>IF(N292="nulová",J292,0)</f>
        <v>0</v>
      </c>
      <c r="BJ292" s="18" t="s">
        <v>78</v>
      </c>
      <c r="BK292" s="102">
        <f>ROUND(I292*H292,2)</f>
        <v>0</v>
      </c>
      <c r="BL292" s="18" t="s">
        <v>141</v>
      </c>
      <c r="BM292" s="101" t="s">
        <v>1123</v>
      </c>
    </row>
    <row r="293" spans="1:65" s="2" customFormat="1">
      <c r="A293" s="27"/>
      <c r="B293" s="237"/>
      <c r="C293" s="238"/>
      <c r="D293" s="294" t="s">
        <v>143</v>
      </c>
      <c r="E293" s="238"/>
      <c r="F293" s="295" t="s">
        <v>1124</v>
      </c>
      <c r="G293" s="238"/>
      <c r="H293" s="238"/>
      <c r="I293" s="238"/>
      <c r="J293" s="238"/>
      <c r="K293" s="238"/>
      <c r="L293" s="28"/>
      <c r="M293" s="103"/>
      <c r="N293" s="104"/>
      <c r="O293" s="44"/>
      <c r="P293" s="44"/>
      <c r="Q293" s="44"/>
      <c r="R293" s="44"/>
      <c r="S293" s="44"/>
      <c r="T293" s="45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T293" s="18" t="s">
        <v>143</v>
      </c>
      <c r="AU293" s="18" t="s">
        <v>80</v>
      </c>
    </row>
    <row r="294" spans="1:65" s="13" customFormat="1">
      <c r="B294" s="296"/>
      <c r="C294" s="297"/>
      <c r="D294" s="298" t="s">
        <v>145</v>
      </c>
      <c r="E294" s="299" t="s">
        <v>3</v>
      </c>
      <c r="F294" s="300" t="s">
        <v>1125</v>
      </c>
      <c r="G294" s="297"/>
      <c r="H294" s="301">
        <v>17.3</v>
      </c>
      <c r="I294" s="297"/>
      <c r="J294" s="297"/>
      <c r="K294" s="297"/>
      <c r="L294" s="105"/>
      <c r="M294" s="107"/>
      <c r="N294" s="108"/>
      <c r="O294" s="108"/>
      <c r="P294" s="108"/>
      <c r="Q294" s="108"/>
      <c r="R294" s="108"/>
      <c r="S294" s="108"/>
      <c r="T294" s="109"/>
      <c r="AT294" s="106" t="s">
        <v>145</v>
      </c>
      <c r="AU294" s="106" t="s">
        <v>80</v>
      </c>
      <c r="AV294" s="13" t="s">
        <v>80</v>
      </c>
      <c r="AW294" s="13" t="s">
        <v>31</v>
      </c>
      <c r="AX294" s="13" t="s">
        <v>78</v>
      </c>
      <c r="AY294" s="106" t="s">
        <v>131</v>
      </c>
    </row>
    <row r="295" spans="1:65" s="2" customFormat="1" ht="16.5" customHeight="1">
      <c r="A295" s="27"/>
      <c r="B295" s="237"/>
      <c r="C295" s="302" t="s">
        <v>728</v>
      </c>
      <c r="D295" s="302" t="s">
        <v>147</v>
      </c>
      <c r="E295" s="303" t="s">
        <v>1126</v>
      </c>
      <c r="F295" s="304" t="s">
        <v>1127</v>
      </c>
      <c r="G295" s="305" t="s">
        <v>361</v>
      </c>
      <c r="H295" s="306">
        <v>17.3</v>
      </c>
      <c r="I295" s="314">
        <v>0</v>
      </c>
      <c r="J295" s="307">
        <f>ROUND(I295*H295,2)</f>
        <v>0</v>
      </c>
      <c r="K295" s="304" t="s">
        <v>140</v>
      </c>
      <c r="L295" s="110"/>
      <c r="M295" s="111" t="s">
        <v>3</v>
      </c>
      <c r="N295" s="112" t="s">
        <v>41</v>
      </c>
      <c r="O295" s="99">
        <v>0</v>
      </c>
      <c r="P295" s="99">
        <f>O295*H295</f>
        <v>0</v>
      </c>
      <c r="Q295" s="99">
        <v>0.02</v>
      </c>
      <c r="R295" s="99">
        <f>Q295*H295</f>
        <v>0.34600000000000003</v>
      </c>
      <c r="S295" s="99">
        <v>0</v>
      </c>
      <c r="T295" s="100">
        <f>S295*H295</f>
        <v>0</v>
      </c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R295" s="101" t="s">
        <v>151</v>
      </c>
      <c r="AT295" s="101" t="s">
        <v>147</v>
      </c>
      <c r="AU295" s="101" t="s">
        <v>80</v>
      </c>
      <c r="AY295" s="18" t="s">
        <v>131</v>
      </c>
      <c r="BE295" s="102">
        <f>IF(N295="základní",J295,0)</f>
        <v>0</v>
      </c>
      <c r="BF295" s="102">
        <f>IF(N295="snížená",J295,0)</f>
        <v>0</v>
      </c>
      <c r="BG295" s="102">
        <f>IF(N295="zákl. přenesená",J295,0)</f>
        <v>0</v>
      </c>
      <c r="BH295" s="102">
        <f>IF(N295="sníž. přenesená",J295,0)</f>
        <v>0</v>
      </c>
      <c r="BI295" s="102">
        <f>IF(N295="nulová",J295,0)</f>
        <v>0</v>
      </c>
      <c r="BJ295" s="18" t="s">
        <v>78</v>
      </c>
      <c r="BK295" s="102">
        <f>ROUND(I295*H295,2)</f>
        <v>0</v>
      </c>
      <c r="BL295" s="18" t="s">
        <v>141</v>
      </c>
      <c r="BM295" s="101" t="s">
        <v>1128</v>
      </c>
    </row>
    <row r="296" spans="1:65" s="2" customFormat="1" ht="48.75">
      <c r="A296" s="27"/>
      <c r="B296" s="237"/>
      <c r="C296" s="238"/>
      <c r="D296" s="298" t="s">
        <v>205</v>
      </c>
      <c r="E296" s="238"/>
      <c r="F296" s="313" t="s">
        <v>1129</v>
      </c>
      <c r="G296" s="238"/>
      <c r="H296" s="238"/>
      <c r="I296" s="238"/>
      <c r="J296" s="238"/>
      <c r="K296" s="238"/>
      <c r="L296" s="28"/>
      <c r="M296" s="103"/>
      <c r="N296" s="104"/>
      <c r="O296" s="44"/>
      <c r="P296" s="44"/>
      <c r="Q296" s="44"/>
      <c r="R296" s="44"/>
      <c r="S296" s="44"/>
      <c r="T296" s="45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T296" s="18" t="s">
        <v>205</v>
      </c>
      <c r="AU296" s="18" t="s">
        <v>80</v>
      </c>
    </row>
    <row r="297" spans="1:65" s="2" customFormat="1" ht="16.5" customHeight="1">
      <c r="A297" s="27"/>
      <c r="B297" s="237"/>
      <c r="C297" s="288" t="s">
        <v>735</v>
      </c>
      <c r="D297" s="288" t="s">
        <v>136</v>
      </c>
      <c r="E297" s="289" t="s">
        <v>1130</v>
      </c>
      <c r="F297" s="290" t="s">
        <v>1131</v>
      </c>
      <c r="G297" s="291" t="s">
        <v>420</v>
      </c>
      <c r="H297" s="292">
        <v>4</v>
      </c>
      <c r="I297" s="314">
        <v>0</v>
      </c>
      <c r="J297" s="293">
        <f>ROUND(I297*H297,2)</f>
        <v>0</v>
      </c>
      <c r="K297" s="290" t="s">
        <v>140</v>
      </c>
      <c r="L297" s="28"/>
      <c r="M297" s="97" t="s">
        <v>3</v>
      </c>
      <c r="N297" s="98" t="s">
        <v>41</v>
      </c>
      <c r="O297" s="99">
        <v>0.3</v>
      </c>
      <c r="P297" s="99">
        <f>O297*H297</f>
        <v>1.2</v>
      </c>
      <c r="Q297" s="99">
        <v>0</v>
      </c>
      <c r="R297" s="99">
        <f>Q297*H297</f>
        <v>0</v>
      </c>
      <c r="S297" s="99">
        <v>0</v>
      </c>
      <c r="T297" s="100">
        <f>S297*H297</f>
        <v>0</v>
      </c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R297" s="101" t="s">
        <v>141</v>
      </c>
      <c r="AT297" s="101" t="s">
        <v>136</v>
      </c>
      <c r="AU297" s="101" t="s">
        <v>80</v>
      </c>
      <c r="AY297" s="18" t="s">
        <v>131</v>
      </c>
      <c r="BE297" s="102">
        <f>IF(N297="základní",J297,0)</f>
        <v>0</v>
      </c>
      <c r="BF297" s="102">
        <f>IF(N297="snížená",J297,0)</f>
        <v>0</v>
      </c>
      <c r="BG297" s="102">
        <f>IF(N297="zákl. přenesená",J297,0)</f>
        <v>0</v>
      </c>
      <c r="BH297" s="102">
        <f>IF(N297="sníž. přenesená",J297,0)</f>
        <v>0</v>
      </c>
      <c r="BI297" s="102">
        <f>IF(N297="nulová",J297,0)</f>
        <v>0</v>
      </c>
      <c r="BJ297" s="18" t="s">
        <v>78</v>
      </c>
      <c r="BK297" s="102">
        <f>ROUND(I297*H297,2)</f>
        <v>0</v>
      </c>
      <c r="BL297" s="18" t="s">
        <v>141</v>
      </c>
      <c r="BM297" s="101" t="s">
        <v>1132</v>
      </c>
    </row>
    <row r="298" spans="1:65" s="2" customFormat="1">
      <c r="A298" s="27"/>
      <c r="B298" s="237"/>
      <c r="C298" s="238"/>
      <c r="D298" s="294" t="s">
        <v>143</v>
      </c>
      <c r="E298" s="238"/>
      <c r="F298" s="295" t="s">
        <v>1133</v>
      </c>
      <c r="G298" s="238"/>
      <c r="H298" s="238"/>
      <c r="I298" s="238"/>
      <c r="J298" s="238"/>
      <c r="K298" s="238"/>
      <c r="L298" s="28"/>
      <c r="M298" s="103"/>
      <c r="N298" s="104"/>
      <c r="O298" s="44"/>
      <c r="P298" s="44"/>
      <c r="Q298" s="44"/>
      <c r="R298" s="44"/>
      <c r="S298" s="44"/>
      <c r="T298" s="45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T298" s="18" t="s">
        <v>143</v>
      </c>
      <c r="AU298" s="18" t="s">
        <v>80</v>
      </c>
    </row>
    <row r="299" spans="1:65" s="2" customFormat="1" ht="16.5" customHeight="1">
      <c r="A299" s="27"/>
      <c r="B299" s="237"/>
      <c r="C299" s="302" t="s">
        <v>740</v>
      </c>
      <c r="D299" s="302" t="s">
        <v>147</v>
      </c>
      <c r="E299" s="303" t="s">
        <v>1134</v>
      </c>
      <c r="F299" s="304" t="s">
        <v>1135</v>
      </c>
      <c r="G299" s="305" t="s">
        <v>196</v>
      </c>
      <c r="H299" s="306">
        <v>1.1879999999999999</v>
      </c>
      <c r="I299" s="314">
        <v>0</v>
      </c>
      <c r="J299" s="307">
        <f>ROUND(I299*H299,2)</f>
        <v>0</v>
      </c>
      <c r="K299" s="304" t="s">
        <v>140</v>
      </c>
      <c r="L299" s="110"/>
      <c r="M299" s="111" t="s">
        <v>3</v>
      </c>
      <c r="N299" s="112" t="s">
        <v>41</v>
      </c>
      <c r="O299" s="99">
        <v>0</v>
      </c>
      <c r="P299" s="99">
        <f>O299*H299</f>
        <v>0</v>
      </c>
      <c r="Q299" s="99">
        <v>2.1999999999999999E-2</v>
      </c>
      <c r="R299" s="99">
        <f>Q299*H299</f>
        <v>2.6135999999999996E-2</v>
      </c>
      <c r="S299" s="99">
        <v>0</v>
      </c>
      <c r="T299" s="100">
        <f>S299*H299</f>
        <v>0</v>
      </c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R299" s="101" t="s">
        <v>151</v>
      </c>
      <c r="AT299" s="101" t="s">
        <v>147</v>
      </c>
      <c r="AU299" s="101" t="s">
        <v>80</v>
      </c>
      <c r="AY299" s="18" t="s">
        <v>131</v>
      </c>
      <c r="BE299" s="102">
        <f>IF(N299="základní",J299,0)</f>
        <v>0</v>
      </c>
      <c r="BF299" s="102">
        <f>IF(N299="snížená",J299,0)</f>
        <v>0</v>
      </c>
      <c r="BG299" s="102">
        <f>IF(N299="zákl. přenesená",J299,0)</f>
        <v>0</v>
      </c>
      <c r="BH299" s="102">
        <f>IF(N299="sníž. přenesená",J299,0)</f>
        <v>0</v>
      </c>
      <c r="BI299" s="102">
        <f>IF(N299="nulová",J299,0)</f>
        <v>0</v>
      </c>
      <c r="BJ299" s="18" t="s">
        <v>78</v>
      </c>
      <c r="BK299" s="102">
        <f>ROUND(I299*H299,2)</f>
        <v>0</v>
      </c>
      <c r="BL299" s="18" t="s">
        <v>141</v>
      </c>
      <c r="BM299" s="101" t="s">
        <v>1136</v>
      </c>
    </row>
    <row r="300" spans="1:65" s="13" customFormat="1">
      <c r="B300" s="296"/>
      <c r="C300" s="297"/>
      <c r="D300" s="298" t="s">
        <v>145</v>
      </c>
      <c r="E300" s="299" t="s">
        <v>3</v>
      </c>
      <c r="F300" s="300" t="s">
        <v>1137</v>
      </c>
      <c r="G300" s="297"/>
      <c r="H300" s="301">
        <v>1.08</v>
      </c>
      <c r="I300" s="297"/>
      <c r="J300" s="297"/>
      <c r="K300" s="297"/>
      <c r="L300" s="105"/>
      <c r="M300" s="107"/>
      <c r="N300" s="108"/>
      <c r="O300" s="108"/>
      <c r="P300" s="108"/>
      <c r="Q300" s="108"/>
      <c r="R300" s="108"/>
      <c r="S300" s="108"/>
      <c r="T300" s="109"/>
      <c r="AT300" s="106" t="s">
        <v>145</v>
      </c>
      <c r="AU300" s="106" t="s">
        <v>80</v>
      </c>
      <c r="AV300" s="13" t="s">
        <v>80</v>
      </c>
      <c r="AW300" s="13" t="s">
        <v>31</v>
      </c>
      <c r="AX300" s="13" t="s">
        <v>78</v>
      </c>
      <c r="AY300" s="106" t="s">
        <v>131</v>
      </c>
    </row>
    <row r="301" spans="1:65" s="13" customFormat="1">
      <c r="B301" s="296"/>
      <c r="C301" s="297"/>
      <c r="D301" s="298" t="s">
        <v>145</v>
      </c>
      <c r="E301" s="297"/>
      <c r="F301" s="300" t="s">
        <v>1138</v>
      </c>
      <c r="G301" s="297"/>
      <c r="H301" s="301">
        <v>1.1879999999999999</v>
      </c>
      <c r="I301" s="297"/>
      <c r="J301" s="297"/>
      <c r="K301" s="297"/>
      <c r="L301" s="105"/>
      <c r="M301" s="107"/>
      <c r="N301" s="108"/>
      <c r="O301" s="108"/>
      <c r="P301" s="108"/>
      <c r="Q301" s="108"/>
      <c r="R301" s="108"/>
      <c r="S301" s="108"/>
      <c r="T301" s="109"/>
      <c r="AT301" s="106" t="s">
        <v>145</v>
      </c>
      <c r="AU301" s="106" t="s">
        <v>80</v>
      </c>
      <c r="AV301" s="13" t="s">
        <v>80</v>
      </c>
      <c r="AW301" s="13" t="s">
        <v>4</v>
      </c>
      <c r="AX301" s="13" t="s">
        <v>78</v>
      </c>
      <c r="AY301" s="106" t="s">
        <v>131</v>
      </c>
    </row>
    <row r="302" spans="1:65" s="2" customFormat="1" ht="16.5" customHeight="1">
      <c r="A302" s="27"/>
      <c r="B302" s="237"/>
      <c r="C302" s="288" t="s">
        <v>746</v>
      </c>
      <c r="D302" s="288" t="s">
        <v>136</v>
      </c>
      <c r="E302" s="289" t="s">
        <v>1139</v>
      </c>
      <c r="F302" s="290" t="s">
        <v>1140</v>
      </c>
      <c r="G302" s="291" t="s">
        <v>910</v>
      </c>
      <c r="H302" s="292">
        <v>1</v>
      </c>
      <c r="I302" s="314">
        <v>0</v>
      </c>
      <c r="J302" s="293">
        <f>ROUND(I302*H302,2)</f>
        <v>0</v>
      </c>
      <c r="K302" s="290" t="s">
        <v>3</v>
      </c>
      <c r="L302" s="28"/>
      <c r="M302" s="97" t="s">
        <v>3</v>
      </c>
      <c r="N302" s="98" t="s">
        <v>41</v>
      </c>
      <c r="O302" s="99">
        <v>0</v>
      </c>
      <c r="P302" s="99">
        <f>O302*H302</f>
        <v>0</v>
      </c>
      <c r="Q302" s="99">
        <v>0</v>
      </c>
      <c r="R302" s="99">
        <f>Q302*H302</f>
        <v>0</v>
      </c>
      <c r="S302" s="99">
        <v>0</v>
      </c>
      <c r="T302" s="100">
        <f>S302*H302</f>
        <v>0</v>
      </c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R302" s="101" t="s">
        <v>141</v>
      </c>
      <c r="AT302" s="101" t="s">
        <v>136</v>
      </c>
      <c r="AU302" s="101" t="s">
        <v>80</v>
      </c>
      <c r="AY302" s="18" t="s">
        <v>131</v>
      </c>
      <c r="BE302" s="102">
        <f>IF(N302="základní",J302,0)</f>
        <v>0</v>
      </c>
      <c r="BF302" s="102">
        <f>IF(N302="snížená",J302,0)</f>
        <v>0</v>
      </c>
      <c r="BG302" s="102">
        <f>IF(N302="zákl. přenesená",J302,0)</f>
        <v>0</v>
      </c>
      <c r="BH302" s="102">
        <f>IF(N302="sníž. přenesená",J302,0)</f>
        <v>0</v>
      </c>
      <c r="BI302" s="102">
        <f>IF(N302="nulová",J302,0)</f>
        <v>0</v>
      </c>
      <c r="BJ302" s="18" t="s">
        <v>78</v>
      </c>
      <c r="BK302" s="102">
        <f>ROUND(I302*H302,2)</f>
        <v>0</v>
      </c>
      <c r="BL302" s="18" t="s">
        <v>141</v>
      </c>
      <c r="BM302" s="101" t="s">
        <v>1141</v>
      </c>
    </row>
    <row r="303" spans="1:65" s="2" customFormat="1" ht="19.5">
      <c r="A303" s="27"/>
      <c r="B303" s="237"/>
      <c r="C303" s="238"/>
      <c r="D303" s="298" t="s">
        <v>205</v>
      </c>
      <c r="E303" s="238"/>
      <c r="F303" s="313" t="s">
        <v>1142</v>
      </c>
      <c r="G303" s="238"/>
      <c r="H303" s="238"/>
      <c r="I303" s="238"/>
      <c r="J303" s="238"/>
      <c r="K303" s="238"/>
      <c r="L303" s="28"/>
      <c r="M303" s="103"/>
      <c r="N303" s="104"/>
      <c r="O303" s="44"/>
      <c r="P303" s="44"/>
      <c r="Q303" s="44"/>
      <c r="R303" s="44"/>
      <c r="S303" s="44"/>
      <c r="T303" s="45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T303" s="18" t="s">
        <v>205</v>
      </c>
      <c r="AU303" s="18" t="s">
        <v>80</v>
      </c>
    </row>
    <row r="304" spans="1:65" s="2" customFormat="1" ht="16.5" customHeight="1">
      <c r="A304" s="27"/>
      <c r="B304" s="237"/>
      <c r="C304" s="288" t="s">
        <v>751</v>
      </c>
      <c r="D304" s="288" t="s">
        <v>136</v>
      </c>
      <c r="E304" s="289" t="s">
        <v>1143</v>
      </c>
      <c r="F304" s="290" t="s">
        <v>1144</v>
      </c>
      <c r="G304" s="291" t="s">
        <v>910</v>
      </c>
      <c r="H304" s="292">
        <v>1</v>
      </c>
      <c r="I304" s="314">
        <v>0</v>
      </c>
      <c r="J304" s="293">
        <f>ROUND(I304*H304,2)</f>
        <v>0</v>
      </c>
      <c r="K304" s="290" t="s">
        <v>3</v>
      </c>
      <c r="L304" s="28"/>
      <c r="M304" s="97" t="s">
        <v>3</v>
      </c>
      <c r="N304" s="98" t="s">
        <v>41</v>
      </c>
      <c r="O304" s="99">
        <v>0</v>
      </c>
      <c r="P304" s="99">
        <f>O304*H304</f>
        <v>0</v>
      </c>
      <c r="Q304" s="99">
        <v>0</v>
      </c>
      <c r="R304" s="99">
        <f>Q304*H304</f>
        <v>0</v>
      </c>
      <c r="S304" s="99">
        <v>0</v>
      </c>
      <c r="T304" s="100">
        <f>S304*H304</f>
        <v>0</v>
      </c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R304" s="101" t="s">
        <v>141</v>
      </c>
      <c r="AT304" s="101" t="s">
        <v>136</v>
      </c>
      <c r="AU304" s="101" t="s">
        <v>80</v>
      </c>
      <c r="AY304" s="18" t="s">
        <v>131</v>
      </c>
      <c r="BE304" s="102">
        <f>IF(N304="základní",J304,0)</f>
        <v>0</v>
      </c>
      <c r="BF304" s="102">
        <f>IF(N304="snížená",J304,0)</f>
        <v>0</v>
      </c>
      <c r="BG304" s="102">
        <f>IF(N304="zákl. přenesená",J304,0)</f>
        <v>0</v>
      </c>
      <c r="BH304" s="102">
        <f>IF(N304="sníž. přenesená",J304,0)</f>
        <v>0</v>
      </c>
      <c r="BI304" s="102">
        <f>IF(N304="nulová",J304,0)</f>
        <v>0</v>
      </c>
      <c r="BJ304" s="18" t="s">
        <v>78</v>
      </c>
      <c r="BK304" s="102">
        <f>ROUND(I304*H304,2)</f>
        <v>0</v>
      </c>
      <c r="BL304" s="18" t="s">
        <v>141</v>
      </c>
      <c r="BM304" s="101" t="s">
        <v>1145</v>
      </c>
    </row>
    <row r="305" spans="1:65" s="2" customFormat="1" ht="48.75">
      <c r="A305" s="27"/>
      <c r="B305" s="237"/>
      <c r="C305" s="238"/>
      <c r="D305" s="298" t="s">
        <v>205</v>
      </c>
      <c r="E305" s="238"/>
      <c r="F305" s="313" t="s">
        <v>1146</v>
      </c>
      <c r="G305" s="238"/>
      <c r="H305" s="238"/>
      <c r="I305" s="238"/>
      <c r="J305" s="238"/>
      <c r="K305" s="238"/>
      <c r="L305" s="28"/>
      <c r="M305" s="103"/>
      <c r="N305" s="104"/>
      <c r="O305" s="44"/>
      <c r="P305" s="44"/>
      <c r="Q305" s="44"/>
      <c r="R305" s="44"/>
      <c r="S305" s="44"/>
      <c r="T305" s="45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T305" s="18" t="s">
        <v>205</v>
      </c>
      <c r="AU305" s="18" t="s">
        <v>80</v>
      </c>
    </row>
    <row r="306" spans="1:65" s="2" customFormat="1" ht="16.5" customHeight="1">
      <c r="A306" s="27"/>
      <c r="B306" s="237"/>
      <c r="C306" s="288" t="s">
        <v>758</v>
      </c>
      <c r="D306" s="288" t="s">
        <v>136</v>
      </c>
      <c r="E306" s="289" t="s">
        <v>1147</v>
      </c>
      <c r="F306" s="290" t="s">
        <v>1148</v>
      </c>
      <c r="G306" s="291" t="s">
        <v>910</v>
      </c>
      <c r="H306" s="292">
        <v>1</v>
      </c>
      <c r="I306" s="314">
        <v>0</v>
      </c>
      <c r="J306" s="293">
        <f>ROUND(I306*H306,2)</f>
        <v>0</v>
      </c>
      <c r="K306" s="290" t="s">
        <v>3</v>
      </c>
      <c r="L306" s="28"/>
      <c r="M306" s="97" t="s">
        <v>3</v>
      </c>
      <c r="N306" s="98" t="s">
        <v>41</v>
      </c>
      <c r="O306" s="99">
        <v>0</v>
      </c>
      <c r="P306" s="99">
        <f>O306*H306</f>
        <v>0</v>
      </c>
      <c r="Q306" s="99">
        <v>0</v>
      </c>
      <c r="R306" s="99">
        <f>Q306*H306</f>
        <v>0</v>
      </c>
      <c r="S306" s="99">
        <v>0</v>
      </c>
      <c r="T306" s="100">
        <f>S306*H306</f>
        <v>0</v>
      </c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R306" s="101" t="s">
        <v>141</v>
      </c>
      <c r="AT306" s="101" t="s">
        <v>136</v>
      </c>
      <c r="AU306" s="101" t="s">
        <v>80</v>
      </c>
      <c r="AY306" s="18" t="s">
        <v>131</v>
      </c>
      <c r="BE306" s="102">
        <f>IF(N306="základní",J306,0)</f>
        <v>0</v>
      </c>
      <c r="BF306" s="102">
        <f>IF(N306="snížená",J306,0)</f>
        <v>0</v>
      </c>
      <c r="BG306" s="102">
        <f>IF(N306="zákl. přenesená",J306,0)</f>
        <v>0</v>
      </c>
      <c r="BH306" s="102">
        <f>IF(N306="sníž. přenesená",J306,0)</f>
        <v>0</v>
      </c>
      <c r="BI306" s="102">
        <f>IF(N306="nulová",J306,0)</f>
        <v>0</v>
      </c>
      <c r="BJ306" s="18" t="s">
        <v>78</v>
      </c>
      <c r="BK306" s="102">
        <f>ROUND(I306*H306,2)</f>
        <v>0</v>
      </c>
      <c r="BL306" s="18" t="s">
        <v>141</v>
      </c>
      <c r="BM306" s="101" t="s">
        <v>1149</v>
      </c>
    </row>
    <row r="307" spans="1:65" s="2" customFormat="1" ht="39">
      <c r="A307" s="27"/>
      <c r="B307" s="237"/>
      <c r="C307" s="238"/>
      <c r="D307" s="298" t="s">
        <v>205</v>
      </c>
      <c r="E307" s="238"/>
      <c r="F307" s="313" t="s">
        <v>1150</v>
      </c>
      <c r="G307" s="238"/>
      <c r="H307" s="238"/>
      <c r="I307" s="238"/>
      <c r="J307" s="238"/>
      <c r="K307" s="238"/>
      <c r="L307" s="28"/>
      <c r="M307" s="103"/>
      <c r="N307" s="104"/>
      <c r="O307" s="44"/>
      <c r="P307" s="44"/>
      <c r="Q307" s="44"/>
      <c r="R307" s="44"/>
      <c r="S307" s="44"/>
      <c r="T307" s="45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T307" s="18" t="s">
        <v>205</v>
      </c>
      <c r="AU307" s="18" t="s">
        <v>80</v>
      </c>
    </row>
    <row r="308" spans="1:65" s="2" customFormat="1" ht="16.5" customHeight="1">
      <c r="A308" s="27"/>
      <c r="B308" s="237"/>
      <c r="C308" s="288" t="s">
        <v>765</v>
      </c>
      <c r="D308" s="288" t="s">
        <v>136</v>
      </c>
      <c r="E308" s="289" t="s">
        <v>1151</v>
      </c>
      <c r="F308" s="290" t="s">
        <v>1152</v>
      </c>
      <c r="G308" s="291" t="s">
        <v>910</v>
      </c>
      <c r="H308" s="292">
        <v>1</v>
      </c>
      <c r="I308" s="314">
        <v>0</v>
      </c>
      <c r="J308" s="293">
        <f>ROUND(I308*H308,2)</f>
        <v>0</v>
      </c>
      <c r="K308" s="290" t="s">
        <v>3</v>
      </c>
      <c r="L308" s="28"/>
      <c r="M308" s="97" t="s">
        <v>3</v>
      </c>
      <c r="N308" s="98" t="s">
        <v>41</v>
      </c>
      <c r="O308" s="99">
        <v>0</v>
      </c>
      <c r="P308" s="99">
        <f>O308*H308</f>
        <v>0</v>
      </c>
      <c r="Q308" s="99">
        <v>0</v>
      </c>
      <c r="R308" s="99">
        <f>Q308*H308</f>
        <v>0</v>
      </c>
      <c r="S308" s="99">
        <v>0</v>
      </c>
      <c r="T308" s="100">
        <f>S308*H308</f>
        <v>0</v>
      </c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R308" s="101" t="s">
        <v>141</v>
      </c>
      <c r="AT308" s="101" t="s">
        <v>136</v>
      </c>
      <c r="AU308" s="101" t="s">
        <v>80</v>
      </c>
      <c r="AY308" s="18" t="s">
        <v>131</v>
      </c>
      <c r="BE308" s="102">
        <f>IF(N308="základní",J308,0)</f>
        <v>0</v>
      </c>
      <c r="BF308" s="102">
        <f>IF(N308="snížená",J308,0)</f>
        <v>0</v>
      </c>
      <c r="BG308" s="102">
        <f>IF(N308="zákl. přenesená",J308,0)</f>
        <v>0</v>
      </c>
      <c r="BH308" s="102">
        <f>IF(N308="sníž. přenesená",J308,0)</f>
        <v>0</v>
      </c>
      <c r="BI308" s="102">
        <f>IF(N308="nulová",J308,0)</f>
        <v>0</v>
      </c>
      <c r="BJ308" s="18" t="s">
        <v>78</v>
      </c>
      <c r="BK308" s="102">
        <f>ROUND(I308*H308,2)</f>
        <v>0</v>
      </c>
      <c r="BL308" s="18" t="s">
        <v>141</v>
      </c>
      <c r="BM308" s="101" t="s">
        <v>1153</v>
      </c>
    </row>
    <row r="309" spans="1:65" s="2" customFormat="1" ht="39">
      <c r="A309" s="27"/>
      <c r="B309" s="237"/>
      <c r="C309" s="238"/>
      <c r="D309" s="298" t="s">
        <v>205</v>
      </c>
      <c r="E309" s="238"/>
      <c r="F309" s="313" t="s">
        <v>1154</v>
      </c>
      <c r="G309" s="238"/>
      <c r="H309" s="238"/>
      <c r="I309" s="238"/>
      <c r="J309" s="238"/>
      <c r="K309" s="238"/>
      <c r="L309" s="28"/>
      <c r="M309" s="103"/>
      <c r="N309" s="104"/>
      <c r="O309" s="44"/>
      <c r="P309" s="44"/>
      <c r="Q309" s="44"/>
      <c r="R309" s="44"/>
      <c r="S309" s="44"/>
      <c r="T309" s="45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T309" s="18" t="s">
        <v>205</v>
      </c>
      <c r="AU309" s="18" t="s">
        <v>80</v>
      </c>
    </row>
    <row r="310" spans="1:65" s="2" customFormat="1" ht="16.5" customHeight="1">
      <c r="A310" s="27"/>
      <c r="B310" s="237"/>
      <c r="C310" s="288" t="s">
        <v>769</v>
      </c>
      <c r="D310" s="288" t="s">
        <v>136</v>
      </c>
      <c r="E310" s="289" t="s">
        <v>1155</v>
      </c>
      <c r="F310" s="290" t="s">
        <v>1156</v>
      </c>
      <c r="G310" s="291" t="s">
        <v>910</v>
      </c>
      <c r="H310" s="292">
        <v>2</v>
      </c>
      <c r="I310" s="314">
        <v>0</v>
      </c>
      <c r="J310" s="293">
        <f>ROUND(I310*H310,2)</f>
        <v>0</v>
      </c>
      <c r="K310" s="290" t="s">
        <v>3</v>
      </c>
      <c r="L310" s="28"/>
      <c r="M310" s="97" t="s">
        <v>3</v>
      </c>
      <c r="N310" s="98" t="s">
        <v>41</v>
      </c>
      <c r="O310" s="99">
        <v>0</v>
      </c>
      <c r="P310" s="99">
        <f>O310*H310</f>
        <v>0</v>
      </c>
      <c r="Q310" s="99">
        <v>0</v>
      </c>
      <c r="R310" s="99">
        <f>Q310*H310</f>
        <v>0</v>
      </c>
      <c r="S310" s="99">
        <v>0</v>
      </c>
      <c r="T310" s="100">
        <f>S310*H310</f>
        <v>0</v>
      </c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R310" s="101" t="s">
        <v>141</v>
      </c>
      <c r="AT310" s="101" t="s">
        <v>136</v>
      </c>
      <c r="AU310" s="101" t="s">
        <v>80</v>
      </c>
      <c r="AY310" s="18" t="s">
        <v>131</v>
      </c>
      <c r="BE310" s="102">
        <f>IF(N310="základní",J310,0)</f>
        <v>0</v>
      </c>
      <c r="BF310" s="102">
        <f>IF(N310="snížená",J310,0)</f>
        <v>0</v>
      </c>
      <c r="BG310" s="102">
        <f>IF(N310="zákl. přenesená",J310,0)</f>
        <v>0</v>
      </c>
      <c r="BH310" s="102">
        <f>IF(N310="sníž. přenesená",J310,0)</f>
        <v>0</v>
      </c>
      <c r="BI310" s="102">
        <f>IF(N310="nulová",J310,0)</f>
        <v>0</v>
      </c>
      <c r="BJ310" s="18" t="s">
        <v>78</v>
      </c>
      <c r="BK310" s="102">
        <f>ROUND(I310*H310,2)</f>
        <v>0</v>
      </c>
      <c r="BL310" s="18" t="s">
        <v>141</v>
      </c>
      <c r="BM310" s="101" t="s">
        <v>1157</v>
      </c>
    </row>
    <row r="311" spans="1:65" s="2" customFormat="1" ht="29.25">
      <c r="A311" s="27"/>
      <c r="B311" s="237"/>
      <c r="C311" s="238"/>
      <c r="D311" s="298" t="s">
        <v>205</v>
      </c>
      <c r="E311" s="238"/>
      <c r="F311" s="313" t="s">
        <v>1158</v>
      </c>
      <c r="G311" s="238"/>
      <c r="H311" s="238"/>
      <c r="I311" s="238"/>
      <c r="J311" s="238"/>
      <c r="K311" s="238"/>
      <c r="L311" s="28"/>
      <c r="M311" s="103"/>
      <c r="N311" s="104"/>
      <c r="O311" s="44"/>
      <c r="P311" s="44"/>
      <c r="Q311" s="44"/>
      <c r="R311" s="44"/>
      <c r="S311" s="44"/>
      <c r="T311" s="45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T311" s="18" t="s">
        <v>205</v>
      </c>
      <c r="AU311" s="18" t="s">
        <v>80</v>
      </c>
    </row>
    <row r="312" spans="1:65" s="2" customFormat="1" ht="16.5" customHeight="1">
      <c r="A312" s="27"/>
      <c r="B312" s="237"/>
      <c r="C312" s="288" t="s">
        <v>1159</v>
      </c>
      <c r="D312" s="288" t="s">
        <v>136</v>
      </c>
      <c r="E312" s="289" t="s">
        <v>1160</v>
      </c>
      <c r="F312" s="290" t="s">
        <v>1161</v>
      </c>
      <c r="G312" s="291" t="s">
        <v>910</v>
      </c>
      <c r="H312" s="292">
        <v>1</v>
      </c>
      <c r="I312" s="314">
        <v>0</v>
      </c>
      <c r="J312" s="293">
        <f>ROUND(I312*H312,2)</f>
        <v>0</v>
      </c>
      <c r="K312" s="290" t="s">
        <v>3</v>
      </c>
      <c r="L312" s="28"/>
      <c r="M312" s="97" t="s">
        <v>3</v>
      </c>
      <c r="N312" s="98" t="s">
        <v>41</v>
      </c>
      <c r="O312" s="99">
        <v>0</v>
      </c>
      <c r="P312" s="99">
        <f>O312*H312</f>
        <v>0</v>
      </c>
      <c r="Q312" s="99">
        <v>0</v>
      </c>
      <c r="R312" s="99">
        <f>Q312*H312</f>
        <v>0</v>
      </c>
      <c r="S312" s="99">
        <v>0</v>
      </c>
      <c r="T312" s="100">
        <f>S312*H312</f>
        <v>0</v>
      </c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R312" s="101" t="s">
        <v>141</v>
      </c>
      <c r="AT312" s="101" t="s">
        <v>136</v>
      </c>
      <c r="AU312" s="101" t="s">
        <v>80</v>
      </c>
      <c r="AY312" s="18" t="s">
        <v>131</v>
      </c>
      <c r="BE312" s="102">
        <f>IF(N312="základní",J312,0)</f>
        <v>0</v>
      </c>
      <c r="BF312" s="102">
        <f>IF(N312="snížená",J312,0)</f>
        <v>0</v>
      </c>
      <c r="BG312" s="102">
        <f>IF(N312="zákl. přenesená",J312,0)</f>
        <v>0</v>
      </c>
      <c r="BH312" s="102">
        <f>IF(N312="sníž. přenesená",J312,0)</f>
        <v>0</v>
      </c>
      <c r="BI312" s="102">
        <f>IF(N312="nulová",J312,0)</f>
        <v>0</v>
      </c>
      <c r="BJ312" s="18" t="s">
        <v>78</v>
      </c>
      <c r="BK312" s="102">
        <f>ROUND(I312*H312,2)</f>
        <v>0</v>
      </c>
      <c r="BL312" s="18" t="s">
        <v>141</v>
      </c>
      <c r="BM312" s="101" t="s">
        <v>1162</v>
      </c>
    </row>
    <row r="313" spans="1:65" s="2" customFormat="1" ht="29.25">
      <c r="A313" s="27"/>
      <c r="B313" s="237"/>
      <c r="C313" s="238"/>
      <c r="D313" s="298" t="s">
        <v>205</v>
      </c>
      <c r="E313" s="238"/>
      <c r="F313" s="313" t="s">
        <v>1163</v>
      </c>
      <c r="G313" s="238"/>
      <c r="H313" s="238"/>
      <c r="I313" s="238"/>
      <c r="J313" s="238"/>
      <c r="K313" s="238"/>
      <c r="L313" s="28"/>
      <c r="M313" s="103"/>
      <c r="N313" s="104"/>
      <c r="O313" s="44"/>
      <c r="P313" s="44"/>
      <c r="Q313" s="44"/>
      <c r="R313" s="44"/>
      <c r="S313" s="44"/>
      <c r="T313" s="45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T313" s="18" t="s">
        <v>205</v>
      </c>
      <c r="AU313" s="18" t="s">
        <v>80</v>
      </c>
    </row>
    <row r="314" spans="1:65" s="2" customFormat="1" ht="24.2" customHeight="1">
      <c r="A314" s="27"/>
      <c r="B314" s="237"/>
      <c r="C314" s="288" t="s">
        <v>1164</v>
      </c>
      <c r="D314" s="288" t="s">
        <v>136</v>
      </c>
      <c r="E314" s="289" t="s">
        <v>1165</v>
      </c>
      <c r="F314" s="290" t="s">
        <v>1166</v>
      </c>
      <c r="G314" s="291" t="s">
        <v>150</v>
      </c>
      <c r="H314" s="292">
        <v>1.139</v>
      </c>
      <c r="I314" s="314">
        <v>0</v>
      </c>
      <c r="J314" s="293">
        <f>ROUND(I314*H314,2)</f>
        <v>0</v>
      </c>
      <c r="K314" s="290" t="s">
        <v>140</v>
      </c>
      <c r="L314" s="28"/>
      <c r="M314" s="97" t="s">
        <v>3</v>
      </c>
      <c r="N314" s="98" t="s">
        <v>41</v>
      </c>
      <c r="O314" s="99">
        <v>4.1529999999999996</v>
      </c>
      <c r="P314" s="99">
        <f>O314*H314</f>
        <v>4.7302669999999996</v>
      </c>
      <c r="Q314" s="99">
        <v>0</v>
      </c>
      <c r="R314" s="99">
        <f>Q314*H314</f>
        <v>0</v>
      </c>
      <c r="S314" s="99">
        <v>0</v>
      </c>
      <c r="T314" s="100">
        <f>S314*H314</f>
        <v>0</v>
      </c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R314" s="101" t="s">
        <v>141</v>
      </c>
      <c r="AT314" s="101" t="s">
        <v>136</v>
      </c>
      <c r="AU314" s="101" t="s">
        <v>80</v>
      </c>
      <c r="AY314" s="18" t="s">
        <v>131</v>
      </c>
      <c r="BE314" s="102">
        <f>IF(N314="základní",J314,0)</f>
        <v>0</v>
      </c>
      <c r="BF314" s="102">
        <f>IF(N314="snížená",J314,0)</f>
        <v>0</v>
      </c>
      <c r="BG314" s="102">
        <f>IF(N314="zákl. přenesená",J314,0)</f>
        <v>0</v>
      </c>
      <c r="BH314" s="102">
        <f>IF(N314="sníž. přenesená",J314,0)</f>
        <v>0</v>
      </c>
      <c r="BI314" s="102">
        <f>IF(N314="nulová",J314,0)</f>
        <v>0</v>
      </c>
      <c r="BJ314" s="18" t="s">
        <v>78</v>
      </c>
      <c r="BK314" s="102">
        <f>ROUND(I314*H314,2)</f>
        <v>0</v>
      </c>
      <c r="BL314" s="18" t="s">
        <v>141</v>
      </c>
      <c r="BM314" s="101" t="s">
        <v>1167</v>
      </c>
    </row>
    <row r="315" spans="1:65" s="2" customFormat="1">
      <c r="A315" s="27"/>
      <c r="B315" s="237"/>
      <c r="C315" s="238"/>
      <c r="D315" s="294" t="s">
        <v>143</v>
      </c>
      <c r="E315" s="238"/>
      <c r="F315" s="295" t="s">
        <v>1168</v>
      </c>
      <c r="G315" s="238"/>
      <c r="H315" s="238"/>
      <c r="I315" s="238"/>
      <c r="J315" s="238"/>
      <c r="K315" s="238"/>
      <c r="L315" s="28"/>
      <c r="M315" s="103"/>
      <c r="N315" s="104"/>
      <c r="O315" s="44"/>
      <c r="P315" s="44"/>
      <c r="Q315" s="44"/>
      <c r="R315" s="44"/>
      <c r="S315" s="44"/>
      <c r="T315" s="45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T315" s="18" t="s">
        <v>143</v>
      </c>
      <c r="AU315" s="18" t="s">
        <v>80</v>
      </c>
    </row>
    <row r="316" spans="1:65" s="12" customFormat="1" ht="22.9" customHeight="1">
      <c r="B316" s="281"/>
      <c r="C316" s="282"/>
      <c r="D316" s="283" t="s">
        <v>69</v>
      </c>
      <c r="E316" s="286" t="s">
        <v>1169</v>
      </c>
      <c r="F316" s="286" t="s">
        <v>1170</v>
      </c>
      <c r="G316" s="282"/>
      <c r="H316" s="282"/>
      <c r="I316" s="282"/>
      <c r="J316" s="287">
        <f>BK316</f>
        <v>0</v>
      </c>
      <c r="K316" s="282"/>
      <c r="L316" s="89"/>
      <c r="M316" s="91"/>
      <c r="N316" s="92"/>
      <c r="O316" s="92"/>
      <c r="P316" s="93">
        <f>SUM(P317:P335)</f>
        <v>89.549820000000011</v>
      </c>
      <c r="Q316" s="92"/>
      <c r="R316" s="93">
        <f>SUM(R317:R335)</f>
        <v>13.933035</v>
      </c>
      <c r="S316" s="92"/>
      <c r="T316" s="94">
        <f>SUM(T317:T335)</f>
        <v>0</v>
      </c>
      <c r="AR316" s="90" t="s">
        <v>80</v>
      </c>
      <c r="AT316" s="95" t="s">
        <v>69</v>
      </c>
      <c r="AU316" s="95" t="s">
        <v>78</v>
      </c>
      <c r="AY316" s="90" t="s">
        <v>131</v>
      </c>
      <c r="BK316" s="96">
        <f>SUM(BK317:BK335)</f>
        <v>0</v>
      </c>
    </row>
    <row r="317" spans="1:65" s="2" customFormat="1" ht="33" customHeight="1">
      <c r="A317" s="27"/>
      <c r="B317" s="237"/>
      <c r="C317" s="288" t="s">
        <v>1171</v>
      </c>
      <c r="D317" s="288" t="s">
        <v>136</v>
      </c>
      <c r="E317" s="289" t="s">
        <v>1172</v>
      </c>
      <c r="F317" s="290" t="s">
        <v>2147</v>
      </c>
      <c r="G317" s="291" t="s">
        <v>361</v>
      </c>
      <c r="H317" s="292">
        <v>12</v>
      </c>
      <c r="I317" s="314">
        <v>0</v>
      </c>
      <c r="J317" s="293">
        <f>ROUND(I317*H317,2)</f>
        <v>0</v>
      </c>
      <c r="K317" s="290" t="s">
        <v>140</v>
      </c>
      <c r="L317" s="28"/>
      <c r="M317" s="97" t="s">
        <v>3</v>
      </c>
      <c r="N317" s="98" t="s">
        <v>41</v>
      </c>
      <c r="O317" s="99">
        <v>0.76100000000000001</v>
      </c>
      <c r="P317" s="99">
        <f>O317*H317</f>
        <v>9.1319999999999997</v>
      </c>
      <c r="Q317" s="99">
        <v>1.4E-2</v>
      </c>
      <c r="R317" s="99">
        <f>Q317*H317</f>
        <v>0.16800000000000001</v>
      </c>
      <c r="S317" s="99">
        <v>0</v>
      </c>
      <c r="T317" s="100">
        <f>S317*H317</f>
        <v>0</v>
      </c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R317" s="101" t="s">
        <v>141</v>
      </c>
      <c r="AT317" s="101" t="s">
        <v>136</v>
      </c>
      <c r="AU317" s="101" t="s">
        <v>80</v>
      </c>
      <c r="AY317" s="18" t="s">
        <v>131</v>
      </c>
      <c r="BE317" s="102">
        <f>IF(N317="základní",J317,0)</f>
        <v>0</v>
      </c>
      <c r="BF317" s="102">
        <f>IF(N317="snížená",J317,0)</f>
        <v>0</v>
      </c>
      <c r="BG317" s="102">
        <f>IF(N317="zákl. přenesená",J317,0)</f>
        <v>0</v>
      </c>
      <c r="BH317" s="102">
        <f>IF(N317="sníž. přenesená",J317,0)</f>
        <v>0</v>
      </c>
      <c r="BI317" s="102">
        <f>IF(N317="nulová",J317,0)</f>
        <v>0</v>
      </c>
      <c r="BJ317" s="18" t="s">
        <v>78</v>
      </c>
      <c r="BK317" s="102">
        <f>ROUND(I317*H317,2)</f>
        <v>0</v>
      </c>
      <c r="BL317" s="18" t="s">
        <v>141</v>
      </c>
      <c r="BM317" s="101" t="s">
        <v>1173</v>
      </c>
    </row>
    <row r="318" spans="1:65" s="2" customFormat="1">
      <c r="A318" s="27"/>
      <c r="B318" s="237"/>
      <c r="C318" s="238"/>
      <c r="D318" s="294" t="s">
        <v>143</v>
      </c>
      <c r="E318" s="238"/>
      <c r="F318" s="295" t="s">
        <v>1174</v>
      </c>
      <c r="G318" s="238"/>
      <c r="H318" s="238"/>
      <c r="I318" s="238"/>
      <c r="J318" s="238"/>
      <c r="K318" s="238"/>
      <c r="L318" s="28"/>
      <c r="M318" s="103"/>
      <c r="N318" s="104"/>
      <c r="O318" s="44"/>
      <c r="P318" s="44"/>
      <c r="Q318" s="44"/>
      <c r="R318" s="44"/>
      <c r="S318" s="44"/>
      <c r="T318" s="45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T318" s="18" t="s">
        <v>143</v>
      </c>
      <c r="AU318" s="18" t="s">
        <v>80</v>
      </c>
    </row>
    <row r="319" spans="1:65" s="13" customFormat="1">
      <c r="B319" s="296"/>
      <c r="C319" s="297"/>
      <c r="D319" s="298" t="s">
        <v>145</v>
      </c>
      <c r="E319" s="299" t="s">
        <v>3</v>
      </c>
      <c r="F319" s="300" t="s">
        <v>1175</v>
      </c>
      <c r="G319" s="297"/>
      <c r="H319" s="301">
        <v>12</v>
      </c>
      <c r="I319" s="297"/>
      <c r="J319" s="297"/>
      <c r="K319" s="297"/>
      <c r="L319" s="105"/>
      <c r="M319" s="107"/>
      <c r="N319" s="108"/>
      <c r="O319" s="108"/>
      <c r="P319" s="108"/>
      <c r="Q319" s="108"/>
      <c r="R319" s="108"/>
      <c r="S319" s="108"/>
      <c r="T319" s="109"/>
      <c r="AT319" s="106" t="s">
        <v>145</v>
      </c>
      <c r="AU319" s="106" t="s">
        <v>80</v>
      </c>
      <c r="AV319" s="13" t="s">
        <v>80</v>
      </c>
      <c r="AW319" s="13" t="s">
        <v>31</v>
      </c>
      <c r="AX319" s="13" t="s">
        <v>78</v>
      </c>
      <c r="AY319" s="106" t="s">
        <v>131</v>
      </c>
    </row>
    <row r="320" spans="1:65" s="2" customFormat="1" ht="24.2" customHeight="1">
      <c r="A320" s="27"/>
      <c r="B320" s="237"/>
      <c r="C320" s="288" t="s">
        <v>1176</v>
      </c>
      <c r="D320" s="288" t="s">
        <v>136</v>
      </c>
      <c r="E320" s="289" t="s">
        <v>1177</v>
      </c>
      <c r="F320" s="290" t="s">
        <v>2148</v>
      </c>
      <c r="G320" s="291" t="s">
        <v>361</v>
      </c>
      <c r="H320" s="292">
        <v>12</v>
      </c>
      <c r="I320" s="314">
        <v>0</v>
      </c>
      <c r="J320" s="293">
        <f>ROUND(I320*H320,2)</f>
        <v>0</v>
      </c>
      <c r="K320" s="290" t="s">
        <v>140</v>
      </c>
      <c r="L320" s="28"/>
      <c r="M320" s="97" t="s">
        <v>3</v>
      </c>
      <c r="N320" s="98" t="s">
        <v>41</v>
      </c>
      <c r="O320" s="99">
        <v>0.58499999999999996</v>
      </c>
      <c r="P320" s="99">
        <f>O320*H320</f>
        <v>7.02</v>
      </c>
      <c r="Q320" s="99">
        <v>8.0000000000000002E-3</v>
      </c>
      <c r="R320" s="99">
        <f>Q320*H320</f>
        <v>9.6000000000000002E-2</v>
      </c>
      <c r="S320" s="99">
        <v>0</v>
      </c>
      <c r="T320" s="100">
        <f>S320*H320</f>
        <v>0</v>
      </c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R320" s="101" t="s">
        <v>141</v>
      </c>
      <c r="AT320" s="101" t="s">
        <v>136</v>
      </c>
      <c r="AU320" s="101" t="s">
        <v>80</v>
      </c>
      <c r="AY320" s="18" t="s">
        <v>131</v>
      </c>
      <c r="BE320" s="102">
        <f>IF(N320="základní",J320,0)</f>
        <v>0</v>
      </c>
      <c r="BF320" s="102">
        <f>IF(N320="snížená",J320,0)</f>
        <v>0</v>
      </c>
      <c r="BG320" s="102">
        <f>IF(N320="zákl. přenesená",J320,0)</f>
        <v>0</v>
      </c>
      <c r="BH320" s="102">
        <f>IF(N320="sníž. přenesená",J320,0)</f>
        <v>0</v>
      </c>
      <c r="BI320" s="102">
        <f>IF(N320="nulová",J320,0)</f>
        <v>0</v>
      </c>
      <c r="BJ320" s="18" t="s">
        <v>78</v>
      </c>
      <c r="BK320" s="102">
        <f>ROUND(I320*H320,2)</f>
        <v>0</v>
      </c>
      <c r="BL320" s="18" t="s">
        <v>141</v>
      </c>
      <c r="BM320" s="101" t="s">
        <v>1178</v>
      </c>
    </row>
    <row r="321" spans="1:65" s="2" customFormat="1">
      <c r="A321" s="27"/>
      <c r="B321" s="237"/>
      <c r="C321" s="238"/>
      <c r="D321" s="294" t="s">
        <v>143</v>
      </c>
      <c r="E321" s="238"/>
      <c r="F321" s="295" t="s">
        <v>1179</v>
      </c>
      <c r="G321" s="238"/>
      <c r="H321" s="238"/>
      <c r="I321" s="238"/>
      <c r="J321" s="238"/>
      <c r="K321" s="238"/>
      <c r="L321" s="28"/>
      <c r="M321" s="103"/>
      <c r="N321" s="104"/>
      <c r="O321" s="44"/>
      <c r="P321" s="44"/>
      <c r="Q321" s="44"/>
      <c r="R321" s="44"/>
      <c r="S321" s="44"/>
      <c r="T321" s="45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T321" s="18" t="s">
        <v>143</v>
      </c>
      <c r="AU321" s="18" t="s">
        <v>80</v>
      </c>
    </row>
    <row r="322" spans="1:65" s="13" customFormat="1">
      <c r="B322" s="296"/>
      <c r="C322" s="297"/>
      <c r="D322" s="298" t="s">
        <v>145</v>
      </c>
      <c r="E322" s="299" t="s">
        <v>3</v>
      </c>
      <c r="F322" s="300" t="s">
        <v>1175</v>
      </c>
      <c r="G322" s="297"/>
      <c r="H322" s="301">
        <v>12</v>
      </c>
      <c r="I322" s="297"/>
      <c r="J322" s="297"/>
      <c r="K322" s="297"/>
      <c r="L322" s="105"/>
      <c r="M322" s="107"/>
      <c r="N322" s="108"/>
      <c r="O322" s="108"/>
      <c r="P322" s="108"/>
      <c r="Q322" s="108"/>
      <c r="R322" s="108"/>
      <c r="S322" s="108"/>
      <c r="T322" s="109"/>
      <c r="AT322" s="106" t="s">
        <v>145</v>
      </c>
      <c r="AU322" s="106" t="s">
        <v>80</v>
      </c>
      <c r="AV322" s="13" t="s">
        <v>80</v>
      </c>
      <c r="AW322" s="13" t="s">
        <v>31</v>
      </c>
      <c r="AX322" s="13" t="s">
        <v>78</v>
      </c>
      <c r="AY322" s="106" t="s">
        <v>131</v>
      </c>
    </row>
    <row r="323" spans="1:65" s="2" customFormat="1" ht="24.2" customHeight="1">
      <c r="A323" s="27"/>
      <c r="B323" s="237"/>
      <c r="C323" s="288" t="s">
        <v>1180</v>
      </c>
      <c r="D323" s="288" t="s">
        <v>136</v>
      </c>
      <c r="E323" s="289" t="s">
        <v>1181</v>
      </c>
      <c r="F323" s="290" t="s">
        <v>2149</v>
      </c>
      <c r="G323" s="291" t="s">
        <v>196</v>
      </c>
      <c r="H323" s="292">
        <v>70.17</v>
      </c>
      <c r="I323" s="314">
        <v>0</v>
      </c>
      <c r="J323" s="293">
        <f>ROUND(I323*H323,2)</f>
        <v>0</v>
      </c>
      <c r="K323" s="290" t="s">
        <v>140</v>
      </c>
      <c r="L323" s="28"/>
      <c r="M323" s="97" t="s">
        <v>3</v>
      </c>
      <c r="N323" s="98" t="s">
        <v>41</v>
      </c>
      <c r="O323" s="99">
        <v>1.046</v>
      </c>
      <c r="P323" s="99">
        <f>O323*H323</f>
        <v>73.39782000000001</v>
      </c>
      <c r="Q323" s="99">
        <v>0.04</v>
      </c>
      <c r="R323" s="99">
        <f>Q323*H323</f>
        <v>2.8068</v>
      </c>
      <c r="S323" s="99">
        <v>0</v>
      </c>
      <c r="T323" s="100">
        <f>S323*H323</f>
        <v>0</v>
      </c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R323" s="101" t="s">
        <v>141</v>
      </c>
      <c r="AT323" s="101" t="s">
        <v>136</v>
      </c>
      <c r="AU323" s="101" t="s">
        <v>80</v>
      </c>
      <c r="AY323" s="18" t="s">
        <v>131</v>
      </c>
      <c r="BE323" s="102">
        <f>IF(N323="základní",J323,0)</f>
        <v>0</v>
      </c>
      <c r="BF323" s="102">
        <f>IF(N323="snížená",J323,0)</f>
        <v>0</v>
      </c>
      <c r="BG323" s="102">
        <f>IF(N323="zákl. přenesená",J323,0)</f>
        <v>0</v>
      </c>
      <c r="BH323" s="102">
        <f>IF(N323="sníž. přenesená",J323,0)</f>
        <v>0</v>
      </c>
      <c r="BI323" s="102">
        <f>IF(N323="nulová",J323,0)</f>
        <v>0</v>
      </c>
      <c r="BJ323" s="18" t="s">
        <v>78</v>
      </c>
      <c r="BK323" s="102">
        <f>ROUND(I323*H323,2)</f>
        <v>0</v>
      </c>
      <c r="BL323" s="18" t="s">
        <v>141</v>
      </c>
      <c r="BM323" s="101" t="s">
        <v>1182</v>
      </c>
    </row>
    <row r="324" spans="1:65" s="2" customFormat="1">
      <c r="A324" s="27"/>
      <c r="B324" s="237"/>
      <c r="C324" s="238"/>
      <c r="D324" s="294" t="s">
        <v>143</v>
      </c>
      <c r="E324" s="238"/>
      <c r="F324" s="295" t="s">
        <v>1183</v>
      </c>
      <c r="G324" s="238"/>
      <c r="H324" s="238"/>
      <c r="I324" s="238"/>
      <c r="J324" s="238"/>
      <c r="K324" s="238"/>
      <c r="L324" s="28"/>
      <c r="M324" s="103"/>
      <c r="N324" s="104"/>
      <c r="O324" s="44"/>
      <c r="P324" s="44"/>
      <c r="Q324" s="44"/>
      <c r="R324" s="44"/>
      <c r="S324" s="44"/>
      <c r="T324" s="45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T324" s="18" t="s">
        <v>143</v>
      </c>
      <c r="AU324" s="18" t="s">
        <v>80</v>
      </c>
    </row>
    <row r="325" spans="1:65" s="2" customFormat="1">
      <c r="A325" s="27"/>
      <c r="B325" s="237"/>
      <c r="C325" s="238"/>
      <c r="D325" s="298" t="s">
        <v>205</v>
      </c>
      <c r="E325" s="238"/>
      <c r="F325" s="313" t="s">
        <v>2150</v>
      </c>
      <c r="G325" s="238"/>
      <c r="H325" s="238"/>
      <c r="I325" s="238"/>
      <c r="J325" s="238"/>
      <c r="K325" s="238"/>
      <c r="L325" s="28"/>
      <c r="M325" s="103"/>
      <c r="N325" s="104"/>
      <c r="O325" s="44"/>
      <c r="P325" s="44"/>
      <c r="Q325" s="44"/>
      <c r="R325" s="44"/>
      <c r="S325" s="44"/>
      <c r="T325" s="45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T325" s="18" t="s">
        <v>205</v>
      </c>
      <c r="AU325" s="18" t="s">
        <v>80</v>
      </c>
    </row>
    <row r="326" spans="1:65" s="13" customFormat="1">
      <c r="B326" s="296"/>
      <c r="C326" s="297"/>
      <c r="D326" s="298" t="s">
        <v>145</v>
      </c>
      <c r="E326" s="299" t="s">
        <v>3</v>
      </c>
      <c r="F326" s="300" t="s">
        <v>1184</v>
      </c>
      <c r="G326" s="297"/>
      <c r="H326" s="301">
        <v>11.27</v>
      </c>
      <c r="I326" s="297"/>
      <c r="J326" s="297"/>
      <c r="K326" s="297"/>
      <c r="L326" s="105"/>
      <c r="M326" s="107"/>
      <c r="N326" s="108"/>
      <c r="O326" s="108"/>
      <c r="P326" s="108"/>
      <c r="Q326" s="108"/>
      <c r="R326" s="108"/>
      <c r="S326" s="108"/>
      <c r="T326" s="109"/>
      <c r="AT326" s="106" t="s">
        <v>145</v>
      </c>
      <c r="AU326" s="106" t="s">
        <v>80</v>
      </c>
      <c r="AV326" s="13" t="s">
        <v>80</v>
      </c>
      <c r="AW326" s="13" t="s">
        <v>31</v>
      </c>
      <c r="AX326" s="13" t="s">
        <v>70</v>
      </c>
      <c r="AY326" s="106" t="s">
        <v>131</v>
      </c>
    </row>
    <row r="327" spans="1:65" s="13" customFormat="1">
      <c r="B327" s="296"/>
      <c r="C327" s="297"/>
      <c r="D327" s="298" t="s">
        <v>145</v>
      </c>
      <c r="E327" s="299" t="s">
        <v>3</v>
      </c>
      <c r="F327" s="300" t="s">
        <v>1185</v>
      </c>
      <c r="G327" s="297"/>
      <c r="H327" s="301">
        <v>58.9</v>
      </c>
      <c r="I327" s="297"/>
      <c r="J327" s="297"/>
      <c r="K327" s="297"/>
      <c r="L327" s="105"/>
      <c r="M327" s="107"/>
      <c r="N327" s="108"/>
      <c r="O327" s="108"/>
      <c r="P327" s="108"/>
      <c r="Q327" s="108"/>
      <c r="R327" s="108"/>
      <c r="S327" s="108"/>
      <c r="T327" s="109"/>
      <c r="AT327" s="106" t="s">
        <v>145</v>
      </c>
      <c r="AU327" s="106" t="s">
        <v>80</v>
      </c>
      <c r="AV327" s="13" t="s">
        <v>80</v>
      </c>
      <c r="AW327" s="13" t="s">
        <v>31</v>
      </c>
      <c r="AX327" s="13" t="s">
        <v>70</v>
      </c>
      <c r="AY327" s="106" t="s">
        <v>131</v>
      </c>
    </row>
    <row r="328" spans="1:65" s="14" customFormat="1">
      <c r="B328" s="308"/>
      <c r="C328" s="309"/>
      <c r="D328" s="298" t="s">
        <v>145</v>
      </c>
      <c r="E328" s="310" t="s">
        <v>3</v>
      </c>
      <c r="F328" s="311" t="s">
        <v>155</v>
      </c>
      <c r="G328" s="309"/>
      <c r="H328" s="312">
        <v>70.17</v>
      </c>
      <c r="I328" s="309"/>
      <c r="J328" s="309"/>
      <c r="K328" s="309"/>
      <c r="L328" s="113"/>
      <c r="M328" s="115"/>
      <c r="N328" s="116"/>
      <c r="O328" s="116"/>
      <c r="P328" s="116"/>
      <c r="Q328" s="116"/>
      <c r="R328" s="116"/>
      <c r="S328" s="116"/>
      <c r="T328" s="117"/>
      <c r="AT328" s="114" t="s">
        <v>145</v>
      </c>
      <c r="AU328" s="114" t="s">
        <v>80</v>
      </c>
      <c r="AV328" s="14" t="s">
        <v>156</v>
      </c>
      <c r="AW328" s="14" t="s">
        <v>31</v>
      </c>
      <c r="AX328" s="14" t="s">
        <v>78</v>
      </c>
      <c r="AY328" s="114" t="s">
        <v>131</v>
      </c>
    </row>
    <row r="329" spans="1:65" s="2" customFormat="1" ht="16.5" customHeight="1">
      <c r="A329" s="27"/>
      <c r="B329" s="237"/>
      <c r="C329" s="302" t="s">
        <v>1186</v>
      </c>
      <c r="D329" s="302" t="s">
        <v>147</v>
      </c>
      <c r="E329" s="303" t="s">
        <v>857</v>
      </c>
      <c r="F329" s="304" t="s">
        <v>858</v>
      </c>
      <c r="G329" s="305" t="s">
        <v>196</v>
      </c>
      <c r="H329" s="306">
        <v>80.460999999999999</v>
      </c>
      <c r="I329" s="314">
        <v>0</v>
      </c>
      <c r="J329" s="307">
        <f>ROUND(I329*H329,2)</f>
        <v>0</v>
      </c>
      <c r="K329" s="304" t="s">
        <v>140</v>
      </c>
      <c r="L329" s="110"/>
      <c r="M329" s="111" t="s">
        <v>3</v>
      </c>
      <c r="N329" s="112" t="s">
        <v>41</v>
      </c>
      <c r="O329" s="99">
        <v>0</v>
      </c>
      <c r="P329" s="99">
        <f>O329*H329</f>
        <v>0</v>
      </c>
      <c r="Q329" s="99">
        <v>0.13500000000000001</v>
      </c>
      <c r="R329" s="99">
        <f>Q329*H329</f>
        <v>10.862235</v>
      </c>
      <c r="S329" s="99">
        <v>0</v>
      </c>
      <c r="T329" s="100">
        <f>S329*H329</f>
        <v>0</v>
      </c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R329" s="101" t="s">
        <v>186</v>
      </c>
      <c r="AT329" s="101" t="s">
        <v>147</v>
      </c>
      <c r="AU329" s="101" t="s">
        <v>80</v>
      </c>
      <c r="AY329" s="18" t="s">
        <v>131</v>
      </c>
      <c r="BE329" s="102">
        <f>IF(N329="základní",J329,0)</f>
        <v>0</v>
      </c>
      <c r="BF329" s="102">
        <f>IF(N329="snížená",J329,0)</f>
        <v>0</v>
      </c>
      <c r="BG329" s="102">
        <f>IF(N329="zákl. přenesená",J329,0)</f>
        <v>0</v>
      </c>
      <c r="BH329" s="102">
        <f>IF(N329="sníž. přenesená",J329,0)</f>
        <v>0</v>
      </c>
      <c r="BI329" s="102">
        <f>IF(N329="nulová",J329,0)</f>
        <v>0</v>
      </c>
      <c r="BJ329" s="18" t="s">
        <v>78</v>
      </c>
      <c r="BK329" s="102">
        <f>ROUND(I329*H329,2)</f>
        <v>0</v>
      </c>
      <c r="BL329" s="18" t="s">
        <v>156</v>
      </c>
      <c r="BM329" s="101" t="s">
        <v>1187</v>
      </c>
    </row>
    <row r="330" spans="1:65" s="13" customFormat="1">
      <c r="B330" s="296"/>
      <c r="C330" s="297"/>
      <c r="D330" s="298" t="s">
        <v>145</v>
      </c>
      <c r="E330" s="299" t="s">
        <v>3</v>
      </c>
      <c r="F330" s="300" t="s">
        <v>1188</v>
      </c>
      <c r="G330" s="297"/>
      <c r="H330" s="301">
        <v>75.87</v>
      </c>
      <c r="I330" s="297"/>
      <c r="J330" s="297"/>
      <c r="K330" s="297"/>
      <c r="L330" s="105"/>
      <c r="M330" s="107"/>
      <c r="N330" s="108"/>
      <c r="O330" s="108"/>
      <c r="P330" s="108"/>
      <c r="Q330" s="108"/>
      <c r="R330" s="108"/>
      <c r="S330" s="108"/>
      <c r="T330" s="109"/>
      <c r="AT330" s="106" t="s">
        <v>145</v>
      </c>
      <c r="AU330" s="106" t="s">
        <v>80</v>
      </c>
      <c r="AV330" s="13" t="s">
        <v>80</v>
      </c>
      <c r="AW330" s="13" t="s">
        <v>31</v>
      </c>
      <c r="AX330" s="13" t="s">
        <v>70</v>
      </c>
      <c r="AY330" s="106" t="s">
        <v>131</v>
      </c>
    </row>
    <row r="331" spans="1:65" s="13" customFormat="1">
      <c r="B331" s="296"/>
      <c r="C331" s="297"/>
      <c r="D331" s="298" t="s">
        <v>145</v>
      </c>
      <c r="E331" s="299" t="s">
        <v>3</v>
      </c>
      <c r="F331" s="300" t="s">
        <v>1189</v>
      </c>
      <c r="G331" s="297"/>
      <c r="H331" s="301">
        <v>3.794</v>
      </c>
      <c r="I331" s="297"/>
      <c r="J331" s="297"/>
      <c r="K331" s="297"/>
      <c r="L331" s="105"/>
      <c r="M331" s="107"/>
      <c r="N331" s="108"/>
      <c r="O331" s="108"/>
      <c r="P331" s="108"/>
      <c r="Q331" s="108"/>
      <c r="R331" s="108"/>
      <c r="S331" s="108"/>
      <c r="T331" s="109"/>
      <c r="AT331" s="106" t="s">
        <v>145</v>
      </c>
      <c r="AU331" s="106" t="s">
        <v>80</v>
      </c>
      <c r="AV331" s="13" t="s">
        <v>80</v>
      </c>
      <c r="AW331" s="13" t="s">
        <v>31</v>
      </c>
      <c r="AX331" s="13" t="s">
        <v>70</v>
      </c>
      <c r="AY331" s="106" t="s">
        <v>131</v>
      </c>
    </row>
    <row r="332" spans="1:65" s="14" customFormat="1">
      <c r="B332" s="308"/>
      <c r="C332" s="309"/>
      <c r="D332" s="298" t="s">
        <v>145</v>
      </c>
      <c r="E332" s="310" t="s">
        <v>3</v>
      </c>
      <c r="F332" s="311" t="s">
        <v>155</v>
      </c>
      <c r="G332" s="309"/>
      <c r="H332" s="312">
        <v>79.664000000000001</v>
      </c>
      <c r="I332" s="309"/>
      <c r="J332" s="309"/>
      <c r="K332" s="309"/>
      <c r="L332" s="113"/>
      <c r="M332" s="115"/>
      <c r="N332" s="116"/>
      <c r="O332" s="116"/>
      <c r="P332" s="116"/>
      <c r="Q332" s="116"/>
      <c r="R332" s="116"/>
      <c r="S332" s="116"/>
      <c r="T332" s="117"/>
      <c r="AT332" s="114" t="s">
        <v>145</v>
      </c>
      <c r="AU332" s="114" t="s">
        <v>80</v>
      </c>
      <c r="AV332" s="14" t="s">
        <v>156</v>
      </c>
      <c r="AW332" s="14" t="s">
        <v>31</v>
      </c>
      <c r="AX332" s="14" t="s">
        <v>78</v>
      </c>
      <c r="AY332" s="114" t="s">
        <v>131</v>
      </c>
    </row>
    <row r="333" spans="1:65" s="13" customFormat="1">
      <c r="B333" s="296"/>
      <c r="C333" s="297"/>
      <c r="D333" s="298" t="s">
        <v>145</v>
      </c>
      <c r="E333" s="297"/>
      <c r="F333" s="300" t="s">
        <v>1190</v>
      </c>
      <c r="G333" s="297"/>
      <c r="H333" s="301">
        <v>80.460999999999999</v>
      </c>
      <c r="I333" s="297"/>
      <c r="J333" s="297"/>
      <c r="K333" s="297"/>
      <c r="L333" s="105"/>
      <c r="M333" s="107"/>
      <c r="N333" s="108"/>
      <c r="O333" s="108"/>
      <c r="P333" s="108"/>
      <c r="Q333" s="108"/>
      <c r="R333" s="108"/>
      <c r="S333" s="108"/>
      <c r="T333" s="109"/>
      <c r="AT333" s="106" t="s">
        <v>145</v>
      </c>
      <c r="AU333" s="106" t="s">
        <v>80</v>
      </c>
      <c r="AV333" s="13" t="s">
        <v>80</v>
      </c>
      <c r="AW333" s="13" t="s">
        <v>4</v>
      </c>
      <c r="AX333" s="13" t="s">
        <v>78</v>
      </c>
      <c r="AY333" s="106" t="s">
        <v>131</v>
      </c>
    </row>
    <row r="334" spans="1:65" s="2" customFormat="1" ht="16.5" customHeight="1">
      <c r="A334" s="27"/>
      <c r="B334" s="237"/>
      <c r="C334" s="288" t="s">
        <v>1191</v>
      </c>
      <c r="D334" s="288" t="s">
        <v>136</v>
      </c>
      <c r="E334" s="289" t="s">
        <v>1192</v>
      </c>
      <c r="F334" s="290" t="s">
        <v>1193</v>
      </c>
      <c r="G334" s="291" t="s">
        <v>910</v>
      </c>
      <c r="H334" s="292">
        <v>1</v>
      </c>
      <c r="I334" s="314">
        <v>0</v>
      </c>
      <c r="J334" s="293">
        <f>ROUND(I334*H334,2)</f>
        <v>0</v>
      </c>
      <c r="K334" s="290" t="s">
        <v>3</v>
      </c>
      <c r="L334" s="28"/>
      <c r="M334" s="97" t="s">
        <v>3</v>
      </c>
      <c r="N334" s="98" t="s">
        <v>41</v>
      </c>
      <c r="O334" s="99">
        <v>0</v>
      </c>
      <c r="P334" s="99">
        <f>O334*H334</f>
        <v>0</v>
      </c>
      <c r="Q334" s="99">
        <v>0</v>
      </c>
      <c r="R334" s="99">
        <f>Q334*H334</f>
        <v>0</v>
      </c>
      <c r="S334" s="99">
        <v>0</v>
      </c>
      <c r="T334" s="100">
        <f>S334*H334</f>
        <v>0</v>
      </c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R334" s="101" t="s">
        <v>141</v>
      </c>
      <c r="AT334" s="101" t="s">
        <v>136</v>
      </c>
      <c r="AU334" s="101" t="s">
        <v>80</v>
      </c>
      <c r="AY334" s="18" t="s">
        <v>131</v>
      </c>
      <c r="BE334" s="102">
        <f>IF(N334="základní",J334,0)</f>
        <v>0</v>
      </c>
      <c r="BF334" s="102">
        <f>IF(N334="snížená",J334,0)</f>
        <v>0</v>
      </c>
      <c r="BG334" s="102">
        <f>IF(N334="zákl. přenesená",J334,0)</f>
        <v>0</v>
      </c>
      <c r="BH334" s="102">
        <f>IF(N334="sníž. přenesená",J334,0)</f>
        <v>0</v>
      </c>
      <c r="BI334" s="102">
        <f>IF(N334="nulová",J334,0)</f>
        <v>0</v>
      </c>
      <c r="BJ334" s="18" t="s">
        <v>78</v>
      </c>
      <c r="BK334" s="102">
        <f>ROUND(I334*H334,2)</f>
        <v>0</v>
      </c>
      <c r="BL334" s="18" t="s">
        <v>141</v>
      </c>
      <c r="BM334" s="101" t="s">
        <v>1194</v>
      </c>
    </row>
    <row r="335" spans="1:65" s="2" customFormat="1" ht="29.25">
      <c r="A335" s="27"/>
      <c r="B335" s="237"/>
      <c r="C335" s="238"/>
      <c r="D335" s="298" t="s">
        <v>205</v>
      </c>
      <c r="E335" s="238"/>
      <c r="F335" s="313" t="s">
        <v>1195</v>
      </c>
      <c r="G335" s="238"/>
      <c r="H335" s="238"/>
      <c r="I335" s="238"/>
      <c r="J335" s="238"/>
      <c r="K335" s="238"/>
      <c r="L335" s="28"/>
      <c r="M335" s="103"/>
      <c r="N335" s="104"/>
      <c r="O335" s="44"/>
      <c r="P335" s="44"/>
      <c r="Q335" s="44"/>
      <c r="R335" s="44"/>
      <c r="S335" s="44"/>
      <c r="T335" s="45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T335" s="18" t="s">
        <v>205</v>
      </c>
      <c r="AU335" s="18" t="s">
        <v>80</v>
      </c>
    </row>
    <row r="336" spans="1:65" s="12" customFormat="1" ht="25.9" customHeight="1">
      <c r="B336" s="281"/>
      <c r="C336" s="282"/>
      <c r="D336" s="283" t="s">
        <v>69</v>
      </c>
      <c r="E336" s="284" t="s">
        <v>147</v>
      </c>
      <c r="F336" s="284" t="s">
        <v>1196</v>
      </c>
      <c r="G336" s="282"/>
      <c r="H336" s="282"/>
      <c r="I336" s="282"/>
      <c r="J336" s="285">
        <f>BK336</f>
        <v>0</v>
      </c>
      <c r="K336" s="282"/>
      <c r="L336" s="89"/>
      <c r="M336" s="91"/>
      <c r="N336" s="92"/>
      <c r="O336" s="92"/>
      <c r="P336" s="93">
        <f>P337+P354</f>
        <v>52.724000000000004</v>
      </c>
      <c r="Q336" s="92"/>
      <c r="R336" s="93">
        <f>R337+R354</f>
        <v>0.19799999999999998</v>
      </c>
      <c r="S336" s="92"/>
      <c r="T336" s="94">
        <f>T337+T354</f>
        <v>0</v>
      </c>
      <c r="AR336" s="90" t="s">
        <v>157</v>
      </c>
      <c r="AT336" s="95" t="s">
        <v>69</v>
      </c>
      <c r="AU336" s="95" t="s">
        <v>70</v>
      </c>
      <c r="AY336" s="90" t="s">
        <v>131</v>
      </c>
      <c r="BK336" s="96">
        <f>BK337+BK354</f>
        <v>0</v>
      </c>
    </row>
    <row r="337" spans="1:65" s="12" customFormat="1" ht="22.9" customHeight="1">
      <c r="B337" s="281"/>
      <c r="C337" s="282"/>
      <c r="D337" s="283" t="s">
        <v>69</v>
      </c>
      <c r="E337" s="286" t="s">
        <v>1197</v>
      </c>
      <c r="F337" s="286" t="s">
        <v>1198</v>
      </c>
      <c r="G337" s="282"/>
      <c r="H337" s="282"/>
      <c r="I337" s="282"/>
      <c r="J337" s="287">
        <f>BK337</f>
        <v>0</v>
      </c>
      <c r="K337" s="282"/>
      <c r="L337" s="89"/>
      <c r="M337" s="91"/>
      <c r="N337" s="92"/>
      <c r="O337" s="92"/>
      <c r="P337" s="93">
        <f>SUM(P338:P353)</f>
        <v>47.884</v>
      </c>
      <c r="Q337" s="92"/>
      <c r="R337" s="93">
        <f>SUM(R338:R353)</f>
        <v>0.19799999999999998</v>
      </c>
      <c r="S337" s="92"/>
      <c r="T337" s="94">
        <f>SUM(T338:T353)</f>
        <v>0</v>
      </c>
      <c r="AR337" s="90" t="s">
        <v>157</v>
      </c>
      <c r="AT337" s="95" t="s">
        <v>69</v>
      </c>
      <c r="AU337" s="95" t="s">
        <v>78</v>
      </c>
      <c r="AY337" s="90" t="s">
        <v>131</v>
      </c>
      <c r="BK337" s="96">
        <f>SUM(BK338:BK353)</f>
        <v>0</v>
      </c>
    </row>
    <row r="338" spans="1:65" s="2" customFormat="1" ht="16.5" customHeight="1">
      <c r="A338" s="27"/>
      <c r="B338" s="237"/>
      <c r="C338" s="288" t="s">
        <v>1199</v>
      </c>
      <c r="D338" s="288" t="s">
        <v>136</v>
      </c>
      <c r="E338" s="289" t="s">
        <v>1200</v>
      </c>
      <c r="F338" s="290" t="s">
        <v>1201</v>
      </c>
      <c r="G338" s="291" t="s">
        <v>420</v>
      </c>
      <c r="H338" s="292">
        <v>18</v>
      </c>
      <c r="I338" s="314">
        <v>0</v>
      </c>
      <c r="J338" s="293">
        <f>ROUND(I338*H338,2)</f>
        <v>0</v>
      </c>
      <c r="K338" s="290" t="s">
        <v>140</v>
      </c>
      <c r="L338" s="28"/>
      <c r="M338" s="97" t="s">
        <v>3</v>
      </c>
      <c r="N338" s="98" t="s">
        <v>41</v>
      </c>
      <c r="O338" s="99">
        <v>0.85399999999999998</v>
      </c>
      <c r="P338" s="99">
        <f>O338*H338</f>
        <v>15.372</v>
      </c>
      <c r="Q338" s="99">
        <v>0</v>
      </c>
      <c r="R338" s="99">
        <f>Q338*H338</f>
        <v>0</v>
      </c>
      <c r="S338" s="99">
        <v>0</v>
      </c>
      <c r="T338" s="100">
        <f>S338*H338</f>
        <v>0</v>
      </c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R338" s="101" t="s">
        <v>610</v>
      </c>
      <c r="AT338" s="101" t="s">
        <v>136</v>
      </c>
      <c r="AU338" s="101" t="s">
        <v>80</v>
      </c>
      <c r="AY338" s="18" t="s">
        <v>131</v>
      </c>
      <c r="BE338" s="102">
        <f>IF(N338="základní",J338,0)</f>
        <v>0</v>
      </c>
      <c r="BF338" s="102">
        <f>IF(N338="snížená",J338,0)</f>
        <v>0</v>
      </c>
      <c r="BG338" s="102">
        <f>IF(N338="zákl. přenesená",J338,0)</f>
        <v>0</v>
      </c>
      <c r="BH338" s="102">
        <f>IF(N338="sníž. přenesená",J338,0)</f>
        <v>0</v>
      </c>
      <c r="BI338" s="102">
        <f>IF(N338="nulová",J338,0)</f>
        <v>0</v>
      </c>
      <c r="BJ338" s="18" t="s">
        <v>78</v>
      </c>
      <c r="BK338" s="102">
        <f>ROUND(I338*H338,2)</f>
        <v>0</v>
      </c>
      <c r="BL338" s="18" t="s">
        <v>610</v>
      </c>
      <c r="BM338" s="101" t="s">
        <v>1202</v>
      </c>
    </row>
    <row r="339" spans="1:65" s="2" customFormat="1">
      <c r="A339" s="27"/>
      <c r="B339" s="237"/>
      <c r="C339" s="238"/>
      <c r="D339" s="294" t="s">
        <v>143</v>
      </c>
      <c r="E339" s="238"/>
      <c r="F339" s="295" t="s">
        <v>1203</v>
      </c>
      <c r="G339" s="238"/>
      <c r="H339" s="238"/>
      <c r="I339" s="238"/>
      <c r="J339" s="238"/>
      <c r="K339" s="238"/>
      <c r="L339" s="28"/>
      <c r="M339" s="103"/>
      <c r="N339" s="104"/>
      <c r="O339" s="44"/>
      <c r="P339" s="44"/>
      <c r="Q339" s="44"/>
      <c r="R339" s="44"/>
      <c r="S339" s="44"/>
      <c r="T339" s="45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T339" s="18" t="s">
        <v>143</v>
      </c>
      <c r="AU339" s="18" t="s">
        <v>80</v>
      </c>
    </row>
    <row r="340" spans="1:65" s="2" customFormat="1" ht="87.75">
      <c r="A340" s="27"/>
      <c r="B340" s="237"/>
      <c r="C340" s="238"/>
      <c r="D340" s="298" t="s">
        <v>205</v>
      </c>
      <c r="E340" s="238"/>
      <c r="F340" s="313" t="s">
        <v>1204</v>
      </c>
      <c r="G340" s="238"/>
      <c r="H340" s="238"/>
      <c r="I340" s="238"/>
      <c r="J340" s="238"/>
      <c r="K340" s="238"/>
      <c r="L340" s="28"/>
      <c r="M340" s="103"/>
      <c r="N340" s="104"/>
      <c r="O340" s="44"/>
      <c r="P340" s="44"/>
      <c r="Q340" s="44"/>
      <c r="R340" s="44"/>
      <c r="S340" s="44"/>
      <c r="T340" s="45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T340" s="18" t="s">
        <v>205</v>
      </c>
      <c r="AU340" s="18" t="s">
        <v>80</v>
      </c>
    </row>
    <row r="341" spans="1:65" s="2" customFormat="1" ht="16.5" customHeight="1">
      <c r="A341" s="27"/>
      <c r="B341" s="237"/>
      <c r="C341" s="302" t="s">
        <v>1205</v>
      </c>
      <c r="D341" s="302" t="s">
        <v>147</v>
      </c>
      <c r="E341" s="303" t="s">
        <v>1206</v>
      </c>
      <c r="F341" s="304" t="s">
        <v>1207</v>
      </c>
      <c r="G341" s="305" t="s">
        <v>420</v>
      </c>
      <c r="H341" s="306">
        <v>18</v>
      </c>
      <c r="I341" s="314">
        <v>0</v>
      </c>
      <c r="J341" s="307">
        <f>ROUND(I341*H341,2)</f>
        <v>0</v>
      </c>
      <c r="K341" s="304" t="s">
        <v>140</v>
      </c>
      <c r="L341" s="110"/>
      <c r="M341" s="111" t="s">
        <v>3</v>
      </c>
      <c r="N341" s="112" t="s">
        <v>41</v>
      </c>
      <c r="O341" s="99">
        <v>0</v>
      </c>
      <c r="P341" s="99">
        <f>O341*H341</f>
        <v>0</v>
      </c>
      <c r="Q341" s="99">
        <v>1.0999999999999999E-2</v>
      </c>
      <c r="R341" s="99">
        <f>Q341*H341</f>
        <v>0.19799999999999998</v>
      </c>
      <c r="S341" s="99">
        <v>0</v>
      </c>
      <c r="T341" s="100">
        <f>S341*H341</f>
        <v>0</v>
      </c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R341" s="101" t="s">
        <v>1208</v>
      </c>
      <c r="AT341" s="101" t="s">
        <v>147</v>
      </c>
      <c r="AU341" s="101" t="s">
        <v>80</v>
      </c>
      <c r="AY341" s="18" t="s">
        <v>131</v>
      </c>
      <c r="BE341" s="102">
        <f>IF(N341="základní",J341,0)</f>
        <v>0</v>
      </c>
      <c r="BF341" s="102">
        <f>IF(N341="snížená",J341,0)</f>
        <v>0</v>
      </c>
      <c r="BG341" s="102">
        <f>IF(N341="zákl. přenesená",J341,0)</f>
        <v>0</v>
      </c>
      <c r="BH341" s="102">
        <f>IF(N341="sníž. přenesená",J341,0)</f>
        <v>0</v>
      </c>
      <c r="BI341" s="102">
        <f>IF(N341="nulová",J341,0)</f>
        <v>0</v>
      </c>
      <c r="BJ341" s="18" t="s">
        <v>78</v>
      </c>
      <c r="BK341" s="102">
        <f>ROUND(I341*H341,2)</f>
        <v>0</v>
      </c>
      <c r="BL341" s="18" t="s">
        <v>1208</v>
      </c>
      <c r="BM341" s="101" t="s">
        <v>1209</v>
      </c>
    </row>
    <row r="342" spans="1:65" s="2" customFormat="1" ht="16.5" customHeight="1">
      <c r="A342" s="27"/>
      <c r="B342" s="237"/>
      <c r="C342" s="288" t="s">
        <v>1210</v>
      </c>
      <c r="D342" s="288" t="s">
        <v>136</v>
      </c>
      <c r="E342" s="289" t="s">
        <v>1211</v>
      </c>
      <c r="F342" s="290" t="s">
        <v>1212</v>
      </c>
      <c r="G342" s="291" t="s">
        <v>420</v>
      </c>
      <c r="H342" s="292">
        <v>10</v>
      </c>
      <c r="I342" s="314">
        <v>0</v>
      </c>
      <c r="J342" s="293">
        <f>ROUND(I342*H342,2)</f>
        <v>0</v>
      </c>
      <c r="K342" s="290" t="s">
        <v>140</v>
      </c>
      <c r="L342" s="28"/>
      <c r="M342" s="97" t="s">
        <v>3</v>
      </c>
      <c r="N342" s="98" t="s">
        <v>41</v>
      </c>
      <c r="O342" s="99">
        <v>1.6830000000000001</v>
      </c>
      <c r="P342" s="99">
        <f>O342*H342</f>
        <v>16.830000000000002</v>
      </c>
      <c r="Q342" s="99">
        <v>0</v>
      </c>
      <c r="R342" s="99">
        <f>Q342*H342</f>
        <v>0</v>
      </c>
      <c r="S342" s="99">
        <v>0</v>
      </c>
      <c r="T342" s="100">
        <f>S342*H342</f>
        <v>0</v>
      </c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R342" s="101" t="s">
        <v>610</v>
      </c>
      <c r="AT342" s="101" t="s">
        <v>136</v>
      </c>
      <c r="AU342" s="101" t="s">
        <v>80</v>
      </c>
      <c r="AY342" s="18" t="s">
        <v>131</v>
      </c>
      <c r="BE342" s="102">
        <f>IF(N342="základní",J342,0)</f>
        <v>0</v>
      </c>
      <c r="BF342" s="102">
        <f>IF(N342="snížená",J342,0)</f>
        <v>0</v>
      </c>
      <c r="BG342" s="102">
        <f>IF(N342="zákl. přenesená",J342,0)</f>
        <v>0</v>
      </c>
      <c r="BH342" s="102">
        <f>IF(N342="sníž. přenesená",J342,0)</f>
        <v>0</v>
      </c>
      <c r="BI342" s="102">
        <f>IF(N342="nulová",J342,0)</f>
        <v>0</v>
      </c>
      <c r="BJ342" s="18" t="s">
        <v>78</v>
      </c>
      <c r="BK342" s="102">
        <f>ROUND(I342*H342,2)</f>
        <v>0</v>
      </c>
      <c r="BL342" s="18" t="s">
        <v>610</v>
      </c>
      <c r="BM342" s="101" t="s">
        <v>1213</v>
      </c>
    </row>
    <row r="343" spans="1:65" s="2" customFormat="1">
      <c r="A343" s="27"/>
      <c r="B343" s="237"/>
      <c r="C343" s="238"/>
      <c r="D343" s="294" t="s">
        <v>143</v>
      </c>
      <c r="E343" s="238"/>
      <c r="F343" s="295" t="s">
        <v>1214</v>
      </c>
      <c r="G343" s="238"/>
      <c r="H343" s="238"/>
      <c r="I343" s="238"/>
      <c r="J343" s="238"/>
      <c r="K343" s="238"/>
      <c r="L343" s="28"/>
      <c r="M343" s="103"/>
      <c r="N343" s="104"/>
      <c r="O343" s="44"/>
      <c r="P343" s="44"/>
      <c r="Q343" s="44"/>
      <c r="R343" s="44"/>
      <c r="S343" s="44"/>
      <c r="T343" s="45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T343" s="18" t="s">
        <v>143</v>
      </c>
      <c r="AU343" s="18" t="s">
        <v>80</v>
      </c>
    </row>
    <row r="344" spans="1:65" s="2" customFormat="1" ht="16.5" customHeight="1">
      <c r="A344" s="27"/>
      <c r="B344" s="237"/>
      <c r="C344" s="302" t="s">
        <v>797</v>
      </c>
      <c r="D344" s="302" t="s">
        <v>147</v>
      </c>
      <c r="E344" s="303" t="s">
        <v>1215</v>
      </c>
      <c r="F344" s="304" t="s">
        <v>1216</v>
      </c>
      <c r="G344" s="305" t="s">
        <v>910</v>
      </c>
      <c r="H344" s="306">
        <v>10</v>
      </c>
      <c r="I344" s="314">
        <v>0</v>
      </c>
      <c r="J344" s="307">
        <f>ROUND(I344*H344,2)</f>
        <v>0</v>
      </c>
      <c r="K344" s="304" t="s">
        <v>3</v>
      </c>
      <c r="L344" s="110"/>
      <c r="M344" s="111" t="s">
        <v>3</v>
      </c>
      <c r="N344" s="112" t="s">
        <v>41</v>
      </c>
      <c r="O344" s="99">
        <v>0</v>
      </c>
      <c r="P344" s="99">
        <f>O344*H344</f>
        <v>0</v>
      </c>
      <c r="Q344" s="99">
        <v>0</v>
      </c>
      <c r="R344" s="99">
        <f>Q344*H344</f>
        <v>0</v>
      </c>
      <c r="S344" s="99">
        <v>0</v>
      </c>
      <c r="T344" s="100">
        <f>S344*H344</f>
        <v>0</v>
      </c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R344" s="101" t="s">
        <v>1217</v>
      </c>
      <c r="AT344" s="101" t="s">
        <v>147</v>
      </c>
      <c r="AU344" s="101" t="s">
        <v>80</v>
      </c>
      <c r="AY344" s="18" t="s">
        <v>131</v>
      </c>
      <c r="BE344" s="102">
        <f>IF(N344="základní",J344,0)</f>
        <v>0</v>
      </c>
      <c r="BF344" s="102">
        <f>IF(N344="snížená",J344,0)</f>
        <v>0</v>
      </c>
      <c r="BG344" s="102">
        <f>IF(N344="zákl. přenesená",J344,0)</f>
        <v>0</v>
      </c>
      <c r="BH344" s="102">
        <f>IF(N344="sníž. přenesená",J344,0)</f>
        <v>0</v>
      </c>
      <c r="BI344" s="102">
        <f>IF(N344="nulová",J344,0)</f>
        <v>0</v>
      </c>
      <c r="BJ344" s="18" t="s">
        <v>78</v>
      </c>
      <c r="BK344" s="102">
        <f>ROUND(I344*H344,2)</f>
        <v>0</v>
      </c>
      <c r="BL344" s="18" t="s">
        <v>610</v>
      </c>
      <c r="BM344" s="101" t="s">
        <v>1218</v>
      </c>
    </row>
    <row r="345" spans="1:65" s="2" customFormat="1" ht="16.5" customHeight="1">
      <c r="A345" s="27"/>
      <c r="B345" s="237"/>
      <c r="C345" s="288" t="s">
        <v>1219</v>
      </c>
      <c r="D345" s="288" t="s">
        <v>136</v>
      </c>
      <c r="E345" s="289" t="s">
        <v>1220</v>
      </c>
      <c r="F345" s="290" t="s">
        <v>1221</v>
      </c>
      <c r="G345" s="291" t="s">
        <v>420</v>
      </c>
      <c r="H345" s="292">
        <v>10</v>
      </c>
      <c r="I345" s="314">
        <v>0</v>
      </c>
      <c r="J345" s="293">
        <f>ROUND(I345*H345,2)</f>
        <v>0</v>
      </c>
      <c r="K345" s="290" t="s">
        <v>140</v>
      </c>
      <c r="L345" s="28"/>
      <c r="M345" s="97" t="s">
        <v>3</v>
      </c>
      <c r="N345" s="98" t="s">
        <v>41</v>
      </c>
      <c r="O345" s="99">
        <v>0.84199999999999997</v>
      </c>
      <c r="P345" s="99">
        <f>O345*H345</f>
        <v>8.42</v>
      </c>
      <c r="Q345" s="99">
        <v>0</v>
      </c>
      <c r="R345" s="99">
        <f>Q345*H345</f>
        <v>0</v>
      </c>
      <c r="S345" s="99">
        <v>0</v>
      </c>
      <c r="T345" s="100">
        <f>S345*H345</f>
        <v>0</v>
      </c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R345" s="101" t="s">
        <v>610</v>
      </c>
      <c r="AT345" s="101" t="s">
        <v>136</v>
      </c>
      <c r="AU345" s="101" t="s">
        <v>80</v>
      </c>
      <c r="AY345" s="18" t="s">
        <v>131</v>
      </c>
      <c r="BE345" s="102">
        <f>IF(N345="základní",J345,0)</f>
        <v>0</v>
      </c>
      <c r="BF345" s="102">
        <f>IF(N345="snížená",J345,0)</f>
        <v>0</v>
      </c>
      <c r="BG345" s="102">
        <f>IF(N345="zákl. přenesená",J345,0)</f>
        <v>0</v>
      </c>
      <c r="BH345" s="102">
        <f>IF(N345="sníž. přenesená",J345,0)</f>
        <v>0</v>
      </c>
      <c r="BI345" s="102">
        <f>IF(N345="nulová",J345,0)</f>
        <v>0</v>
      </c>
      <c r="BJ345" s="18" t="s">
        <v>78</v>
      </c>
      <c r="BK345" s="102">
        <f>ROUND(I345*H345,2)</f>
        <v>0</v>
      </c>
      <c r="BL345" s="18" t="s">
        <v>610</v>
      </c>
      <c r="BM345" s="101" t="s">
        <v>1222</v>
      </c>
    </row>
    <row r="346" spans="1:65" s="2" customFormat="1">
      <c r="A346" s="27"/>
      <c r="B346" s="237"/>
      <c r="C346" s="238"/>
      <c r="D346" s="294" t="s">
        <v>143</v>
      </c>
      <c r="E346" s="238"/>
      <c r="F346" s="295" t="s">
        <v>1223</v>
      </c>
      <c r="G346" s="238"/>
      <c r="H346" s="238"/>
      <c r="I346" s="238"/>
      <c r="J346" s="238"/>
      <c r="K346" s="238"/>
      <c r="L346" s="28"/>
      <c r="M346" s="103"/>
      <c r="N346" s="104"/>
      <c r="O346" s="44"/>
      <c r="P346" s="44"/>
      <c r="Q346" s="44"/>
      <c r="R346" s="44"/>
      <c r="S346" s="44"/>
      <c r="T346" s="45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T346" s="18" t="s">
        <v>143</v>
      </c>
      <c r="AU346" s="18" t="s">
        <v>80</v>
      </c>
    </row>
    <row r="347" spans="1:65" s="2" customFormat="1" ht="16.5" customHeight="1">
      <c r="A347" s="27"/>
      <c r="B347" s="237"/>
      <c r="C347" s="302" t="s">
        <v>1224</v>
      </c>
      <c r="D347" s="302" t="s">
        <v>147</v>
      </c>
      <c r="E347" s="303" t="s">
        <v>1225</v>
      </c>
      <c r="F347" s="304" t="s">
        <v>1226</v>
      </c>
      <c r="G347" s="305" t="s">
        <v>910</v>
      </c>
      <c r="H347" s="306">
        <v>10</v>
      </c>
      <c r="I347" s="314">
        <v>0</v>
      </c>
      <c r="J347" s="307">
        <f>ROUND(I347*H347,2)</f>
        <v>0</v>
      </c>
      <c r="K347" s="304" t="s">
        <v>3</v>
      </c>
      <c r="L347" s="110"/>
      <c r="M347" s="111" t="s">
        <v>3</v>
      </c>
      <c r="N347" s="112" t="s">
        <v>41</v>
      </c>
      <c r="O347" s="99">
        <v>0</v>
      </c>
      <c r="P347" s="99">
        <f>O347*H347</f>
        <v>0</v>
      </c>
      <c r="Q347" s="99">
        <v>0</v>
      </c>
      <c r="R347" s="99">
        <f>Q347*H347</f>
        <v>0</v>
      </c>
      <c r="S347" s="99">
        <v>0</v>
      </c>
      <c r="T347" s="100">
        <f>S347*H347</f>
        <v>0</v>
      </c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R347" s="101" t="s">
        <v>1217</v>
      </c>
      <c r="AT347" s="101" t="s">
        <v>147</v>
      </c>
      <c r="AU347" s="101" t="s">
        <v>80</v>
      </c>
      <c r="AY347" s="18" t="s">
        <v>131</v>
      </c>
      <c r="BE347" s="102">
        <f>IF(N347="základní",J347,0)</f>
        <v>0</v>
      </c>
      <c r="BF347" s="102">
        <f>IF(N347="snížená",J347,0)</f>
        <v>0</v>
      </c>
      <c r="BG347" s="102">
        <f>IF(N347="zákl. přenesená",J347,0)</f>
        <v>0</v>
      </c>
      <c r="BH347" s="102">
        <f>IF(N347="sníž. přenesená",J347,0)</f>
        <v>0</v>
      </c>
      <c r="BI347" s="102">
        <f>IF(N347="nulová",J347,0)</f>
        <v>0</v>
      </c>
      <c r="BJ347" s="18" t="s">
        <v>78</v>
      </c>
      <c r="BK347" s="102">
        <f>ROUND(I347*H347,2)</f>
        <v>0</v>
      </c>
      <c r="BL347" s="18" t="s">
        <v>610</v>
      </c>
      <c r="BM347" s="101" t="s">
        <v>1227</v>
      </c>
    </row>
    <row r="348" spans="1:65" s="2" customFormat="1" ht="16.5" customHeight="1">
      <c r="A348" s="27"/>
      <c r="B348" s="237"/>
      <c r="C348" s="288" t="s">
        <v>1228</v>
      </c>
      <c r="D348" s="288" t="s">
        <v>136</v>
      </c>
      <c r="E348" s="289" t="s">
        <v>1229</v>
      </c>
      <c r="F348" s="290" t="s">
        <v>1230</v>
      </c>
      <c r="G348" s="291" t="s">
        <v>420</v>
      </c>
      <c r="H348" s="292">
        <v>2</v>
      </c>
      <c r="I348" s="314">
        <v>0</v>
      </c>
      <c r="J348" s="293">
        <f>ROUND(I348*H348,2)</f>
        <v>0</v>
      </c>
      <c r="K348" s="290" t="s">
        <v>140</v>
      </c>
      <c r="L348" s="28"/>
      <c r="M348" s="97" t="s">
        <v>3</v>
      </c>
      <c r="N348" s="98" t="s">
        <v>41</v>
      </c>
      <c r="O348" s="99">
        <v>2.351</v>
      </c>
      <c r="P348" s="99">
        <f>O348*H348</f>
        <v>4.702</v>
      </c>
      <c r="Q348" s="99">
        <v>0</v>
      </c>
      <c r="R348" s="99">
        <f>Q348*H348</f>
        <v>0</v>
      </c>
      <c r="S348" s="99">
        <v>0</v>
      </c>
      <c r="T348" s="100">
        <f>S348*H348</f>
        <v>0</v>
      </c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R348" s="101" t="s">
        <v>610</v>
      </c>
      <c r="AT348" s="101" t="s">
        <v>136</v>
      </c>
      <c r="AU348" s="101" t="s">
        <v>80</v>
      </c>
      <c r="AY348" s="18" t="s">
        <v>131</v>
      </c>
      <c r="BE348" s="102">
        <f>IF(N348="základní",J348,0)</f>
        <v>0</v>
      </c>
      <c r="BF348" s="102">
        <f>IF(N348="snížená",J348,0)</f>
        <v>0</v>
      </c>
      <c r="BG348" s="102">
        <f>IF(N348="zákl. přenesená",J348,0)</f>
        <v>0</v>
      </c>
      <c r="BH348" s="102">
        <f>IF(N348="sníž. přenesená",J348,0)</f>
        <v>0</v>
      </c>
      <c r="BI348" s="102">
        <f>IF(N348="nulová",J348,0)</f>
        <v>0</v>
      </c>
      <c r="BJ348" s="18" t="s">
        <v>78</v>
      </c>
      <c r="BK348" s="102">
        <f>ROUND(I348*H348,2)</f>
        <v>0</v>
      </c>
      <c r="BL348" s="18" t="s">
        <v>610</v>
      </c>
      <c r="BM348" s="101" t="s">
        <v>1231</v>
      </c>
    </row>
    <row r="349" spans="1:65" s="2" customFormat="1">
      <c r="A349" s="27"/>
      <c r="B349" s="237"/>
      <c r="C349" s="238"/>
      <c r="D349" s="294" t="s">
        <v>143</v>
      </c>
      <c r="E349" s="238"/>
      <c r="F349" s="295" t="s">
        <v>1232</v>
      </c>
      <c r="G349" s="238"/>
      <c r="H349" s="238"/>
      <c r="I349" s="238"/>
      <c r="J349" s="238"/>
      <c r="K349" s="238"/>
      <c r="L349" s="28"/>
      <c r="M349" s="103"/>
      <c r="N349" s="104"/>
      <c r="O349" s="44"/>
      <c r="P349" s="44"/>
      <c r="Q349" s="44"/>
      <c r="R349" s="44"/>
      <c r="S349" s="44"/>
      <c r="T349" s="45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T349" s="18" t="s">
        <v>143</v>
      </c>
      <c r="AU349" s="18" t="s">
        <v>80</v>
      </c>
    </row>
    <row r="350" spans="1:65" s="2" customFormat="1" ht="16.5" customHeight="1">
      <c r="A350" s="27"/>
      <c r="B350" s="237"/>
      <c r="C350" s="288" t="s">
        <v>1233</v>
      </c>
      <c r="D350" s="288" t="s">
        <v>136</v>
      </c>
      <c r="E350" s="289" t="s">
        <v>1234</v>
      </c>
      <c r="F350" s="290" t="s">
        <v>1235</v>
      </c>
      <c r="G350" s="291" t="s">
        <v>420</v>
      </c>
      <c r="H350" s="292">
        <v>2</v>
      </c>
      <c r="I350" s="314">
        <v>0</v>
      </c>
      <c r="J350" s="293">
        <f>ROUND(I350*H350,2)</f>
        <v>0</v>
      </c>
      <c r="K350" s="290" t="s">
        <v>140</v>
      </c>
      <c r="L350" s="28"/>
      <c r="M350" s="97" t="s">
        <v>3</v>
      </c>
      <c r="N350" s="98" t="s">
        <v>41</v>
      </c>
      <c r="O350" s="99">
        <v>0.43</v>
      </c>
      <c r="P350" s="99">
        <f>O350*H350</f>
        <v>0.86</v>
      </c>
      <c r="Q350" s="99">
        <v>0</v>
      </c>
      <c r="R350" s="99">
        <f>Q350*H350</f>
        <v>0</v>
      </c>
      <c r="S350" s="99">
        <v>0</v>
      </c>
      <c r="T350" s="100">
        <f>S350*H350</f>
        <v>0</v>
      </c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R350" s="101" t="s">
        <v>610</v>
      </c>
      <c r="AT350" s="101" t="s">
        <v>136</v>
      </c>
      <c r="AU350" s="101" t="s">
        <v>80</v>
      </c>
      <c r="AY350" s="18" t="s">
        <v>131</v>
      </c>
      <c r="BE350" s="102">
        <f>IF(N350="základní",J350,0)</f>
        <v>0</v>
      </c>
      <c r="BF350" s="102">
        <f>IF(N350="snížená",J350,0)</f>
        <v>0</v>
      </c>
      <c r="BG350" s="102">
        <f>IF(N350="zákl. přenesená",J350,0)</f>
        <v>0</v>
      </c>
      <c r="BH350" s="102">
        <f>IF(N350="sníž. přenesená",J350,0)</f>
        <v>0</v>
      </c>
      <c r="BI350" s="102">
        <f>IF(N350="nulová",J350,0)</f>
        <v>0</v>
      </c>
      <c r="BJ350" s="18" t="s">
        <v>78</v>
      </c>
      <c r="BK350" s="102">
        <f>ROUND(I350*H350,2)</f>
        <v>0</v>
      </c>
      <c r="BL350" s="18" t="s">
        <v>610</v>
      </c>
      <c r="BM350" s="101" t="s">
        <v>1236</v>
      </c>
    </row>
    <row r="351" spans="1:65" s="2" customFormat="1">
      <c r="A351" s="27"/>
      <c r="B351" s="237"/>
      <c r="C351" s="238"/>
      <c r="D351" s="294" t="s">
        <v>143</v>
      </c>
      <c r="E351" s="238"/>
      <c r="F351" s="295" t="s">
        <v>1237</v>
      </c>
      <c r="G351" s="238"/>
      <c r="H351" s="238"/>
      <c r="I351" s="238"/>
      <c r="J351" s="238"/>
      <c r="K351" s="238"/>
      <c r="L351" s="28"/>
      <c r="M351" s="103"/>
      <c r="N351" s="104"/>
      <c r="O351" s="44"/>
      <c r="P351" s="44"/>
      <c r="Q351" s="44"/>
      <c r="R351" s="44"/>
      <c r="S351" s="44"/>
      <c r="T351" s="45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T351" s="18" t="s">
        <v>143</v>
      </c>
      <c r="AU351" s="18" t="s">
        <v>80</v>
      </c>
    </row>
    <row r="352" spans="1:65" s="2" customFormat="1" ht="16.5" customHeight="1">
      <c r="A352" s="27"/>
      <c r="B352" s="237"/>
      <c r="C352" s="288" t="s">
        <v>1238</v>
      </c>
      <c r="D352" s="288" t="s">
        <v>136</v>
      </c>
      <c r="E352" s="289" t="s">
        <v>1239</v>
      </c>
      <c r="F352" s="290" t="s">
        <v>1240</v>
      </c>
      <c r="G352" s="291" t="s">
        <v>420</v>
      </c>
      <c r="H352" s="292">
        <v>2</v>
      </c>
      <c r="I352" s="314">
        <v>0</v>
      </c>
      <c r="J352" s="293">
        <f>ROUND(I352*H352,2)</f>
        <v>0</v>
      </c>
      <c r="K352" s="290" t="s">
        <v>140</v>
      </c>
      <c r="L352" s="28"/>
      <c r="M352" s="97" t="s">
        <v>3</v>
      </c>
      <c r="N352" s="98" t="s">
        <v>41</v>
      </c>
      <c r="O352" s="99">
        <v>0.85</v>
      </c>
      <c r="P352" s="99">
        <f>O352*H352</f>
        <v>1.7</v>
      </c>
      <c r="Q352" s="99">
        <v>0</v>
      </c>
      <c r="R352" s="99">
        <f>Q352*H352</f>
        <v>0</v>
      </c>
      <c r="S352" s="99">
        <v>0</v>
      </c>
      <c r="T352" s="100">
        <f>S352*H352</f>
        <v>0</v>
      </c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R352" s="101" t="s">
        <v>610</v>
      </c>
      <c r="AT352" s="101" t="s">
        <v>136</v>
      </c>
      <c r="AU352" s="101" t="s">
        <v>80</v>
      </c>
      <c r="AY352" s="18" t="s">
        <v>131</v>
      </c>
      <c r="BE352" s="102">
        <f>IF(N352="základní",J352,0)</f>
        <v>0</v>
      </c>
      <c r="BF352" s="102">
        <f>IF(N352="snížená",J352,0)</f>
        <v>0</v>
      </c>
      <c r="BG352" s="102">
        <f>IF(N352="zákl. přenesená",J352,0)</f>
        <v>0</v>
      </c>
      <c r="BH352" s="102">
        <f>IF(N352="sníž. přenesená",J352,0)</f>
        <v>0</v>
      </c>
      <c r="BI352" s="102">
        <f>IF(N352="nulová",J352,0)</f>
        <v>0</v>
      </c>
      <c r="BJ352" s="18" t="s">
        <v>78</v>
      </c>
      <c r="BK352" s="102">
        <f>ROUND(I352*H352,2)</f>
        <v>0</v>
      </c>
      <c r="BL352" s="18" t="s">
        <v>610</v>
      </c>
      <c r="BM352" s="101" t="s">
        <v>1241</v>
      </c>
    </row>
    <row r="353" spans="1:65" s="2" customFormat="1">
      <c r="A353" s="27"/>
      <c r="B353" s="237"/>
      <c r="C353" s="238"/>
      <c r="D353" s="294" t="s">
        <v>143</v>
      </c>
      <c r="E353" s="238"/>
      <c r="F353" s="295" t="s">
        <v>1242</v>
      </c>
      <c r="G353" s="238"/>
      <c r="H353" s="238"/>
      <c r="I353" s="238"/>
      <c r="J353" s="238"/>
      <c r="K353" s="238"/>
      <c r="L353" s="28"/>
      <c r="M353" s="103"/>
      <c r="N353" s="104"/>
      <c r="O353" s="44"/>
      <c r="P353" s="44"/>
      <c r="Q353" s="44"/>
      <c r="R353" s="44"/>
      <c r="S353" s="44"/>
      <c r="T353" s="45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T353" s="18" t="s">
        <v>143</v>
      </c>
      <c r="AU353" s="18" t="s">
        <v>80</v>
      </c>
    </row>
    <row r="354" spans="1:65" s="12" customFormat="1" ht="22.9" customHeight="1">
      <c r="B354" s="281"/>
      <c r="C354" s="282"/>
      <c r="D354" s="283" t="s">
        <v>69</v>
      </c>
      <c r="E354" s="286" t="s">
        <v>1243</v>
      </c>
      <c r="F354" s="286" t="s">
        <v>1244</v>
      </c>
      <c r="G354" s="282"/>
      <c r="H354" s="282"/>
      <c r="I354" s="282"/>
      <c r="J354" s="287">
        <f>BK354</f>
        <v>0</v>
      </c>
      <c r="K354" s="282"/>
      <c r="L354" s="89"/>
      <c r="M354" s="91"/>
      <c r="N354" s="92"/>
      <c r="O354" s="92"/>
      <c r="P354" s="93">
        <f>SUM(P355:P356)</f>
        <v>4.84</v>
      </c>
      <c r="Q354" s="92"/>
      <c r="R354" s="93">
        <f>SUM(R355:R356)</f>
        <v>0</v>
      </c>
      <c r="S354" s="92"/>
      <c r="T354" s="94">
        <f>SUM(T355:T356)</f>
        <v>0</v>
      </c>
      <c r="AR354" s="90" t="s">
        <v>157</v>
      </c>
      <c r="AT354" s="95" t="s">
        <v>69</v>
      </c>
      <c r="AU354" s="95" t="s">
        <v>78</v>
      </c>
      <c r="AY354" s="90" t="s">
        <v>131</v>
      </c>
      <c r="BK354" s="96">
        <f>SUM(BK355:BK356)</f>
        <v>0</v>
      </c>
    </row>
    <row r="355" spans="1:65" s="2" customFormat="1" ht="16.5" customHeight="1">
      <c r="A355" s="27"/>
      <c r="B355" s="237"/>
      <c r="C355" s="288" t="s">
        <v>1245</v>
      </c>
      <c r="D355" s="288" t="s">
        <v>136</v>
      </c>
      <c r="E355" s="289" t="s">
        <v>1246</v>
      </c>
      <c r="F355" s="290" t="s">
        <v>1247</v>
      </c>
      <c r="G355" s="291" t="s">
        <v>420</v>
      </c>
      <c r="H355" s="292">
        <v>1</v>
      </c>
      <c r="I355" s="314">
        <v>0</v>
      </c>
      <c r="J355" s="293">
        <f>ROUND(I355*H355,2)</f>
        <v>0</v>
      </c>
      <c r="K355" s="290" t="s">
        <v>140</v>
      </c>
      <c r="L355" s="28"/>
      <c r="M355" s="97" t="s">
        <v>3</v>
      </c>
      <c r="N355" s="98" t="s">
        <v>41</v>
      </c>
      <c r="O355" s="99">
        <v>4.84</v>
      </c>
      <c r="P355" s="99">
        <f>O355*H355</f>
        <v>4.84</v>
      </c>
      <c r="Q355" s="99">
        <v>0</v>
      </c>
      <c r="R355" s="99">
        <f>Q355*H355</f>
        <v>0</v>
      </c>
      <c r="S355" s="99">
        <v>0</v>
      </c>
      <c r="T355" s="100">
        <f>S355*H355</f>
        <v>0</v>
      </c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R355" s="101" t="s">
        <v>610</v>
      </c>
      <c r="AT355" s="101" t="s">
        <v>136</v>
      </c>
      <c r="AU355" s="101" t="s">
        <v>80</v>
      </c>
      <c r="AY355" s="18" t="s">
        <v>131</v>
      </c>
      <c r="BE355" s="102">
        <f>IF(N355="základní",J355,0)</f>
        <v>0</v>
      </c>
      <c r="BF355" s="102">
        <f>IF(N355="snížená",J355,0)</f>
        <v>0</v>
      </c>
      <c r="BG355" s="102">
        <f>IF(N355="zákl. přenesená",J355,0)</f>
        <v>0</v>
      </c>
      <c r="BH355" s="102">
        <f>IF(N355="sníž. přenesená",J355,0)</f>
        <v>0</v>
      </c>
      <c r="BI355" s="102">
        <f>IF(N355="nulová",J355,0)</f>
        <v>0</v>
      </c>
      <c r="BJ355" s="18" t="s">
        <v>78</v>
      </c>
      <c r="BK355" s="102">
        <f>ROUND(I355*H355,2)</f>
        <v>0</v>
      </c>
      <c r="BL355" s="18" t="s">
        <v>610</v>
      </c>
      <c r="BM355" s="101" t="s">
        <v>1248</v>
      </c>
    </row>
    <row r="356" spans="1:65" s="2" customFormat="1">
      <c r="A356" s="27"/>
      <c r="B356" s="237"/>
      <c r="C356" s="238"/>
      <c r="D356" s="294" t="s">
        <v>143</v>
      </c>
      <c r="E356" s="238"/>
      <c r="F356" s="295" t="s">
        <v>1249</v>
      </c>
      <c r="G356" s="238"/>
      <c r="H356" s="238"/>
      <c r="I356" s="238"/>
      <c r="J356" s="238"/>
      <c r="K356" s="238"/>
      <c r="L356" s="28"/>
      <c r="M356" s="124"/>
      <c r="N356" s="125"/>
      <c r="O356" s="126"/>
      <c r="P356" s="126"/>
      <c r="Q356" s="126"/>
      <c r="R356" s="126"/>
      <c r="S356" s="126"/>
      <c r="T356" s="1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T356" s="18" t="s">
        <v>143</v>
      </c>
      <c r="AU356" s="18" t="s">
        <v>80</v>
      </c>
    </row>
    <row r="357" spans="1:65" s="2" customFormat="1" ht="6.95" customHeight="1">
      <c r="A357" s="27"/>
      <c r="B357" s="257"/>
      <c r="C357" s="258"/>
      <c r="D357" s="258"/>
      <c r="E357" s="258"/>
      <c r="F357" s="258"/>
      <c r="G357" s="258"/>
      <c r="H357" s="258"/>
      <c r="I357" s="258"/>
      <c r="J357" s="258"/>
      <c r="K357" s="258"/>
      <c r="L357" s="28"/>
      <c r="M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</row>
  </sheetData>
  <sheetProtection password="CA50" sheet="1" objects="1" scenarios="1"/>
  <autoFilter ref="C93:K356"/>
  <mergeCells count="9">
    <mergeCell ref="E50:H50"/>
    <mergeCell ref="E84:H84"/>
    <mergeCell ref="E86:H86"/>
    <mergeCell ref="L2:V2"/>
    <mergeCell ref="E7:H7"/>
    <mergeCell ref="E9:H9"/>
    <mergeCell ref="E18:H18"/>
    <mergeCell ref="E27:H27"/>
    <mergeCell ref="E48:H48"/>
  </mergeCells>
  <hyperlinks>
    <hyperlink ref="F98" r:id="rId1"/>
    <hyperlink ref="F100" r:id="rId2"/>
    <hyperlink ref="F102" r:id="rId3"/>
    <hyperlink ref="F104" r:id="rId4"/>
    <hyperlink ref="F110" r:id="rId5"/>
    <hyperlink ref="F114" r:id="rId6"/>
    <hyperlink ref="F119" r:id="rId7"/>
    <hyperlink ref="F122" r:id="rId8"/>
    <hyperlink ref="F126" r:id="rId9"/>
    <hyperlink ref="F131" r:id="rId10"/>
    <hyperlink ref="F134" r:id="rId11"/>
    <hyperlink ref="F140" r:id="rId12"/>
    <hyperlink ref="F143" r:id="rId13"/>
    <hyperlink ref="F145" r:id="rId14"/>
    <hyperlink ref="F147" r:id="rId15"/>
    <hyperlink ref="F150" r:id="rId16"/>
    <hyperlink ref="F156" r:id="rId17"/>
    <hyperlink ref="F159" r:id="rId18"/>
    <hyperlink ref="F162" r:id="rId19"/>
    <hyperlink ref="F165" r:id="rId20"/>
    <hyperlink ref="F169" r:id="rId21"/>
    <hyperlink ref="F184" r:id="rId22"/>
    <hyperlink ref="F188" r:id="rId23"/>
    <hyperlink ref="F191" r:id="rId24"/>
    <hyperlink ref="F197" r:id="rId25"/>
    <hyperlink ref="F206" r:id="rId26"/>
    <hyperlink ref="F211" r:id="rId27"/>
    <hyperlink ref="F214" r:id="rId28"/>
    <hyperlink ref="F217" r:id="rId29"/>
    <hyperlink ref="F220" r:id="rId30"/>
    <hyperlink ref="F223" r:id="rId31"/>
    <hyperlink ref="F227" r:id="rId32"/>
    <hyperlink ref="F231" r:id="rId33"/>
    <hyperlink ref="F234" r:id="rId34"/>
    <hyperlink ref="F237" r:id="rId35"/>
    <hyperlink ref="F242" r:id="rId36"/>
    <hyperlink ref="F245" r:id="rId37"/>
    <hyperlink ref="F248" r:id="rId38"/>
    <hyperlink ref="F251" r:id="rId39"/>
    <hyperlink ref="F262" r:id="rId40"/>
    <hyperlink ref="F264" r:id="rId41"/>
    <hyperlink ref="F267" r:id="rId42"/>
    <hyperlink ref="F270" r:id="rId43"/>
    <hyperlink ref="F274" r:id="rId44"/>
    <hyperlink ref="F278" r:id="rId45"/>
    <hyperlink ref="F282" r:id="rId46"/>
    <hyperlink ref="F285" r:id="rId47"/>
    <hyperlink ref="F288" r:id="rId48"/>
    <hyperlink ref="F293" r:id="rId49"/>
    <hyperlink ref="F298" r:id="rId50"/>
    <hyperlink ref="F315" r:id="rId51"/>
    <hyperlink ref="F318" r:id="rId52"/>
    <hyperlink ref="F321" r:id="rId53"/>
    <hyperlink ref="F324" r:id="rId54"/>
    <hyperlink ref="F339" r:id="rId55"/>
    <hyperlink ref="F343" r:id="rId56"/>
    <hyperlink ref="F346" r:id="rId57"/>
    <hyperlink ref="F349" r:id="rId58"/>
    <hyperlink ref="F351" r:id="rId59"/>
    <hyperlink ref="F353" r:id="rId60"/>
    <hyperlink ref="F356" r:id="rId61"/>
  </hyperlinks>
  <pageMargins left="0.39374999999999999" right="0.39374999999999999" top="0.39374999999999999" bottom="0.39374999999999999" header="0" footer="0"/>
  <pageSetup paperSize="9" scale="84" fitToHeight="100" orientation="landscape" blackAndWhite="1" r:id="rId62"/>
  <headerFooter>
    <oddFooter>&amp;CStrana &amp;P z &amp;N</oddFooter>
  </headerFooter>
  <drawing r:id="rId63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98"/>
  <sheetViews>
    <sheetView showGridLines="0" topLeftCell="A56" workbookViewId="0">
      <selection activeCell="F91" sqref="F91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89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1250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ROUND(J82,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ROUND((SUM(BE82:BE97)),  2)</f>
        <v>0</v>
      </c>
      <c r="G33" s="238"/>
      <c r="H33" s="238"/>
      <c r="I33" s="249">
        <v>0.21</v>
      </c>
      <c r="J33" s="248">
        <f>ROUND(((SUM(BE82:BE97))*I33),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ROUND((SUM(BF82:BF97)),  2)</f>
        <v>0</v>
      </c>
      <c r="G34" s="238"/>
      <c r="H34" s="238"/>
      <c r="I34" s="249">
        <v>0.12</v>
      </c>
      <c r="J34" s="248">
        <f>ROUND(((SUM(BF82:BF97))*I34),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ROUND((SUM(BG82:BG97)),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ROUND((SUM(BH82:BH97)),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ROUND((SUM(BI82:BI97)),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 xml:space="preserve">04 - Zeleň 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J82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112</v>
      </c>
      <c r="E60" s="268"/>
      <c r="F60" s="268"/>
      <c r="G60" s="268"/>
      <c r="H60" s="268"/>
      <c r="I60" s="268"/>
      <c r="J60" s="269">
        <f>J83</f>
        <v>0</v>
      </c>
      <c r="K60" s="266"/>
      <c r="L60" s="82"/>
    </row>
    <row r="61" spans="1:47" s="10" customFormat="1" ht="19.899999999999999" customHeight="1">
      <c r="B61" s="270"/>
      <c r="C61" s="271"/>
      <c r="D61" s="272" t="s">
        <v>213</v>
      </c>
      <c r="E61" s="273"/>
      <c r="F61" s="273"/>
      <c r="G61" s="273"/>
      <c r="H61" s="273"/>
      <c r="I61" s="273"/>
      <c r="J61" s="274">
        <f>J84</f>
        <v>0</v>
      </c>
      <c r="K61" s="271"/>
      <c r="L61" s="83"/>
    </row>
    <row r="62" spans="1:47" s="10" customFormat="1" ht="19.899999999999999" customHeight="1">
      <c r="B62" s="270"/>
      <c r="C62" s="271"/>
      <c r="D62" s="272" t="s">
        <v>1251</v>
      </c>
      <c r="E62" s="273"/>
      <c r="F62" s="273"/>
      <c r="G62" s="273"/>
      <c r="H62" s="273"/>
      <c r="I62" s="273"/>
      <c r="J62" s="274">
        <f>J89</f>
        <v>0</v>
      </c>
      <c r="K62" s="271"/>
      <c r="L62" s="83"/>
    </row>
    <row r="63" spans="1:47" s="2" customFormat="1" ht="21.75" customHeight="1">
      <c r="A63" s="27"/>
      <c r="B63" s="237"/>
      <c r="C63" s="238"/>
      <c r="D63" s="238"/>
      <c r="E63" s="238"/>
      <c r="F63" s="238"/>
      <c r="G63" s="238"/>
      <c r="H63" s="238"/>
      <c r="I63" s="238"/>
      <c r="J63" s="238"/>
      <c r="K63" s="238"/>
      <c r="L63" s="79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</row>
    <row r="64" spans="1:47" s="2" customFormat="1" ht="6.95" customHeight="1">
      <c r="A64" s="27"/>
      <c r="B64" s="257"/>
      <c r="C64" s="258"/>
      <c r="D64" s="258"/>
      <c r="E64" s="258"/>
      <c r="F64" s="258"/>
      <c r="G64" s="258"/>
      <c r="H64" s="258"/>
      <c r="I64" s="258"/>
      <c r="J64" s="258"/>
      <c r="K64" s="258"/>
      <c r="L64" s="79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</row>
    <row r="68" spans="1:31" s="2" customFormat="1" ht="6.95" customHeight="1">
      <c r="A68" s="27"/>
      <c r="B68" s="259"/>
      <c r="C68" s="260"/>
      <c r="D68" s="260"/>
      <c r="E68" s="260"/>
      <c r="F68" s="260"/>
      <c r="G68" s="260"/>
      <c r="H68" s="260"/>
      <c r="I68" s="260"/>
      <c r="J68" s="260"/>
      <c r="K68" s="260"/>
      <c r="L68" s="79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</row>
    <row r="69" spans="1:31" s="2" customFormat="1" ht="24.95" customHeight="1">
      <c r="A69" s="27"/>
      <c r="B69" s="237"/>
      <c r="C69" s="235" t="s">
        <v>116</v>
      </c>
      <c r="D69" s="238"/>
      <c r="E69" s="238"/>
      <c r="F69" s="238"/>
      <c r="G69" s="238"/>
      <c r="H69" s="238"/>
      <c r="I69" s="238"/>
      <c r="J69" s="238"/>
      <c r="K69" s="238"/>
      <c r="L69" s="79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</row>
    <row r="70" spans="1:31" s="2" customFormat="1" ht="6.95" customHeight="1">
      <c r="A70" s="27"/>
      <c r="B70" s="237"/>
      <c r="C70" s="238"/>
      <c r="D70" s="238"/>
      <c r="E70" s="238"/>
      <c r="F70" s="238"/>
      <c r="G70" s="238"/>
      <c r="H70" s="238"/>
      <c r="I70" s="238"/>
      <c r="J70" s="238"/>
      <c r="K70" s="238"/>
      <c r="L70" s="79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</row>
    <row r="71" spans="1:31" s="2" customFormat="1" ht="12" customHeight="1">
      <c r="A71" s="27"/>
      <c r="B71" s="237"/>
      <c r="C71" s="236" t="s">
        <v>15</v>
      </c>
      <c r="D71" s="238"/>
      <c r="E71" s="238"/>
      <c r="F71" s="238"/>
      <c r="G71" s="238"/>
      <c r="H71" s="238"/>
      <c r="I71" s="238"/>
      <c r="J71" s="238"/>
      <c r="K71" s="238"/>
      <c r="L71" s="79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</row>
    <row r="72" spans="1:31" s="2" customFormat="1" ht="16.5" customHeight="1">
      <c r="A72" s="27"/>
      <c r="B72" s="237"/>
      <c r="C72" s="238"/>
      <c r="D72" s="238"/>
      <c r="E72" s="366" t="str">
        <f>E7</f>
        <v>Vjezd do areálu Žižkov, vnitřní komunikace</v>
      </c>
      <c r="F72" s="367"/>
      <c r="G72" s="367"/>
      <c r="H72" s="367"/>
      <c r="I72" s="238"/>
      <c r="J72" s="238"/>
      <c r="K72" s="238"/>
      <c r="L72" s="79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</row>
    <row r="73" spans="1:31" s="2" customFormat="1" ht="12" customHeight="1">
      <c r="A73" s="27"/>
      <c r="B73" s="237"/>
      <c r="C73" s="236" t="s">
        <v>106</v>
      </c>
      <c r="D73" s="238"/>
      <c r="E73" s="238"/>
      <c r="F73" s="238"/>
      <c r="G73" s="238"/>
      <c r="H73" s="238"/>
      <c r="I73" s="238"/>
      <c r="J73" s="238"/>
      <c r="K73" s="238"/>
      <c r="L73" s="79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</row>
    <row r="74" spans="1:31" s="2" customFormat="1" ht="16.5" customHeight="1">
      <c r="A74" s="27"/>
      <c r="B74" s="237"/>
      <c r="C74" s="238"/>
      <c r="D74" s="238"/>
      <c r="E74" s="364" t="str">
        <f>E9</f>
        <v xml:space="preserve">04 - Zeleň </v>
      </c>
      <c r="F74" s="365"/>
      <c r="G74" s="365"/>
      <c r="H74" s="365"/>
      <c r="I74" s="238"/>
      <c r="J74" s="238"/>
      <c r="K74" s="238"/>
      <c r="L74" s="79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</row>
    <row r="75" spans="1:31" s="2" customFormat="1" ht="6.95" customHeight="1">
      <c r="A75" s="27"/>
      <c r="B75" s="237"/>
      <c r="C75" s="238"/>
      <c r="D75" s="238"/>
      <c r="E75" s="238"/>
      <c r="F75" s="238"/>
      <c r="G75" s="238"/>
      <c r="H75" s="238"/>
      <c r="I75" s="238"/>
      <c r="J75" s="238"/>
      <c r="K75" s="238"/>
      <c r="L75" s="7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</row>
    <row r="76" spans="1:31" s="2" customFormat="1" ht="12" customHeight="1">
      <c r="A76" s="27"/>
      <c r="B76" s="237"/>
      <c r="C76" s="236" t="s">
        <v>19</v>
      </c>
      <c r="D76" s="238"/>
      <c r="E76" s="238"/>
      <c r="F76" s="239" t="str">
        <f>F12</f>
        <v>Vysoká škola ekonomická v Praze</v>
      </c>
      <c r="G76" s="238"/>
      <c r="H76" s="238"/>
      <c r="I76" s="236" t="s">
        <v>21</v>
      </c>
      <c r="J76" s="240" t="str">
        <f>IF(J12="","",J12)</f>
        <v>23. 5. 2025</v>
      </c>
      <c r="K76" s="238"/>
      <c r="L76" s="79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</row>
    <row r="77" spans="1:31" s="2" customFormat="1" ht="6.95" customHeight="1">
      <c r="A77" s="27"/>
      <c r="B77" s="237"/>
      <c r="C77" s="238"/>
      <c r="D77" s="238"/>
      <c r="E77" s="238"/>
      <c r="F77" s="238"/>
      <c r="G77" s="238"/>
      <c r="H77" s="238"/>
      <c r="I77" s="238"/>
      <c r="J77" s="238"/>
      <c r="K77" s="238"/>
      <c r="L77" s="79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</row>
    <row r="78" spans="1:31" s="2" customFormat="1" ht="25.7" customHeight="1">
      <c r="A78" s="27"/>
      <c r="B78" s="237"/>
      <c r="C78" s="236" t="s">
        <v>23</v>
      </c>
      <c r="D78" s="238"/>
      <c r="E78" s="238"/>
      <c r="F78" s="239" t="str">
        <f>E15</f>
        <v>Vysoká škola ekonomická v Praze</v>
      </c>
      <c r="G78" s="238"/>
      <c r="H78" s="238"/>
      <c r="I78" s="236" t="s">
        <v>29</v>
      </c>
      <c r="J78" s="261" t="str">
        <f>E21</f>
        <v>Ing. arch. Petr Ovčačík</v>
      </c>
      <c r="K78" s="238"/>
      <c r="L78" s="79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</row>
    <row r="79" spans="1:31" s="2" customFormat="1" ht="15.2" customHeight="1">
      <c r="A79" s="27"/>
      <c r="B79" s="237"/>
      <c r="C79" s="236" t="s">
        <v>27</v>
      </c>
      <c r="D79" s="238"/>
      <c r="E79" s="238"/>
      <c r="F79" s="239" t="str">
        <f>IF(E18="","",E18)</f>
        <v xml:space="preserve"> </v>
      </c>
      <c r="G79" s="238"/>
      <c r="H79" s="238"/>
      <c r="I79" s="236" t="s">
        <v>32</v>
      </c>
      <c r="J79" s="261" t="str">
        <f>E24</f>
        <v>Ing. M. Dušek</v>
      </c>
      <c r="K79" s="238"/>
      <c r="L79" s="79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</row>
    <row r="80" spans="1:31" s="2" customFormat="1" ht="10.35" customHeight="1">
      <c r="A80" s="27"/>
      <c r="B80" s="237"/>
      <c r="C80" s="238"/>
      <c r="D80" s="238"/>
      <c r="E80" s="238"/>
      <c r="F80" s="238"/>
      <c r="G80" s="238"/>
      <c r="H80" s="238"/>
      <c r="I80" s="238"/>
      <c r="J80" s="238"/>
      <c r="K80" s="238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65" s="11" customFormat="1" ht="29.25" customHeight="1">
      <c r="A81" s="84"/>
      <c r="B81" s="275"/>
      <c r="C81" s="276" t="s">
        <v>117</v>
      </c>
      <c r="D81" s="277" t="s">
        <v>55</v>
      </c>
      <c r="E81" s="277" t="s">
        <v>51</v>
      </c>
      <c r="F81" s="277" t="s">
        <v>52</v>
      </c>
      <c r="G81" s="277" t="s">
        <v>118</v>
      </c>
      <c r="H81" s="277" t="s">
        <v>119</v>
      </c>
      <c r="I81" s="277" t="s">
        <v>120</v>
      </c>
      <c r="J81" s="277" t="s">
        <v>110</v>
      </c>
      <c r="K81" s="278" t="s">
        <v>121</v>
      </c>
      <c r="L81" s="85"/>
      <c r="M81" s="48" t="s">
        <v>3</v>
      </c>
      <c r="N81" s="49" t="s">
        <v>40</v>
      </c>
      <c r="O81" s="49" t="s">
        <v>122</v>
      </c>
      <c r="P81" s="49" t="s">
        <v>123</v>
      </c>
      <c r="Q81" s="49" t="s">
        <v>124</v>
      </c>
      <c r="R81" s="49" t="s">
        <v>125</v>
      </c>
      <c r="S81" s="49" t="s">
        <v>126</v>
      </c>
      <c r="T81" s="50" t="s">
        <v>127</v>
      </c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</row>
    <row r="82" spans="1:65" s="2" customFormat="1" ht="22.9" customHeight="1">
      <c r="A82" s="27"/>
      <c r="B82" s="237"/>
      <c r="C82" s="279" t="s">
        <v>128</v>
      </c>
      <c r="D82" s="238"/>
      <c r="E82" s="238"/>
      <c r="F82" s="238"/>
      <c r="G82" s="238"/>
      <c r="H82" s="238"/>
      <c r="I82" s="238"/>
      <c r="J82" s="280">
        <f>BK82</f>
        <v>0</v>
      </c>
      <c r="K82" s="238"/>
      <c r="L82" s="28"/>
      <c r="M82" s="51"/>
      <c r="N82" s="42"/>
      <c r="O82" s="52"/>
      <c r="P82" s="86">
        <f>P83</f>
        <v>4.3500000000000005</v>
      </c>
      <c r="Q82" s="52"/>
      <c r="R82" s="86">
        <f>R83</f>
        <v>1.5E-3</v>
      </c>
      <c r="S82" s="52"/>
      <c r="T82" s="87">
        <f>T83</f>
        <v>0</v>
      </c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T82" s="18" t="s">
        <v>69</v>
      </c>
      <c r="AU82" s="18" t="s">
        <v>111</v>
      </c>
      <c r="BK82" s="88">
        <f>BK83</f>
        <v>0</v>
      </c>
    </row>
    <row r="83" spans="1:65" s="12" customFormat="1" ht="25.9" customHeight="1">
      <c r="B83" s="281"/>
      <c r="C83" s="282"/>
      <c r="D83" s="283" t="s">
        <v>69</v>
      </c>
      <c r="E83" s="284" t="s">
        <v>129</v>
      </c>
      <c r="F83" s="284" t="s">
        <v>130</v>
      </c>
      <c r="G83" s="282"/>
      <c r="H83" s="282"/>
      <c r="I83" s="282"/>
      <c r="J83" s="285">
        <f>BK83</f>
        <v>0</v>
      </c>
      <c r="K83" s="282"/>
      <c r="L83" s="89"/>
      <c r="M83" s="91"/>
      <c r="N83" s="92"/>
      <c r="O83" s="92"/>
      <c r="P83" s="93">
        <f>P84+P89</f>
        <v>4.3500000000000005</v>
      </c>
      <c r="Q83" s="92"/>
      <c r="R83" s="93">
        <f>R84+R89</f>
        <v>1.5E-3</v>
      </c>
      <c r="S83" s="92"/>
      <c r="T83" s="94">
        <f>T84+T89</f>
        <v>0</v>
      </c>
      <c r="AR83" s="90" t="s">
        <v>78</v>
      </c>
      <c r="AT83" s="95" t="s">
        <v>69</v>
      </c>
      <c r="AU83" s="95" t="s">
        <v>70</v>
      </c>
      <c r="AY83" s="90" t="s">
        <v>131</v>
      </c>
      <c r="BK83" s="96">
        <f>BK84+BK89</f>
        <v>0</v>
      </c>
    </row>
    <row r="84" spans="1:65" s="12" customFormat="1" ht="22.9" customHeight="1">
      <c r="B84" s="281"/>
      <c r="C84" s="282"/>
      <c r="D84" s="283" t="s">
        <v>69</v>
      </c>
      <c r="E84" s="286" t="s">
        <v>78</v>
      </c>
      <c r="F84" s="286" t="s">
        <v>230</v>
      </c>
      <c r="G84" s="282"/>
      <c r="H84" s="282"/>
      <c r="I84" s="282"/>
      <c r="J84" s="287">
        <f>BK84</f>
        <v>0</v>
      </c>
      <c r="K84" s="282"/>
      <c r="L84" s="89"/>
      <c r="M84" s="91"/>
      <c r="N84" s="92"/>
      <c r="O84" s="92"/>
      <c r="P84" s="93">
        <f>SUM(P85:P88)</f>
        <v>4.3500000000000005</v>
      </c>
      <c r="Q84" s="92"/>
      <c r="R84" s="93">
        <f>SUM(R85:R88)</f>
        <v>1.5E-3</v>
      </c>
      <c r="S84" s="92"/>
      <c r="T84" s="94">
        <f>SUM(T85:T88)</f>
        <v>0</v>
      </c>
      <c r="AR84" s="90" t="s">
        <v>78</v>
      </c>
      <c r="AT84" s="95" t="s">
        <v>69</v>
      </c>
      <c r="AU84" s="95" t="s">
        <v>78</v>
      </c>
      <c r="AY84" s="90" t="s">
        <v>131</v>
      </c>
      <c r="BK84" s="96">
        <f>SUM(BK85:BK88)</f>
        <v>0</v>
      </c>
    </row>
    <row r="85" spans="1:65" s="2" customFormat="1" ht="24.2" customHeight="1">
      <c r="A85" s="27"/>
      <c r="B85" s="237"/>
      <c r="C85" s="288" t="s">
        <v>78</v>
      </c>
      <c r="D85" s="288" t="s">
        <v>136</v>
      </c>
      <c r="E85" s="289" t="s">
        <v>1252</v>
      </c>
      <c r="F85" s="290" t="s">
        <v>1253</v>
      </c>
      <c r="G85" s="291" t="s">
        <v>196</v>
      </c>
      <c r="H85" s="292">
        <v>75</v>
      </c>
      <c r="I85" s="314">
        <v>0</v>
      </c>
      <c r="J85" s="293">
        <f>ROUND(I85*H85,2)</f>
        <v>0</v>
      </c>
      <c r="K85" s="290" t="s">
        <v>140</v>
      </c>
      <c r="L85" s="28"/>
      <c r="M85" s="97" t="s">
        <v>3</v>
      </c>
      <c r="N85" s="98" t="s">
        <v>41</v>
      </c>
      <c r="O85" s="99">
        <v>5.8000000000000003E-2</v>
      </c>
      <c r="P85" s="99">
        <f>O85*H85</f>
        <v>4.3500000000000005</v>
      </c>
      <c r="Q85" s="99">
        <v>0</v>
      </c>
      <c r="R85" s="99">
        <f>Q85*H85</f>
        <v>0</v>
      </c>
      <c r="S85" s="99">
        <v>0</v>
      </c>
      <c r="T85" s="100">
        <f>S85*H85</f>
        <v>0</v>
      </c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R85" s="101" t="s">
        <v>156</v>
      </c>
      <c r="AT85" s="101" t="s">
        <v>136</v>
      </c>
      <c r="AU85" s="101" t="s">
        <v>80</v>
      </c>
      <c r="AY85" s="18" t="s">
        <v>131</v>
      </c>
      <c r="BE85" s="102">
        <f>IF(N85="základní",J85,0)</f>
        <v>0</v>
      </c>
      <c r="BF85" s="102">
        <f>IF(N85="snížená",J85,0)</f>
        <v>0</v>
      </c>
      <c r="BG85" s="102">
        <f>IF(N85="zákl. přenesená",J85,0)</f>
        <v>0</v>
      </c>
      <c r="BH85" s="102">
        <f>IF(N85="sníž. přenesená",J85,0)</f>
        <v>0</v>
      </c>
      <c r="BI85" s="102">
        <f>IF(N85="nulová",J85,0)</f>
        <v>0</v>
      </c>
      <c r="BJ85" s="18" t="s">
        <v>78</v>
      </c>
      <c r="BK85" s="102">
        <f>ROUND(I85*H85,2)</f>
        <v>0</v>
      </c>
      <c r="BL85" s="18" t="s">
        <v>156</v>
      </c>
      <c r="BM85" s="101" t="s">
        <v>1254</v>
      </c>
    </row>
    <row r="86" spans="1:65" s="2" customFormat="1">
      <c r="A86" s="27"/>
      <c r="B86" s="237"/>
      <c r="C86" s="238"/>
      <c r="D86" s="294" t="s">
        <v>143</v>
      </c>
      <c r="E86" s="238"/>
      <c r="F86" s="295" t="s">
        <v>1255</v>
      </c>
      <c r="G86" s="238"/>
      <c r="H86" s="238"/>
      <c r="I86" s="238"/>
      <c r="J86" s="238"/>
      <c r="K86" s="238"/>
      <c r="L86" s="28"/>
      <c r="M86" s="103"/>
      <c r="N86" s="104"/>
      <c r="O86" s="44"/>
      <c r="P86" s="44"/>
      <c r="Q86" s="44"/>
      <c r="R86" s="44"/>
      <c r="S86" s="44"/>
      <c r="T86" s="45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T86" s="18" t="s">
        <v>143</v>
      </c>
      <c r="AU86" s="18" t="s">
        <v>80</v>
      </c>
    </row>
    <row r="87" spans="1:65" s="2" customFormat="1" ht="16.5" customHeight="1">
      <c r="A87" s="27"/>
      <c r="B87" s="237"/>
      <c r="C87" s="302" t="s">
        <v>80</v>
      </c>
      <c r="D87" s="302" t="s">
        <v>147</v>
      </c>
      <c r="E87" s="303" t="s">
        <v>1256</v>
      </c>
      <c r="F87" s="304" t="s">
        <v>1257</v>
      </c>
      <c r="G87" s="305" t="s">
        <v>139</v>
      </c>
      <c r="H87" s="306">
        <v>1.5</v>
      </c>
      <c r="I87" s="314">
        <v>0</v>
      </c>
      <c r="J87" s="307">
        <f>ROUND(I87*H87,2)</f>
        <v>0</v>
      </c>
      <c r="K87" s="304" t="s">
        <v>140</v>
      </c>
      <c r="L87" s="110"/>
      <c r="M87" s="111" t="s">
        <v>3</v>
      </c>
      <c r="N87" s="112" t="s">
        <v>41</v>
      </c>
      <c r="O87" s="99">
        <v>0</v>
      </c>
      <c r="P87" s="99">
        <f>O87*H87</f>
        <v>0</v>
      </c>
      <c r="Q87" s="99">
        <v>1E-3</v>
      </c>
      <c r="R87" s="99">
        <f>Q87*H87</f>
        <v>1.5E-3</v>
      </c>
      <c r="S87" s="99">
        <v>0</v>
      </c>
      <c r="T87" s="100">
        <f>S87*H87</f>
        <v>0</v>
      </c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R87" s="101" t="s">
        <v>186</v>
      </c>
      <c r="AT87" s="101" t="s">
        <v>147</v>
      </c>
      <c r="AU87" s="101" t="s">
        <v>80</v>
      </c>
      <c r="AY87" s="18" t="s">
        <v>131</v>
      </c>
      <c r="BE87" s="102">
        <f>IF(N87="základní",J87,0)</f>
        <v>0</v>
      </c>
      <c r="BF87" s="102">
        <f>IF(N87="snížená",J87,0)</f>
        <v>0</v>
      </c>
      <c r="BG87" s="102">
        <f>IF(N87="zákl. přenesená",J87,0)</f>
        <v>0</v>
      </c>
      <c r="BH87" s="102">
        <f>IF(N87="sníž. přenesená",J87,0)</f>
        <v>0</v>
      </c>
      <c r="BI87" s="102">
        <f>IF(N87="nulová",J87,0)</f>
        <v>0</v>
      </c>
      <c r="BJ87" s="18" t="s">
        <v>78</v>
      </c>
      <c r="BK87" s="102">
        <f>ROUND(I87*H87,2)</f>
        <v>0</v>
      </c>
      <c r="BL87" s="18" t="s">
        <v>156</v>
      </c>
      <c r="BM87" s="101" t="s">
        <v>1258</v>
      </c>
    </row>
    <row r="88" spans="1:65" s="13" customFormat="1">
      <c r="B88" s="296"/>
      <c r="C88" s="297"/>
      <c r="D88" s="298" t="s">
        <v>145</v>
      </c>
      <c r="E88" s="297"/>
      <c r="F88" s="300" t="s">
        <v>1259</v>
      </c>
      <c r="G88" s="297"/>
      <c r="H88" s="301">
        <v>1.5</v>
      </c>
      <c r="I88" s="297"/>
      <c r="J88" s="297"/>
      <c r="K88" s="297"/>
      <c r="L88" s="105"/>
      <c r="M88" s="107"/>
      <c r="N88" s="108"/>
      <c r="O88" s="108"/>
      <c r="P88" s="108"/>
      <c r="Q88" s="108"/>
      <c r="R88" s="108"/>
      <c r="S88" s="108"/>
      <c r="T88" s="109"/>
      <c r="AT88" s="106" t="s">
        <v>145</v>
      </c>
      <c r="AU88" s="106" t="s">
        <v>80</v>
      </c>
      <c r="AV88" s="13" t="s">
        <v>80</v>
      </c>
      <c r="AW88" s="13" t="s">
        <v>4</v>
      </c>
      <c r="AX88" s="13" t="s">
        <v>78</v>
      </c>
      <c r="AY88" s="106" t="s">
        <v>131</v>
      </c>
    </row>
    <row r="89" spans="1:65" s="12" customFormat="1" ht="22.9" customHeight="1">
      <c r="B89" s="281"/>
      <c r="C89" s="282"/>
      <c r="D89" s="283" t="s">
        <v>69</v>
      </c>
      <c r="E89" s="286" t="s">
        <v>346</v>
      </c>
      <c r="F89" s="286" t="s">
        <v>1260</v>
      </c>
      <c r="G89" s="282"/>
      <c r="H89" s="282"/>
      <c r="I89" s="282"/>
      <c r="J89" s="287">
        <f>BK89</f>
        <v>0</v>
      </c>
      <c r="K89" s="282"/>
      <c r="L89" s="89"/>
      <c r="M89" s="91"/>
      <c r="N89" s="92"/>
      <c r="O89" s="92"/>
      <c r="P89" s="93">
        <f>SUM(P90:P97)</f>
        <v>0</v>
      </c>
      <c r="Q89" s="92"/>
      <c r="R89" s="93">
        <f>SUM(R90:R97)</f>
        <v>0</v>
      </c>
      <c r="S89" s="92"/>
      <c r="T89" s="94">
        <f>SUM(T90:T97)</f>
        <v>0</v>
      </c>
      <c r="AR89" s="90" t="s">
        <v>78</v>
      </c>
      <c r="AT89" s="95" t="s">
        <v>69</v>
      </c>
      <c r="AU89" s="95" t="s">
        <v>78</v>
      </c>
      <c r="AY89" s="90" t="s">
        <v>131</v>
      </c>
      <c r="BK89" s="96">
        <f>SUM(BK90:BK97)</f>
        <v>0</v>
      </c>
    </row>
    <row r="90" spans="1:65" s="2" customFormat="1" ht="24.2" customHeight="1">
      <c r="A90" s="27"/>
      <c r="B90" s="237"/>
      <c r="C90" s="288" t="s">
        <v>157</v>
      </c>
      <c r="D90" s="288" t="s">
        <v>136</v>
      </c>
      <c r="E90" s="289" t="s">
        <v>1261</v>
      </c>
      <c r="F90" s="290" t="s">
        <v>1262</v>
      </c>
      <c r="G90" s="291" t="s">
        <v>420</v>
      </c>
      <c r="H90" s="292">
        <v>7</v>
      </c>
      <c r="I90" s="314">
        <v>0</v>
      </c>
      <c r="J90" s="293">
        <f t="shared" ref="J90:J97" si="0">ROUND(I90*H90,2)</f>
        <v>0</v>
      </c>
      <c r="K90" s="290" t="s">
        <v>1263</v>
      </c>
      <c r="L90" s="28"/>
      <c r="M90" s="97" t="s">
        <v>3</v>
      </c>
      <c r="N90" s="98" t="s">
        <v>41</v>
      </c>
      <c r="O90" s="99">
        <v>0</v>
      </c>
      <c r="P90" s="99">
        <f t="shared" ref="P90:P97" si="1">O90*H90</f>
        <v>0</v>
      </c>
      <c r="Q90" s="99">
        <v>0</v>
      </c>
      <c r="R90" s="99">
        <f t="shared" ref="R90:R97" si="2">Q90*H90</f>
        <v>0</v>
      </c>
      <c r="S90" s="99">
        <v>0</v>
      </c>
      <c r="T90" s="100">
        <f t="shared" ref="T90:T97" si="3">S90*H90</f>
        <v>0</v>
      </c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R90" s="101" t="s">
        <v>156</v>
      </c>
      <c r="AT90" s="101" t="s">
        <v>136</v>
      </c>
      <c r="AU90" s="101" t="s">
        <v>80</v>
      </c>
      <c r="AY90" s="18" t="s">
        <v>131</v>
      </c>
      <c r="BE90" s="102">
        <f t="shared" ref="BE90:BE97" si="4">IF(N90="základní",J90,0)</f>
        <v>0</v>
      </c>
      <c r="BF90" s="102">
        <f t="shared" ref="BF90:BF97" si="5">IF(N90="snížená",J90,0)</f>
        <v>0</v>
      </c>
      <c r="BG90" s="102">
        <f t="shared" ref="BG90:BG97" si="6">IF(N90="zákl. přenesená",J90,0)</f>
        <v>0</v>
      </c>
      <c r="BH90" s="102">
        <f t="shared" ref="BH90:BH97" si="7">IF(N90="sníž. přenesená",J90,0)</f>
        <v>0</v>
      </c>
      <c r="BI90" s="102">
        <f t="shared" ref="BI90:BI97" si="8">IF(N90="nulová",J90,0)</f>
        <v>0</v>
      </c>
      <c r="BJ90" s="18" t="s">
        <v>78</v>
      </c>
      <c r="BK90" s="102">
        <f t="shared" ref="BK90:BK97" si="9">ROUND(I90*H90,2)</f>
        <v>0</v>
      </c>
      <c r="BL90" s="18" t="s">
        <v>156</v>
      </c>
      <c r="BM90" s="101" t="s">
        <v>80</v>
      </c>
    </row>
    <row r="91" spans="1:65" s="2" customFormat="1" ht="16.5" customHeight="1">
      <c r="A91" s="27"/>
      <c r="B91" s="237"/>
      <c r="C91" s="302" t="s">
        <v>156</v>
      </c>
      <c r="D91" s="302" t="s">
        <v>147</v>
      </c>
      <c r="E91" s="303" t="s">
        <v>1264</v>
      </c>
      <c r="F91" s="304" t="s">
        <v>1265</v>
      </c>
      <c r="G91" s="305" t="s">
        <v>910</v>
      </c>
      <c r="H91" s="306">
        <v>7</v>
      </c>
      <c r="I91" s="314">
        <v>0</v>
      </c>
      <c r="J91" s="307">
        <f t="shared" si="0"/>
        <v>0</v>
      </c>
      <c r="K91" s="304" t="s">
        <v>3</v>
      </c>
      <c r="L91" s="110"/>
      <c r="M91" s="111" t="s">
        <v>3</v>
      </c>
      <c r="N91" s="112" t="s">
        <v>41</v>
      </c>
      <c r="O91" s="99">
        <v>0</v>
      </c>
      <c r="P91" s="99">
        <f t="shared" si="1"/>
        <v>0</v>
      </c>
      <c r="Q91" s="99">
        <v>0</v>
      </c>
      <c r="R91" s="99">
        <f t="shared" si="2"/>
        <v>0</v>
      </c>
      <c r="S91" s="99">
        <v>0</v>
      </c>
      <c r="T91" s="100">
        <f t="shared" si="3"/>
        <v>0</v>
      </c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R91" s="101" t="s">
        <v>186</v>
      </c>
      <c r="AT91" s="101" t="s">
        <v>147</v>
      </c>
      <c r="AU91" s="101" t="s">
        <v>80</v>
      </c>
      <c r="AY91" s="18" t="s">
        <v>131</v>
      </c>
      <c r="BE91" s="102">
        <f t="shared" si="4"/>
        <v>0</v>
      </c>
      <c r="BF91" s="102">
        <f t="shared" si="5"/>
        <v>0</v>
      </c>
      <c r="BG91" s="102">
        <f t="shared" si="6"/>
        <v>0</v>
      </c>
      <c r="BH91" s="102">
        <f t="shared" si="7"/>
        <v>0</v>
      </c>
      <c r="BI91" s="102">
        <f t="shared" si="8"/>
        <v>0</v>
      </c>
      <c r="BJ91" s="18" t="s">
        <v>78</v>
      </c>
      <c r="BK91" s="102">
        <f t="shared" si="9"/>
        <v>0</v>
      </c>
      <c r="BL91" s="18" t="s">
        <v>156</v>
      </c>
      <c r="BM91" s="101" t="s">
        <v>156</v>
      </c>
    </row>
    <row r="92" spans="1:65" s="2" customFormat="1" ht="24.2" customHeight="1">
      <c r="A92" s="27"/>
      <c r="B92" s="237"/>
      <c r="C92" s="288" t="s">
        <v>168</v>
      </c>
      <c r="D92" s="288" t="s">
        <v>136</v>
      </c>
      <c r="E92" s="289" t="s">
        <v>1266</v>
      </c>
      <c r="F92" s="290" t="s">
        <v>1267</v>
      </c>
      <c r="G92" s="291" t="s">
        <v>420</v>
      </c>
      <c r="H92" s="292">
        <v>1</v>
      </c>
      <c r="I92" s="314">
        <v>0</v>
      </c>
      <c r="J92" s="293">
        <f t="shared" si="0"/>
        <v>0</v>
      </c>
      <c r="K92" s="290" t="s">
        <v>1263</v>
      </c>
      <c r="L92" s="28"/>
      <c r="M92" s="97" t="s">
        <v>3</v>
      </c>
      <c r="N92" s="98" t="s">
        <v>41</v>
      </c>
      <c r="O92" s="99">
        <v>0</v>
      </c>
      <c r="P92" s="99">
        <f t="shared" si="1"/>
        <v>0</v>
      </c>
      <c r="Q92" s="99">
        <v>0</v>
      </c>
      <c r="R92" s="99">
        <f t="shared" si="2"/>
        <v>0</v>
      </c>
      <c r="S92" s="99">
        <v>0</v>
      </c>
      <c r="T92" s="100">
        <f t="shared" si="3"/>
        <v>0</v>
      </c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R92" s="101" t="s">
        <v>156</v>
      </c>
      <c r="AT92" s="101" t="s">
        <v>136</v>
      </c>
      <c r="AU92" s="101" t="s">
        <v>80</v>
      </c>
      <c r="AY92" s="18" t="s">
        <v>131</v>
      </c>
      <c r="BE92" s="102">
        <f t="shared" si="4"/>
        <v>0</v>
      </c>
      <c r="BF92" s="102">
        <f t="shared" si="5"/>
        <v>0</v>
      </c>
      <c r="BG92" s="102">
        <f t="shared" si="6"/>
        <v>0</v>
      </c>
      <c r="BH92" s="102">
        <f t="shared" si="7"/>
        <v>0</v>
      </c>
      <c r="BI92" s="102">
        <f t="shared" si="8"/>
        <v>0</v>
      </c>
      <c r="BJ92" s="18" t="s">
        <v>78</v>
      </c>
      <c r="BK92" s="102">
        <f t="shared" si="9"/>
        <v>0</v>
      </c>
      <c r="BL92" s="18" t="s">
        <v>156</v>
      </c>
      <c r="BM92" s="101" t="s">
        <v>174</v>
      </c>
    </row>
    <row r="93" spans="1:65" s="2" customFormat="1" ht="16.5" customHeight="1">
      <c r="A93" s="27"/>
      <c r="B93" s="237"/>
      <c r="C93" s="302" t="s">
        <v>174</v>
      </c>
      <c r="D93" s="302" t="s">
        <v>147</v>
      </c>
      <c r="E93" s="303" t="s">
        <v>1268</v>
      </c>
      <c r="F93" s="304" t="s">
        <v>1269</v>
      </c>
      <c r="G93" s="305" t="s">
        <v>910</v>
      </c>
      <c r="H93" s="306">
        <v>1</v>
      </c>
      <c r="I93" s="314">
        <v>0</v>
      </c>
      <c r="J93" s="307">
        <f t="shared" si="0"/>
        <v>0</v>
      </c>
      <c r="K93" s="304" t="s">
        <v>3</v>
      </c>
      <c r="L93" s="110"/>
      <c r="M93" s="111" t="s">
        <v>3</v>
      </c>
      <c r="N93" s="112" t="s">
        <v>41</v>
      </c>
      <c r="O93" s="99">
        <v>0</v>
      </c>
      <c r="P93" s="99">
        <f t="shared" si="1"/>
        <v>0</v>
      </c>
      <c r="Q93" s="99">
        <v>0</v>
      </c>
      <c r="R93" s="99">
        <f t="shared" si="2"/>
        <v>0</v>
      </c>
      <c r="S93" s="99">
        <v>0</v>
      </c>
      <c r="T93" s="100">
        <f t="shared" si="3"/>
        <v>0</v>
      </c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R93" s="101" t="s">
        <v>186</v>
      </c>
      <c r="AT93" s="101" t="s">
        <v>147</v>
      </c>
      <c r="AU93" s="101" t="s">
        <v>80</v>
      </c>
      <c r="AY93" s="18" t="s">
        <v>131</v>
      </c>
      <c r="BE93" s="102">
        <f t="shared" si="4"/>
        <v>0</v>
      </c>
      <c r="BF93" s="102">
        <f t="shared" si="5"/>
        <v>0</v>
      </c>
      <c r="BG93" s="102">
        <f t="shared" si="6"/>
        <v>0</v>
      </c>
      <c r="BH93" s="102">
        <f t="shared" si="7"/>
        <v>0</v>
      </c>
      <c r="BI93" s="102">
        <f t="shared" si="8"/>
        <v>0</v>
      </c>
      <c r="BJ93" s="18" t="s">
        <v>78</v>
      </c>
      <c r="BK93" s="102">
        <f t="shared" si="9"/>
        <v>0</v>
      </c>
      <c r="BL93" s="18" t="s">
        <v>156</v>
      </c>
      <c r="BM93" s="101" t="s">
        <v>186</v>
      </c>
    </row>
    <row r="94" spans="1:65" s="2" customFormat="1" ht="16.5" customHeight="1">
      <c r="A94" s="27"/>
      <c r="B94" s="237"/>
      <c r="C94" s="288" t="s">
        <v>180</v>
      </c>
      <c r="D94" s="288" t="s">
        <v>136</v>
      </c>
      <c r="E94" s="289" t="s">
        <v>1270</v>
      </c>
      <c r="F94" s="290" t="s">
        <v>1271</v>
      </c>
      <c r="G94" s="291" t="s">
        <v>420</v>
      </c>
      <c r="H94" s="292">
        <v>7</v>
      </c>
      <c r="I94" s="314">
        <v>0</v>
      </c>
      <c r="J94" s="293">
        <f t="shared" si="0"/>
        <v>0</v>
      </c>
      <c r="K94" s="290" t="s">
        <v>1263</v>
      </c>
      <c r="L94" s="28"/>
      <c r="M94" s="97" t="s">
        <v>3</v>
      </c>
      <c r="N94" s="98" t="s">
        <v>41</v>
      </c>
      <c r="O94" s="99">
        <v>0</v>
      </c>
      <c r="P94" s="99">
        <f t="shared" si="1"/>
        <v>0</v>
      </c>
      <c r="Q94" s="99">
        <v>0</v>
      </c>
      <c r="R94" s="99">
        <f t="shared" si="2"/>
        <v>0</v>
      </c>
      <c r="S94" s="99">
        <v>0</v>
      </c>
      <c r="T94" s="100">
        <f t="shared" si="3"/>
        <v>0</v>
      </c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R94" s="101" t="s">
        <v>156</v>
      </c>
      <c r="AT94" s="101" t="s">
        <v>136</v>
      </c>
      <c r="AU94" s="101" t="s">
        <v>80</v>
      </c>
      <c r="AY94" s="18" t="s">
        <v>131</v>
      </c>
      <c r="BE94" s="102">
        <f t="shared" si="4"/>
        <v>0</v>
      </c>
      <c r="BF94" s="102">
        <f t="shared" si="5"/>
        <v>0</v>
      </c>
      <c r="BG94" s="102">
        <f t="shared" si="6"/>
        <v>0</v>
      </c>
      <c r="BH94" s="102">
        <f t="shared" si="7"/>
        <v>0</v>
      </c>
      <c r="BI94" s="102">
        <f t="shared" si="8"/>
        <v>0</v>
      </c>
      <c r="BJ94" s="18" t="s">
        <v>78</v>
      </c>
      <c r="BK94" s="102">
        <f t="shared" si="9"/>
        <v>0</v>
      </c>
      <c r="BL94" s="18" t="s">
        <v>156</v>
      </c>
      <c r="BM94" s="101" t="s">
        <v>200</v>
      </c>
    </row>
    <row r="95" spans="1:65" s="2" customFormat="1" ht="16.5" customHeight="1">
      <c r="A95" s="27"/>
      <c r="B95" s="237"/>
      <c r="C95" s="302" t="s">
        <v>186</v>
      </c>
      <c r="D95" s="302" t="s">
        <v>147</v>
      </c>
      <c r="E95" s="303" t="s">
        <v>1272</v>
      </c>
      <c r="F95" s="304" t="s">
        <v>1273</v>
      </c>
      <c r="G95" s="305" t="s">
        <v>361</v>
      </c>
      <c r="H95" s="306">
        <v>63</v>
      </c>
      <c r="I95" s="314">
        <v>0</v>
      </c>
      <c r="J95" s="307">
        <f t="shared" si="0"/>
        <v>0</v>
      </c>
      <c r="K95" s="304" t="s">
        <v>1263</v>
      </c>
      <c r="L95" s="110"/>
      <c r="M95" s="111" t="s">
        <v>3</v>
      </c>
      <c r="N95" s="112" t="s">
        <v>41</v>
      </c>
      <c r="O95" s="99">
        <v>0</v>
      </c>
      <c r="P95" s="99">
        <f t="shared" si="1"/>
        <v>0</v>
      </c>
      <c r="Q95" s="99">
        <v>0</v>
      </c>
      <c r="R95" s="99">
        <f t="shared" si="2"/>
        <v>0</v>
      </c>
      <c r="S95" s="99">
        <v>0</v>
      </c>
      <c r="T95" s="100">
        <f t="shared" si="3"/>
        <v>0</v>
      </c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R95" s="101" t="s">
        <v>186</v>
      </c>
      <c r="AT95" s="101" t="s">
        <v>147</v>
      </c>
      <c r="AU95" s="101" t="s">
        <v>80</v>
      </c>
      <c r="AY95" s="18" t="s">
        <v>131</v>
      </c>
      <c r="BE95" s="102">
        <f t="shared" si="4"/>
        <v>0</v>
      </c>
      <c r="BF95" s="102">
        <f t="shared" si="5"/>
        <v>0</v>
      </c>
      <c r="BG95" s="102">
        <f t="shared" si="6"/>
        <v>0</v>
      </c>
      <c r="BH95" s="102">
        <f t="shared" si="7"/>
        <v>0</v>
      </c>
      <c r="BI95" s="102">
        <f t="shared" si="8"/>
        <v>0</v>
      </c>
      <c r="BJ95" s="18" t="s">
        <v>78</v>
      </c>
      <c r="BK95" s="102">
        <f t="shared" si="9"/>
        <v>0</v>
      </c>
      <c r="BL95" s="18" t="s">
        <v>156</v>
      </c>
      <c r="BM95" s="101" t="s">
        <v>9</v>
      </c>
    </row>
    <row r="96" spans="1:65" s="2" customFormat="1" ht="16.5" customHeight="1">
      <c r="A96" s="27"/>
      <c r="B96" s="237"/>
      <c r="C96" s="288" t="s">
        <v>193</v>
      </c>
      <c r="D96" s="288" t="s">
        <v>136</v>
      </c>
      <c r="E96" s="289" t="s">
        <v>1274</v>
      </c>
      <c r="F96" s="290" t="s">
        <v>1275</v>
      </c>
      <c r="G96" s="291" t="s">
        <v>420</v>
      </c>
      <c r="H96" s="292">
        <v>8</v>
      </c>
      <c r="I96" s="314">
        <v>0</v>
      </c>
      <c r="J96" s="293">
        <f t="shared" si="0"/>
        <v>0</v>
      </c>
      <c r="K96" s="290" t="s">
        <v>1263</v>
      </c>
      <c r="L96" s="28"/>
      <c r="M96" s="97" t="s">
        <v>3</v>
      </c>
      <c r="N96" s="98" t="s">
        <v>41</v>
      </c>
      <c r="O96" s="99">
        <v>0</v>
      </c>
      <c r="P96" s="99">
        <f t="shared" si="1"/>
        <v>0</v>
      </c>
      <c r="Q96" s="99">
        <v>0</v>
      </c>
      <c r="R96" s="99">
        <f t="shared" si="2"/>
        <v>0</v>
      </c>
      <c r="S96" s="99">
        <v>0</v>
      </c>
      <c r="T96" s="100">
        <f t="shared" si="3"/>
        <v>0</v>
      </c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R96" s="101" t="s">
        <v>156</v>
      </c>
      <c r="AT96" s="101" t="s">
        <v>136</v>
      </c>
      <c r="AU96" s="101" t="s">
        <v>80</v>
      </c>
      <c r="AY96" s="18" t="s">
        <v>131</v>
      </c>
      <c r="BE96" s="102">
        <f t="shared" si="4"/>
        <v>0</v>
      </c>
      <c r="BF96" s="102">
        <f t="shared" si="5"/>
        <v>0</v>
      </c>
      <c r="BG96" s="102">
        <f t="shared" si="6"/>
        <v>0</v>
      </c>
      <c r="BH96" s="102">
        <f t="shared" si="7"/>
        <v>0</v>
      </c>
      <c r="BI96" s="102">
        <f t="shared" si="8"/>
        <v>0</v>
      </c>
      <c r="BJ96" s="18" t="s">
        <v>78</v>
      </c>
      <c r="BK96" s="102">
        <f t="shared" si="9"/>
        <v>0</v>
      </c>
      <c r="BL96" s="18" t="s">
        <v>156</v>
      </c>
      <c r="BM96" s="101" t="s">
        <v>317</v>
      </c>
    </row>
    <row r="97" spans="1:65" s="2" customFormat="1" ht="16.5" customHeight="1">
      <c r="A97" s="27"/>
      <c r="B97" s="237"/>
      <c r="C97" s="288" t="s">
        <v>200</v>
      </c>
      <c r="D97" s="288" t="s">
        <v>136</v>
      </c>
      <c r="E97" s="289" t="s">
        <v>1276</v>
      </c>
      <c r="F97" s="290" t="s">
        <v>1277</v>
      </c>
      <c r="G97" s="291" t="s">
        <v>910</v>
      </c>
      <c r="H97" s="292">
        <v>7</v>
      </c>
      <c r="I97" s="314">
        <v>0</v>
      </c>
      <c r="J97" s="293">
        <f t="shared" si="0"/>
        <v>0</v>
      </c>
      <c r="K97" s="290" t="s">
        <v>3</v>
      </c>
      <c r="L97" s="28"/>
      <c r="M97" s="128" t="s">
        <v>3</v>
      </c>
      <c r="N97" s="129" t="s">
        <v>41</v>
      </c>
      <c r="O97" s="130">
        <v>0</v>
      </c>
      <c r="P97" s="130">
        <f t="shared" si="1"/>
        <v>0</v>
      </c>
      <c r="Q97" s="130">
        <v>0</v>
      </c>
      <c r="R97" s="130">
        <f t="shared" si="2"/>
        <v>0</v>
      </c>
      <c r="S97" s="130">
        <v>0</v>
      </c>
      <c r="T97" s="131">
        <f t="shared" si="3"/>
        <v>0</v>
      </c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R97" s="101" t="s">
        <v>156</v>
      </c>
      <c r="AT97" s="101" t="s">
        <v>136</v>
      </c>
      <c r="AU97" s="101" t="s">
        <v>80</v>
      </c>
      <c r="AY97" s="18" t="s">
        <v>131</v>
      </c>
      <c r="BE97" s="102">
        <f t="shared" si="4"/>
        <v>0</v>
      </c>
      <c r="BF97" s="102">
        <f t="shared" si="5"/>
        <v>0</v>
      </c>
      <c r="BG97" s="102">
        <f t="shared" si="6"/>
        <v>0</v>
      </c>
      <c r="BH97" s="102">
        <f t="shared" si="7"/>
        <v>0</v>
      </c>
      <c r="BI97" s="102">
        <f t="shared" si="8"/>
        <v>0</v>
      </c>
      <c r="BJ97" s="18" t="s">
        <v>78</v>
      </c>
      <c r="BK97" s="102">
        <f t="shared" si="9"/>
        <v>0</v>
      </c>
      <c r="BL97" s="18" t="s">
        <v>156</v>
      </c>
      <c r="BM97" s="101" t="s">
        <v>346</v>
      </c>
    </row>
    <row r="98" spans="1:65" s="2" customFormat="1" ht="6.95" customHeight="1">
      <c r="A98" s="27"/>
      <c r="B98" s="257"/>
      <c r="C98" s="258"/>
      <c r="D98" s="258"/>
      <c r="E98" s="258"/>
      <c r="F98" s="258"/>
      <c r="G98" s="258"/>
      <c r="H98" s="258"/>
      <c r="I98" s="258"/>
      <c r="J98" s="258"/>
      <c r="K98" s="258"/>
      <c r="L98" s="28"/>
      <c r="M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</row>
  </sheetData>
  <sheetProtection password="CA50" sheet="1" objects="1" scenarios="1"/>
  <autoFilter ref="C81:K97"/>
  <mergeCells count="9">
    <mergeCell ref="E50:H50"/>
    <mergeCell ref="E72:H72"/>
    <mergeCell ref="E74:H74"/>
    <mergeCell ref="L2:V2"/>
    <mergeCell ref="E7:H7"/>
    <mergeCell ref="E9:H9"/>
    <mergeCell ref="E18:H18"/>
    <mergeCell ref="E27:H27"/>
    <mergeCell ref="E48:H48"/>
  </mergeCells>
  <hyperlinks>
    <hyperlink ref="F86" r:id="rId1"/>
  </hyperlinks>
  <pageMargins left="0.39374999999999999" right="0.39374999999999999" top="0.39374999999999999" bottom="0.39374999999999999" header="0" footer="0"/>
  <pageSetup paperSize="9" scale="84" fitToHeight="100" orientation="landscape" blackAndWhite="1" r:id="rId2"/>
  <headerFooter>
    <oddFooter>&amp;CStrana &amp;P z &amp;N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131"/>
  <sheetViews>
    <sheetView showGridLines="0" topLeftCell="A89" workbookViewId="0">
      <selection activeCell="F126" sqref="F126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92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1278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ROUND(J85,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ROUND((SUM(BE85:BE130)),  2)</f>
        <v>0</v>
      </c>
      <c r="G33" s="238"/>
      <c r="H33" s="238"/>
      <c r="I33" s="249">
        <v>0.21</v>
      </c>
      <c r="J33" s="248">
        <f>ROUND(((SUM(BE85:BE130))*I33),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ROUND((SUM(BF85:BF130)),  2)</f>
        <v>0</v>
      </c>
      <c r="G34" s="238"/>
      <c r="H34" s="238"/>
      <c r="I34" s="249">
        <v>0.12</v>
      </c>
      <c r="J34" s="248">
        <f>ROUND(((SUM(BF85:BF130))*I34),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ROUND((SUM(BG85:BG130)),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ROUND((SUM(BH85:BH130)),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ROUND((SUM(BI85:BI130)),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>05 - silnoproud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J85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1279</v>
      </c>
      <c r="E60" s="268"/>
      <c r="F60" s="268"/>
      <c r="G60" s="268"/>
      <c r="H60" s="268"/>
      <c r="I60" s="268"/>
      <c r="J60" s="269">
        <f>J86</f>
        <v>0</v>
      </c>
      <c r="K60" s="266"/>
      <c r="L60" s="82"/>
    </row>
    <row r="61" spans="1:47" s="10" customFormat="1" ht="19.899999999999999" customHeight="1">
      <c r="B61" s="270"/>
      <c r="C61" s="271"/>
      <c r="D61" s="272" t="s">
        <v>1280</v>
      </c>
      <c r="E61" s="273"/>
      <c r="F61" s="273"/>
      <c r="G61" s="273"/>
      <c r="H61" s="273"/>
      <c r="I61" s="273"/>
      <c r="J61" s="274">
        <f>J87</f>
        <v>0</v>
      </c>
      <c r="K61" s="271"/>
      <c r="L61" s="83"/>
    </row>
    <row r="62" spans="1:47" s="10" customFormat="1" ht="19.899999999999999" customHeight="1">
      <c r="B62" s="270"/>
      <c r="C62" s="271"/>
      <c r="D62" s="272" t="s">
        <v>1281</v>
      </c>
      <c r="E62" s="273"/>
      <c r="F62" s="273"/>
      <c r="G62" s="273"/>
      <c r="H62" s="273"/>
      <c r="I62" s="273"/>
      <c r="J62" s="274">
        <f>J90</f>
        <v>0</v>
      </c>
      <c r="K62" s="271"/>
      <c r="L62" s="83"/>
    </row>
    <row r="63" spans="1:47" s="10" customFormat="1" ht="19.899999999999999" customHeight="1">
      <c r="B63" s="270"/>
      <c r="C63" s="271"/>
      <c r="D63" s="272" t="s">
        <v>1282</v>
      </c>
      <c r="E63" s="273"/>
      <c r="F63" s="273"/>
      <c r="G63" s="273"/>
      <c r="H63" s="273"/>
      <c r="I63" s="273"/>
      <c r="J63" s="274">
        <f>J102</f>
        <v>0</v>
      </c>
      <c r="K63" s="271"/>
      <c r="L63" s="83"/>
    </row>
    <row r="64" spans="1:47" s="10" customFormat="1" ht="19.899999999999999" customHeight="1">
      <c r="B64" s="270"/>
      <c r="C64" s="271"/>
      <c r="D64" s="272" t="s">
        <v>1283</v>
      </c>
      <c r="E64" s="273"/>
      <c r="F64" s="273"/>
      <c r="G64" s="273"/>
      <c r="H64" s="273"/>
      <c r="I64" s="273"/>
      <c r="J64" s="274">
        <f>J113</f>
        <v>0</v>
      </c>
      <c r="K64" s="271"/>
      <c r="L64" s="83"/>
    </row>
    <row r="65" spans="1:31" s="10" customFormat="1" ht="19.899999999999999" customHeight="1">
      <c r="B65" s="270"/>
      <c r="C65" s="271"/>
      <c r="D65" s="272" t="s">
        <v>1284</v>
      </c>
      <c r="E65" s="273"/>
      <c r="F65" s="273"/>
      <c r="G65" s="273"/>
      <c r="H65" s="273"/>
      <c r="I65" s="273"/>
      <c r="J65" s="274">
        <f>J120</f>
        <v>0</v>
      </c>
      <c r="K65" s="271"/>
      <c r="L65" s="83"/>
    </row>
    <row r="66" spans="1:31" s="2" customFormat="1" ht="21.75" customHeight="1">
      <c r="A66" s="27"/>
      <c r="B66" s="237"/>
      <c r="C66" s="238"/>
      <c r="D66" s="238"/>
      <c r="E66" s="238"/>
      <c r="F66" s="238"/>
      <c r="G66" s="238"/>
      <c r="H66" s="238"/>
      <c r="I66" s="238"/>
      <c r="J66" s="238"/>
      <c r="K66" s="238"/>
      <c r="L66" s="79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</row>
    <row r="67" spans="1:31" s="2" customFormat="1" ht="6.95" customHeight="1">
      <c r="A67" s="27"/>
      <c r="B67" s="257"/>
      <c r="C67" s="258"/>
      <c r="D67" s="258"/>
      <c r="E67" s="258"/>
      <c r="F67" s="258"/>
      <c r="G67" s="258"/>
      <c r="H67" s="258"/>
      <c r="I67" s="258"/>
      <c r="J67" s="258"/>
      <c r="K67" s="258"/>
      <c r="L67" s="79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</row>
    <row r="71" spans="1:31" s="2" customFormat="1" ht="6.95" customHeight="1">
      <c r="A71" s="27"/>
      <c r="B71" s="259"/>
      <c r="C71" s="260"/>
      <c r="D71" s="260"/>
      <c r="E71" s="260"/>
      <c r="F71" s="260"/>
      <c r="G71" s="260"/>
      <c r="H71" s="260"/>
      <c r="I71" s="260"/>
      <c r="J71" s="260"/>
      <c r="K71" s="260"/>
      <c r="L71" s="79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</row>
    <row r="72" spans="1:31" s="2" customFormat="1" ht="24.95" customHeight="1">
      <c r="A72" s="27"/>
      <c r="B72" s="237"/>
      <c r="C72" s="235" t="s">
        <v>116</v>
      </c>
      <c r="D72" s="238"/>
      <c r="E72" s="238"/>
      <c r="F72" s="238"/>
      <c r="G72" s="238"/>
      <c r="H72" s="238"/>
      <c r="I72" s="238"/>
      <c r="J72" s="238"/>
      <c r="K72" s="238"/>
      <c r="L72" s="79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</row>
    <row r="73" spans="1:31" s="2" customFormat="1" ht="6.95" customHeight="1">
      <c r="A73" s="27"/>
      <c r="B73" s="237"/>
      <c r="C73" s="238"/>
      <c r="D73" s="238"/>
      <c r="E73" s="238"/>
      <c r="F73" s="238"/>
      <c r="G73" s="238"/>
      <c r="H73" s="238"/>
      <c r="I73" s="238"/>
      <c r="J73" s="238"/>
      <c r="K73" s="238"/>
      <c r="L73" s="79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</row>
    <row r="74" spans="1:31" s="2" customFormat="1" ht="12" customHeight="1">
      <c r="A74" s="27"/>
      <c r="B74" s="237"/>
      <c r="C74" s="236" t="s">
        <v>15</v>
      </c>
      <c r="D74" s="238"/>
      <c r="E74" s="238"/>
      <c r="F74" s="238"/>
      <c r="G74" s="238"/>
      <c r="H74" s="238"/>
      <c r="I74" s="238"/>
      <c r="J74" s="238"/>
      <c r="K74" s="238"/>
      <c r="L74" s="79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</row>
    <row r="75" spans="1:31" s="2" customFormat="1" ht="16.5" customHeight="1">
      <c r="A75" s="27"/>
      <c r="B75" s="237"/>
      <c r="C75" s="238"/>
      <c r="D75" s="238"/>
      <c r="E75" s="366" t="str">
        <f>E7</f>
        <v>Vjezd do areálu Žižkov, vnitřní komunikace</v>
      </c>
      <c r="F75" s="367"/>
      <c r="G75" s="367"/>
      <c r="H75" s="367"/>
      <c r="I75" s="238"/>
      <c r="J75" s="238"/>
      <c r="K75" s="238"/>
      <c r="L75" s="7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</row>
    <row r="76" spans="1:31" s="2" customFormat="1" ht="12" customHeight="1">
      <c r="A76" s="27"/>
      <c r="B76" s="237"/>
      <c r="C76" s="236" t="s">
        <v>106</v>
      </c>
      <c r="D76" s="238"/>
      <c r="E76" s="238"/>
      <c r="F76" s="238"/>
      <c r="G76" s="238"/>
      <c r="H76" s="238"/>
      <c r="I76" s="238"/>
      <c r="J76" s="238"/>
      <c r="K76" s="238"/>
      <c r="L76" s="79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</row>
    <row r="77" spans="1:31" s="2" customFormat="1" ht="16.5" customHeight="1">
      <c r="A77" s="27"/>
      <c r="B77" s="237"/>
      <c r="C77" s="238"/>
      <c r="D77" s="238"/>
      <c r="E77" s="364" t="str">
        <f>E9</f>
        <v>05 - silnoproud</v>
      </c>
      <c r="F77" s="365"/>
      <c r="G77" s="365"/>
      <c r="H77" s="365"/>
      <c r="I77" s="238"/>
      <c r="J77" s="238"/>
      <c r="K77" s="238"/>
      <c r="L77" s="79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</row>
    <row r="78" spans="1:31" s="2" customFormat="1" ht="6.95" customHeight="1">
      <c r="A78" s="27"/>
      <c r="B78" s="237"/>
      <c r="C78" s="238"/>
      <c r="D78" s="238"/>
      <c r="E78" s="238"/>
      <c r="F78" s="238"/>
      <c r="G78" s="238"/>
      <c r="H78" s="238"/>
      <c r="I78" s="238"/>
      <c r="J78" s="238"/>
      <c r="K78" s="238"/>
      <c r="L78" s="79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</row>
    <row r="79" spans="1:31" s="2" customFormat="1" ht="12" customHeight="1">
      <c r="A79" s="27"/>
      <c r="B79" s="237"/>
      <c r="C79" s="236" t="s">
        <v>19</v>
      </c>
      <c r="D79" s="238"/>
      <c r="E79" s="238"/>
      <c r="F79" s="239" t="str">
        <f>F12</f>
        <v>Vysoká škola ekonomická v Praze</v>
      </c>
      <c r="G79" s="238"/>
      <c r="H79" s="238"/>
      <c r="I79" s="236" t="s">
        <v>21</v>
      </c>
      <c r="J79" s="240" t="str">
        <f>IF(J12="","",J12)</f>
        <v>23. 5. 2025</v>
      </c>
      <c r="K79" s="238"/>
      <c r="L79" s="79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</row>
    <row r="80" spans="1:31" s="2" customFormat="1" ht="6.95" customHeight="1">
      <c r="A80" s="27"/>
      <c r="B80" s="237"/>
      <c r="C80" s="238"/>
      <c r="D80" s="238"/>
      <c r="E80" s="238"/>
      <c r="F80" s="238"/>
      <c r="G80" s="238"/>
      <c r="H80" s="238"/>
      <c r="I80" s="238"/>
      <c r="J80" s="238"/>
      <c r="K80" s="238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65" s="2" customFormat="1" ht="25.7" customHeight="1">
      <c r="A81" s="27"/>
      <c r="B81" s="237"/>
      <c r="C81" s="236" t="s">
        <v>23</v>
      </c>
      <c r="D81" s="238"/>
      <c r="E81" s="238"/>
      <c r="F81" s="239" t="str">
        <f>E15</f>
        <v>Vysoká škola ekonomická v Praze</v>
      </c>
      <c r="G81" s="238"/>
      <c r="H81" s="238"/>
      <c r="I81" s="236" t="s">
        <v>29</v>
      </c>
      <c r="J81" s="261" t="str">
        <f>E21</f>
        <v>Ing. arch. Petr Ovčačík</v>
      </c>
      <c r="K81" s="238"/>
      <c r="L81" s="79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</row>
    <row r="82" spans="1:65" s="2" customFormat="1" ht="15.2" customHeight="1">
      <c r="A82" s="27"/>
      <c r="B82" s="237"/>
      <c r="C82" s="236" t="s">
        <v>27</v>
      </c>
      <c r="D82" s="238"/>
      <c r="E82" s="238"/>
      <c r="F82" s="239" t="str">
        <f>IF(E18="","",E18)</f>
        <v xml:space="preserve"> </v>
      </c>
      <c r="G82" s="238"/>
      <c r="H82" s="238"/>
      <c r="I82" s="236" t="s">
        <v>32</v>
      </c>
      <c r="J82" s="261" t="str">
        <f>E24</f>
        <v>Ing. M. Dušek</v>
      </c>
      <c r="K82" s="238"/>
      <c r="L82" s="79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</row>
    <row r="83" spans="1:65" s="2" customFormat="1" ht="10.35" customHeight="1">
      <c r="A83" s="27"/>
      <c r="B83" s="237"/>
      <c r="C83" s="238"/>
      <c r="D83" s="238"/>
      <c r="E83" s="238"/>
      <c r="F83" s="238"/>
      <c r="G83" s="238"/>
      <c r="H83" s="238"/>
      <c r="I83" s="238"/>
      <c r="J83" s="238"/>
      <c r="K83" s="238"/>
      <c r="L83" s="79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</row>
    <row r="84" spans="1:65" s="11" customFormat="1" ht="29.25" customHeight="1">
      <c r="A84" s="84"/>
      <c r="B84" s="275"/>
      <c r="C84" s="276" t="s">
        <v>117</v>
      </c>
      <c r="D84" s="277" t="s">
        <v>55</v>
      </c>
      <c r="E84" s="277" t="s">
        <v>51</v>
      </c>
      <c r="F84" s="277" t="s">
        <v>52</v>
      </c>
      <c r="G84" s="277" t="s">
        <v>118</v>
      </c>
      <c r="H84" s="277" t="s">
        <v>119</v>
      </c>
      <c r="I84" s="277" t="s">
        <v>120</v>
      </c>
      <c r="J84" s="277" t="s">
        <v>110</v>
      </c>
      <c r="K84" s="278" t="s">
        <v>121</v>
      </c>
      <c r="L84" s="85"/>
      <c r="M84" s="48" t="s">
        <v>3</v>
      </c>
      <c r="N84" s="49" t="s">
        <v>40</v>
      </c>
      <c r="O84" s="49" t="s">
        <v>122</v>
      </c>
      <c r="P84" s="49" t="s">
        <v>123</v>
      </c>
      <c r="Q84" s="49" t="s">
        <v>124</v>
      </c>
      <c r="R84" s="49" t="s">
        <v>125</v>
      </c>
      <c r="S84" s="49" t="s">
        <v>126</v>
      </c>
      <c r="T84" s="50" t="s">
        <v>127</v>
      </c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</row>
    <row r="85" spans="1:65" s="2" customFormat="1" ht="22.9" customHeight="1">
      <c r="A85" s="27"/>
      <c r="B85" s="237"/>
      <c r="C85" s="279" t="s">
        <v>128</v>
      </c>
      <c r="D85" s="238"/>
      <c r="E85" s="238"/>
      <c r="F85" s="238"/>
      <c r="G85" s="238"/>
      <c r="H85" s="238"/>
      <c r="I85" s="238"/>
      <c r="J85" s="280">
        <f>BK85</f>
        <v>0</v>
      </c>
      <c r="K85" s="238"/>
      <c r="L85" s="28"/>
      <c r="M85" s="51"/>
      <c r="N85" s="42"/>
      <c r="O85" s="52"/>
      <c r="P85" s="86">
        <f>P86</f>
        <v>0</v>
      </c>
      <c r="Q85" s="52"/>
      <c r="R85" s="86">
        <f>R86</f>
        <v>0</v>
      </c>
      <c r="S85" s="52"/>
      <c r="T85" s="87">
        <f>T86</f>
        <v>0</v>
      </c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T85" s="18" t="s">
        <v>69</v>
      </c>
      <c r="AU85" s="18" t="s">
        <v>111</v>
      </c>
      <c r="BK85" s="88">
        <f>BK86</f>
        <v>0</v>
      </c>
    </row>
    <row r="86" spans="1:65" s="12" customFormat="1" ht="25.9" customHeight="1">
      <c r="B86" s="281"/>
      <c r="C86" s="282"/>
      <c r="D86" s="283" t="s">
        <v>69</v>
      </c>
      <c r="E86" s="284" t="s">
        <v>1091</v>
      </c>
      <c r="F86" s="284" t="s">
        <v>1092</v>
      </c>
      <c r="G86" s="282"/>
      <c r="H86" s="282"/>
      <c r="I86" s="282"/>
      <c r="J86" s="285">
        <f>BK86</f>
        <v>0</v>
      </c>
      <c r="K86" s="282"/>
      <c r="L86" s="89"/>
      <c r="M86" s="91"/>
      <c r="N86" s="92"/>
      <c r="O86" s="92"/>
      <c r="P86" s="93">
        <f>P87+P90+P102+P113+P120</f>
        <v>0</v>
      </c>
      <c r="Q86" s="92"/>
      <c r="R86" s="93">
        <f>R87+R90+R102+R113+R120</f>
        <v>0</v>
      </c>
      <c r="S86" s="92"/>
      <c r="T86" s="94">
        <f>T87+T90+T102+T113+T120</f>
        <v>0</v>
      </c>
      <c r="AR86" s="90" t="s">
        <v>80</v>
      </c>
      <c r="AT86" s="95" t="s">
        <v>69</v>
      </c>
      <c r="AU86" s="95" t="s">
        <v>70</v>
      </c>
      <c r="AY86" s="90" t="s">
        <v>131</v>
      </c>
      <c r="BK86" s="96">
        <f>BK87+BK90+BK102+BK113+BK120</f>
        <v>0</v>
      </c>
    </row>
    <row r="87" spans="1:65" s="12" customFormat="1" ht="22.9" customHeight="1">
      <c r="B87" s="281"/>
      <c r="C87" s="282"/>
      <c r="D87" s="283" t="s">
        <v>69</v>
      </c>
      <c r="E87" s="286" t="s">
        <v>1285</v>
      </c>
      <c r="F87" s="286" t="s">
        <v>1285</v>
      </c>
      <c r="G87" s="282"/>
      <c r="H87" s="282"/>
      <c r="I87" s="282"/>
      <c r="J87" s="287">
        <f>BK87</f>
        <v>0</v>
      </c>
      <c r="K87" s="282"/>
      <c r="L87" s="89"/>
      <c r="M87" s="91"/>
      <c r="N87" s="92"/>
      <c r="O87" s="92"/>
      <c r="P87" s="93">
        <f>SUM(P88:P89)</f>
        <v>0</v>
      </c>
      <c r="Q87" s="92"/>
      <c r="R87" s="93">
        <f>SUM(R88:R89)</f>
        <v>0</v>
      </c>
      <c r="S87" s="92"/>
      <c r="T87" s="94">
        <f>SUM(T88:T89)</f>
        <v>0</v>
      </c>
      <c r="AR87" s="90" t="s">
        <v>78</v>
      </c>
      <c r="AT87" s="95" t="s">
        <v>69</v>
      </c>
      <c r="AU87" s="95" t="s">
        <v>78</v>
      </c>
      <c r="AY87" s="90" t="s">
        <v>131</v>
      </c>
      <c r="BK87" s="96">
        <f>SUM(BK88:BK89)</f>
        <v>0</v>
      </c>
    </row>
    <row r="88" spans="1:65" s="2" customFormat="1" ht="16.5" customHeight="1">
      <c r="A88" s="27"/>
      <c r="B88" s="237"/>
      <c r="C88" s="288" t="s">
        <v>78</v>
      </c>
      <c r="D88" s="288" t="s">
        <v>136</v>
      </c>
      <c r="E88" s="289" t="s">
        <v>78</v>
      </c>
      <c r="F88" s="290" t="s">
        <v>1286</v>
      </c>
      <c r="G88" s="291" t="s">
        <v>910</v>
      </c>
      <c r="H88" s="292">
        <v>1</v>
      </c>
      <c r="I88" s="314">
        <v>0</v>
      </c>
      <c r="J88" s="293">
        <f>ROUND(I88*H88,2)</f>
        <v>0</v>
      </c>
      <c r="K88" s="290" t="s">
        <v>3</v>
      </c>
      <c r="L88" s="28"/>
      <c r="M88" s="97" t="s">
        <v>3</v>
      </c>
      <c r="N88" s="98" t="s">
        <v>41</v>
      </c>
      <c r="O88" s="99">
        <v>0</v>
      </c>
      <c r="P88" s="99">
        <f>O88*H88</f>
        <v>0</v>
      </c>
      <c r="Q88" s="99">
        <v>0</v>
      </c>
      <c r="R88" s="99">
        <f>Q88*H88</f>
        <v>0</v>
      </c>
      <c r="S88" s="99">
        <v>0</v>
      </c>
      <c r="T88" s="100">
        <f>S88*H88</f>
        <v>0</v>
      </c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R88" s="101" t="s">
        <v>141</v>
      </c>
      <c r="AT88" s="101" t="s">
        <v>136</v>
      </c>
      <c r="AU88" s="101" t="s">
        <v>80</v>
      </c>
      <c r="AY88" s="18" t="s">
        <v>131</v>
      </c>
      <c r="BE88" s="102">
        <f>IF(N88="základní",J88,0)</f>
        <v>0</v>
      </c>
      <c r="BF88" s="102">
        <f>IF(N88="snížená",J88,0)</f>
        <v>0</v>
      </c>
      <c r="BG88" s="102">
        <f>IF(N88="zákl. přenesená",J88,0)</f>
        <v>0</v>
      </c>
      <c r="BH88" s="102">
        <f>IF(N88="sníž. přenesená",J88,0)</f>
        <v>0</v>
      </c>
      <c r="BI88" s="102">
        <f>IF(N88="nulová",J88,0)</f>
        <v>0</v>
      </c>
      <c r="BJ88" s="18" t="s">
        <v>78</v>
      </c>
      <c r="BK88" s="102">
        <f>ROUND(I88*H88,2)</f>
        <v>0</v>
      </c>
      <c r="BL88" s="18" t="s">
        <v>141</v>
      </c>
      <c r="BM88" s="101" t="s">
        <v>80</v>
      </c>
    </row>
    <row r="89" spans="1:65" s="2" customFormat="1" ht="16.5" customHeight="1">
      <c r="A89" s="27"/>
      <c r="B89" s="237"/>
      <c r="C89" s="288" t="s">
        <v>80</v>
      </c>
      <c r="D89" s="288" t="s">
        <v>136</v>
      </c>
      <c r="E89" s="289" t="s">
        <v>80</v>
      </c>
      <c r="F89" s="290" t="s">
        <v>1287</v>
      </c>
      <c r="G89" s="291" t="s">
        <v>910</v>
      </c>
      <c r="H89" s="292">
        <v>1</v>
      </c>
      <c r="I89" s="314">
        <v>0</v>
      </c>
      <c r="J89" s="293">
        <f>ROUND(I89*H89,2)</f>
        <v>0</v>
      </c>
      <c r="K89" s="290" t="s">
        <v>3</v>
      </c>
      <c r="L89" s="28"/>
      <c r="M89" s="97" t="s">
        <v>3</v>
      </c>
      <c r="N89" s="98" t="s">
        <v>41</v>
      </c>
      <c r="O89" s="99">
        <v>0</v>
      </c>
      <c r="P89" s="99">
        <f>O89*H89</f>
        <v>0</v>
      </c>
      <c r="Q89" s="99">
        <v>0</v>
      </c>
      <c r="R89" s="99">
        <f>Q89*H89</f>
        <v>0</v>
      </c>
      <c r="S89" s="99">
        <v>0</v>
      </c>
      <c r="T89" s="100">
        <f>S89*H89</f>
        <v>0</v>
      </c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R89" s="101" t="s">
        <v>141</v>
      </c>
      <c r="AT89" s="101" t="s">
        <v>136</v>
      </c>
      <c r="AU89" s="101" t="s">
        <v>80</v>
      </c>
      <c r="AY89" s="18" t="s">
        <v>131</v>
      </c>
      <c r="BE89" s="102">
        <f>IF(N89="základní",J89,0)</f>
        <v>0</v>
      </c>
      <c r="BF89" s="102">
        <f>IF(N89="snížená",J89,0)</f>
        <v>0</v>
      </c>
      <c r="BG89" s="102">
        <f>IF(N89="zákl. přenesená",J89,0)</f>
        <v>0</v>
      </c>
      <c r="BH89" s="102">
        <f>IF(N89="sníž. přenesená",J89,0)</f>
        <v>0</v>
      </c>
      <c r="BI89" s="102">
        <f>IF(N89="nulová",J89,0)</f>
        <v>0</v>
      </c>
      <c r="BJ89" s="18" t="s">
        <v>78</v>
      </c>
      <c r="BK89" s="102">
        <f>ROUND(I89*H89,2)</f>
        <v>0</v>
      </c>
      <c r="BL89" s="18" t="s">
        <v>141</v>
      </c>
      <c r="BM89" s="101" t="s">
        <v>156</v>
      </c>
    </row>
    <row r="90" spans="1:65" s="12" customFormat="1" ht="22.9" customHeight="1">
      <c r="B90" s="281"/>
      <c r="C90" s="282"/>
      <c r="D90" s="283" t="s">
        <v>69</v>
      </c>
      <c r="E90" s="286" t="s">
        <v>1288</v>
      </c>
      <c r="F90" s="286" t="s">
        <v>1288</v>
      </c>
      <c r="G90" s="282"/>
      <c r="H90" s="282"/>
      <c r="I90" s="282"/>
      <c r="J90" s="287">
        <f>BK90</f>
        <v>0</v>
      </c>
      <c r="K90" s="282"/>
      <c r="L90" s="89"/>
      <c r="M90" s="91"/>
      <c r="N90" s="92"/>
      <c r="O90" s="92"/>
      <c r="P90" s="93">
        <f>SUM(P91:P101)</f>
        <v>0</v>
      </c>
      <c r="Q90" s="92"/>
      <c r="R90" s="93">
        <f>SUM(R91:R101)</f>
        <v>0</v>
      </c>
      <c r="S90" s="92"/>
      <c r="T90" s="94">
        <f>SUM(T91:T101)</f>
        <v>0</v>
      </c>
      <c r="AR90" s="90" t="s">
        <v>78</v>
      </c>
      <c r="AT90" s="95" t="s">
        <v>69</v>
      </c>
      <c r="AU90" s="95" t="s">
        <v>78</v>
      </c>
      <c r="AY90" s="90" t="s">
        <v>131</v>
      </c>
      <c r="BK90" s="96">
        <f>SUM(BK91:BK101)</f>
        <v>0</v>
      </c>
    </row>
    <row r="91" spans="1:65" s="2" customFormat="1" ht="16.5" customHeight="1">
      <c r="A91" s="27"/>
      <c r="B91" s="237"/>
      <c r="C91" s="288" t="s">
        <v>157</v>
      </c>
      <c r="D91" s="288" t="s">
        <v>136</v>
      </c>
      <c r="E91" s="289" t="s">
        <v>1289</v>
      </c>
      <c r="F91" s="290" t="s">
        <v>1290</v>
      </c>
      <c r="G91" s="291" t="s">
        <v>361</v>
      </c>
      <c r="H91" s="292">
        <v>30</v>
      </c>
      <c r="I91" s="314">
        <v>0</v>
      </c>
      <c r="J91" s="293">
        <f t="shared" ref="J91:J101" si="0">ROUND(I91*H91,2)</f>
        <v>0</v>
      </c>
      <c r="K91" s="290" t="s">
        <v>3</v>
      </c>
      <c r="L91" s="28"/>
      <c r="M91" s="97" t="s">
        <v>3</v>
      </c>
      <c r="N91" s="98" t="s">
        <v>41</v>
      </c>
      <c r="O91" s="99">
        <v>0</v>
      </c>
      <c r="P91" s="99">
        <f t="shared" ref="P91:P101" si="1">O91*H91</f>
        <v>0</v>
      </c>
      <c r="Q91" s="99">
        <v>0</v>
      </c>
      <c r="R91" s="99">
        <f t="shared" ref="R91:R101" si="2">Q91*H91</f>
        <v>0</v>
      </c>
      <c r="S91" s="99">
        <v>0</v>
      </c>
      <c r="T91" s="100">
        <f t="shared" ref="T91:T101" si="3">S91*H91</f>
        <v>0</v>
      </c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R91" s="101" t="s">
        <v>141</v>
      </c>
      <c r="AT91" s="101" t="s">
        <v>136</v>
      </c>
      <c r="AU91" s="101" t="s">
        <v>80</v>
      </c>
      <c r="AY91" s="18" t="s">
        <v>131</v>
      </c>
      <c r="BE91" s="102">
        <f t="shared" ref="BE91:BE101" si="4">IF(N91="základní",J91,0)</f>
        <v>0</v>
      </c>
      <c r="BF91" s="102">
        <f t="shared" ref="BF91:BF101" si="5">IF(N91="snížená",J91,0)</f>
        <v>0</v>
      </c>
      <c r="BG91" s="102">
        <f t="shared" ref="BG91:BG101" si="6">IF(N91="zákl. přenesená",J91,0)</f>
        <v>0</v>
      </c>
      <c r="BH91" s="102">
        <f t="shared" ref="BH91:BH101" si="7">IF(N91="sníž. přenesená",J91,0)</f>
        <v>0</v>
      </c>
      <c r="BI91" s="102">
        <f t="shared" ref="BI91:BI101" si="8">IF(N91="nulová",J91,0)</f>
        <v>0</v>
      </c>
      <c r="BJ91" s="18" t="s">
        <v>78</v>
      </c>
      <c r="BK91" s="102">
        <f t="shared" ref="BK91:BK101" si="9">ROUND(I91*H91,2)</f>
        <v>0</v>
      </c>
      <c r="BL91" s="18" t="s">
        <v>141</v>
      </c>
      <c r="BM91" s="101" t="s">
        <v>174</v>
      </c>
    </row>
    <row r="92" spans="1:65" s="2" customFormat="1" ht="16.5" customHeight="1">
      <c r="A92" s="27"/>
      <c r="B92" s="237"/>
      <c r="C92" s="288" t="s">
        <v>156</v>
      </c>
      <c r="D92" s="288" t="s">
        <v>136</v>
      </c>
      <c r="E92" s="289" t="s">
        <v>1291</v>
      </c>
      <c r="F92" s="290" t="s">
        <v>1292</v>
      </c>
      <c r="G92" s="291" t="s">
        <v>361</v>
      </c>
      <c r="H92" s="292">
        <v>180</v>
      </c>
      <c r="I92" s="314">
        <v>0</v>
      </c>
      <c r="J92" s="293">
        <f t="shared" si="0"/>
        <v>0</v>
      </c>
      <c r="K92" s="290" t="s">
        <v>3</v>
      </c>
      <c r="L92" s="28"/>
      <c r="M92" s="97" t="s">
        <v>3</v>
      </c>
      <c r="N92" s="98" t="s">
        <v>41</v>
      </c>
      <c r="O92" s="99">
        <v>0</v>
      </c>
      <c r="P92" s="99">
        <f t="shared" si="1"/>
        <v>0</v>
      </c>
      <c r="Q92" s="99">
        <v>0</v>
      </c>
      <c r="R92" s="99">
        <f t="shared" si="2"/>
        <v>0</v>
      </c>
      <c r="S92" s="99">
        <v>0</v>
      </c>
      <c r="T92" s="100">
        <f t="shared" si="3"/>
        <v>0</v>
      </c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R92" s="101" t="s">
        <v>141</v>
      </c>
      <c r="AT92" s="101" t="s">
        <v>136</v>
      </c>
      <c r="AU92" s="101" t="s">
        <v>80</v>
      </c>
      <c r="AY92" s="18" t="s">
        <v>131</v>
      </c>
      <c r="BE92" s="102">
        <f t="shared" si="4"/>
        <v>0</v>
      </c>
      <c r="BF92" s="102">
        <f t="shared" si="5"/>
        <v>0</v>
      </c>
      <c r="BG92" s="102">
        <f t="shared" si="6"/>
        <v>0</v>
      </c>
      <c r="BH92" s="102">
        <f t="shared" si="7"/>
        <v>0</v>
      </c>
      <c r="BI92" s="102">
        <f t="shared" si="8"/>
        <v>0</v>
      </c>
      <c r="BJ92" s="18" t="s">
        <v>78</v>
      </c>
      <c r="BK92" s="102">
        <f t="shared" si="9"/>
        <v>0</v>
      </c>
      <c r="BL92" s="18" t="s">
        <v>141</v>
      </c>
      <c r="BM92" s="101" t="s">
        <v>186</v>
      </c>
    </row>
    <row r="93" spans="1:65" s="2" customFormat="1" ht="16.5" customHeight="1">
      <c r="A93" s="27"/>
      <c r="B93" s="237"/>
      <c r="C93" s="288" t="s">
        <v>168</v>
      </c>
      <c r="D93" s="288" t="s">
        <v>136</v>
      </c>
      <c r="E93" s="289" t="s">
        <v>157</v>
      </c>
      <c r="F93" s="290" t="s">
        <v>1293</v>
      </c>
      <c r="G93" s="291" t="s">
        <v>361</v>
      </c>
      <c r="H93" s="292">
        <v>1820</v>
      </c>
      <c r="I93" s="314">
        <v>0</v>
      </c>
      <c r="J93" s="293">
        <f t="shared" si="0"/>
        <v>0</v>
      </c>
      <c r="K93" s="290" t="s">
        <v>3</v>
      </c>
      <c r="L93" s="28"/>
      <c r="M93" s="97" t="s">
        <v>3</v>
      </c>
      <c r="N93" s="98" t="s">
        <v>41</v>
      </c>
      <c r="O93" s="99">
        <v>0</v>
      </c>
      <c r="P93" s="99">
        <f t="shared" si="1"/>
        <v>0</v>
      </c>
      <c r="Q93" s="99">
        <v>0</v>
      </c>
      <c r="R93" s="99">
        <f t="shared" si="2"/>
        <v>0</v>
      </c>
      <c r="S93" s="99">
        <v>0</v>
      </c>
      <c r="T93" s="100">
        <f t="shared" si="3"/>
        <v>0</v>
      </c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R93" s="101" t="s">
        <v>141</v>
      </c>
      <c r="AT93" s="101" t="s">
        <v>136</v>
      </c>
      <c r="AU93" s="101" t="s">
        <v>80</v>
      </c>
      <c r="AY93" s="18" t="s">
        <v>131</v>
      </c>
      <c r="BE93" s="102">
        <f t="shared" si="4"/>
        <v>0</v>
      </c>
      <c r="BF93" s="102">
        <f t="shared" si="5"/>
        <v>0</v>
      </c>
      <c r="BG93" s="102">
        <f t="shared" si="6"/>
        <v>0</v>
      </c>
      <c r="BH93" s="102">
        <f t="shared" si="7"/>
        <v>0</v>
      </c>
      <c r="BI93" s="102">
        <f t="shared" si="8"/>
        <v>0</v>
      </c>
      <c r="BJ93" s="18" t="s">
        <v>78</v>
      </c>
      <c r="BK93" s="102">
        <f t="shared" si="9"/>
        <v>0</v>
      </c>
      <c r="BL93" s="18" t="s">
        <v>141</v>
      </c>
      <c r="BM93" s="101" t="s">
        <v>200</v>
      </c>
    </row>
    <row r="94" spans="1:65" s="2" customFormat="1" ht="16.5" customHeight="1">
      <c r="A94" s="27"/>
      <c r="B94" s="237"/>
      <c r="C94" s="288" t="s">
        <v>174</v>
      </c>
      <c r="D94" s="288" t="s">
        <v>136</v>
      </c>
      <c r="E94" s="289" t="s">
        <v>156</v>
      </c>
      <c r="F94" s="290" t="s">
        <v>1294</v>
      </c>
      <c r="G94" s="291" t="s">
        <v>361</v>
      </c>
      <c r="H94" s="292">
        <v>140</v>
      </c>
      <c r="I94" s="314">
        <v>0</v>
      </c>
      <c r="J94" s="293">
        <f t="shared" si="0"/>
        <v>0</v>
      </c>
      <c r="K94" s="290" t="s">
        <v>3</v>
      </c>
      <c r="L94" s="28"/>
      <c r="M94" s="97" t="s">
        <v>3</v>
      </c>
      <c r="N94" s="98" t="s">
        <v>41</v>
      </c>
      <c r="O94" s="99">
        <v>0</v>
      </c>
      <c r="P94" s="99">
        <f t="shared" si="1"/>
        <v>0</v>
      </c>
      <c r="Q94" s="99">
        <v>0</v>
      </c>
      <c r="R94" s="99">
        <f t="shared" si="2"/>
        <v>0</v>
      </c>
      <c r="S94" s="99">
        <v>0</v>
      </c>
      <c r="T94" s="100">
        <f t="shared" si="3"/>
        <v>0</v>
      </c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R94" s="101" t="s">
        <v>141</v>
      </c>
      <c r="AT94" s="101" t="s">
        <v>136</v>
      </c>
      <c r="AU94" s="101" t="s">
        <v>80</v>
      </c>
      <c r="AY94" s="18" t="s">
        <v>131</v>
      </c>
      <c r="BE94" s="102">
        <f t="shared" si="4"/>
        <v>0</v>
      </c>
      <c r="BF94" s="102">
        <f t="shared" si="5"/>
        <v>0</v>
      </c>
      <c r="BG94" s="102">
        <f t="shared" si="6"/>
        <v>0</v>
      </c>
      <c r="BH94" s="102">
        <f t="shared" si="7"/>
        <v>0</v>
      </c>
      <c r="BI94" s="102">
        <f t="shared" si="8"/>
        <v>0</v>
      </c>
      <c r="BJ94" s="18" t="s">
        <v>78</v>
      </c>
      <c r="BK94" s="102">
        <f t="shared" si="9"/>
        <v>0</v>
      </c>
      <c r="BL94" s="18" t="s">
        <v>141</v>
      </c>
      <c r="BM94" s="101" t="s">
        <v>9</v>
      </c>
    </row>
    <row r="95" spans="1:65" s="2" customFormat="1" ht="16.5" customHeight="1">
      <c r="A95" s="27"/>
      <c r="B95" s="237"/>
      <c r="C95" s="288" t="s">
        <v>180</v>
      </c>
      <c r="D95" s="288" t="s">
        <v>136</v>
      </c>
      <c r="E95" s="289" t="s">
        <v>168</v>
      </c>
      <c r="F95" s="290" t="s">
        <v>1295</v>
      </c>
      <c r="G95" s="291" t="s">
        <v>361</v>
      </c>
      <c r="H95" s="292">
        <v>140</v>
      </c>
      <c r="I95" s="314">
        <v>0</v>
      </c>
      <c r="J95" s="293">
        <f t="shared" si="0"/>
        <v>0</v>
      </c>
      <c r="K95" s="290" t="s">
        <v>3</v>
      </c>
      <c r="L95" s="28"/>
      <c r="M95" s="97" t="s">
        <v>3</v>
      </c>
      <c r="N95" s="98" t="s">
        <v>41</v>
      </c>
      <c r="O95" s="99">
        <v>0</v>
      </c>
      <c r="P95" s="99">
        <f t="shared" si="1"/>
        <v>0</v>
      </c>
      <c r="Q95" s="99">
        <v>0</v>
      </c>
      <c r="R95" s="99">
        <f t="shared" si="2"/>
        <v>0</v>
      </c>
      <c r="S95" s="99">
        <v>0</v>
      </c>
      <c r="T95" s="100">
        <f t="shared" si="3"/>
        <v>0</v>
      </c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R95" s="101" t="s">
        <v>141</v>
      </c>
      <c r="AT95" s="101" t="s">
        <v>136</v>
      </c>
      <c r="AU95" s="101" t="s">
        <v>80</v>
      </c>
      <c r="AY95" s="18" t="s">
        <v>131</v>
      </c>
      <c r="BE95" s="102">
        <f t="shared" si="4"/>
        <v>0</v>
      </c>
      <c r="BF95" s="102">
        <f t="shared" si="5"/>
        <v>0</v>
      </c>
      <c r="BG95" s="102">
        <f t="shared" si="6"/>
        <v>0</v>
      </c>
      <c r="BH95" s="102">
        <f t="shared" si="7"/>
        <v>0</v>
      </c>
      <c r="BI95" s="102">
        <f t="shared" si="8"/>
        <v>0</v>
      </c>
      <c r="BJ95" s="18" t="s">
        <v>78</v>
      </c>
      <c r="BK95" s="102">
        <f t="shared" si="9"/>
        <v>0</v>
      </c>
      <c r="BL95" s="18" t="s">
        <v>141</v>
      </c>
      <c r="BM95" s="101" t="s">
        <v>317</v>
      </c>
    </row>
    <row r="96" spans="1:65" s="2" customFormat="1" ht="24.2" customHeight="1">
      <c r="A96" s="27"/>
      <c r="B96" s="237"/>
      <c r="C96" s="288" t="s">
        <v>186</v>
      </c>
      <c r="D96" s="288" t="s">
        <v>136</v>
      </c>
      <c r="E96" s="289" t="s">
        <v>174</v>
      </c>
      <c r="F96" s="290" t="s">
        <v>1296</v>
      </c>
      <c r="G96" s="291" t="s">
        <v>361</v>
      </c>
      <c r="H96" s="292">
        <v>380</v>
      </c>
      <c r="I96" s="314">
        <v>0</v>
      </c>
      <c r="J96" s="293">
        <f t="shared" si="0"/>
        <v>0</v>
      </c>
      <c r="K96" s="290" t="s">
        <v>3</v>
      </c>
      <c r="L96" s="28"/>
      <c r="M96" s="97" t="s">
        <v>3</v>
      </c>
      <c r="N96" s="98" t="s">
        <v>41</v>
      </c>
      <c r="O96" s="99">
        <v>0</v>
      </c>
      <c r="P96" s="99">
        <f t="shared" si="1"/>
        <v>0</v>
      </c>
      <c r="Q96" s="99">
        <v>0</v>
      </c>
      <c r="R96" s="99">
        <f t="shared" si="2"/>
        <v>0</v>
      </c>
      <c r="S96" s="99">
        <v>0</v>
      </c>
      <c r="T96" s="100">
        <f t="shared" si="3"/>
        <v>0</v>
      </c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R96" s="101" t="s">
        <v>141</v>
      </c>
      <c r="AT96" s="101" t="s">
        <v>136</v>
      </c>
      <c r="AU96" s="101" t="s">
        <v>80</v>
      </c>
      <c r="AY96" s="18" t="s">
        <v>131</v>
      </c>
      <c r="BE96" s="102">
        <f t="shared" si="4"/>
        <v>0</v>
      </c>
      <c r="BF96" s="102">
        <f t="shared" si="5"/>
        <v>0</v>
      </c>
      <c r="BG96" s="102">
        <f t="shared" si="6"/>
        <v>0</v>
      </c>
      <c r="BH96" s="102">
        <f t="shared" si="7"/>
        <v>0</v>
      </c>
      <c r="BI96" s="102">
        <f t="shared" si="8"/>
        <v>0</v>
      </c>
      <c r="BJ96" s="18" t="s">
        <v>78</v>
      </c>
      <c r="BK96" s="102">
        <f t="shared" si="9"/>
        <v>0</v>
      </c>
      <c r="BL96" s="18" t="s">
        <v>141</v>
      </c>
      <c r="BM96" s="101" t="s">
        <v>141</v>
      </c>
    </row>
    <row r="97" spans="1:65" s="2" customFormat="1" ht="16.5" customHeight="1">
      <c r="A97" s="27"/>
      <c r="B97" s="237"/>
      <c r="C97" s="288" t="s">
        <v>193</v>
      </c>
      <c r="D97" s="288" t="s">
        <v>136</v>
      </c>
      <c r="E97" s="289" t="s">
        <v>180</v>
      </c>
      <c r="F97" s="290" t="s">
        <v>1297</v>
      </c>
      <c r="G97" s="291" t="s">
        <v>361</v>
      </c>
      <c r="H97" s="292">
        <v>380</v>
      </c>
      <c r="I97" s="314">
        <v>0</v>
      </c>
      <c r="J97" s="293">
        <f t="shared" si="0"/>
        <v>0</v>
      </c>
      <c r="K97" s="290" t="s">
        <v>3</v>
      </c>
      <c r="L97" s="28"/>
      <c r="M97" s="97" t="s">
        <v>3</v>
      </c>
      <c r="N97" s="98" t="s">
        <v>41</v>
      </c>
      <c r="O97" s="99">
        <v>0</v>
      </c>
      <c r="P97" s="99">
        <f t="shared" si="1"/>
        <v>0</v>
      </c>
      <c r="Q97" s="99">
        <v>0</v>
      </c>
      <c r="R97" s="99">
        <f t="shared" si="2"/>
        <v>0</v>
      </c>
      <c r="S97" s="99">
        <v>0</v>
      </c>
      <c r="T97" s="100">
        <f t="shared" si="3"/>
        <v>0</v>
      </c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R97" s="101" t="s">
        <v>141</v>
      </c>
      <c r="AT97" s="101" t="s">
        <v>136</v>
      </c>
      <c r="AU97" s="101" t="s">
        <v>80</v>
      </c>
      <c r="AY97" s="18" t="s">
        <v>131</v>
      </c>
      <c r="BE97" s="102">
        <f t="shared" si="4"/>
        <v>0</v>
      </c>
      <c r="BF97" s="102">
        <f t="shared" si="5"/>
        <v>0</v>
      </c>
      <c r="BG97" s="102">
        <f t="shared" si="6"/>
        <v>0</v>
      </c>
      <c r="BH97" s="102">
        <f t="shared" si="7"/>
        <v>0</v>
      </c>
      <c r="BI97" s="102">
        <f t="shared" si="8"/>
        <v>0</v>
      </c>
      <c r="BJ97" s="18" t="s">
        <v>78</v>
      </c>
      <c r="BK97" s="102">
        <f t="shared" si="9"/>
        <v>0</v>
      </c>
      <c r="BL97" s="18" t="s">
        <v>141</v>
      </c>
      <c r="BM97" s="101" t="s">
        <v>346</v>
      </c>
    </row>
    <row r="98" spans="1:65" s="2" customFormat="1" ht="16.5" customHeight="1">
      <c r="A98" s="27"/>
      <c r="B98" s="237"/>
      <c r="C98" s="288" t="s">
        <v>200</v>
      </c>
      <c r="D98" s="288" t="s">
        <v>136</v>
      </c>
      <c r="E98" s="289" t="s">
        <v>186</v>
      </c>
      <c r="F98" s="290" t="s">
        <v>1298</v>
      </c>
      <c r="G98" s="291" t="s">
        <v>361</v>
      </c>
      <c r="H98" s="292">
        <v>30</v>
      </c>
      <c r="I98" s="314">
        <v>0</v>
      </c>
      <c r="J98" s="293">
        <f t="shared" si="0"/>
        <v>0</v>
      </c>
      <c r="K98" s="290" t="s">
        <v>3</v>
      </c>
      <c r="L98" s="28"/>
      <c r="M98" s="97" t="s">
        <v>3</v>
      </c>
      <c r="N98" s="98" t="s">
        <v>41</v>
      </c>
      <c r="O98" s="99">
        <v>0</v>
      </c>
      <c r="P98" s="99">
        <f t="shared" si="1"/>
        <v>0</v>
      </c>
      <c r="Q98" s="99">
        <v>0</v>
      </c>
      <c r="R98" s="99">
        <f t="shared" si="2"/>
        <v>0</v>
      </c>
      <c r="S98" s="99">
        <v>0</v>
      </c>
      <c r="T98" s="100">
        <f t="shared" si="3"/>
        <v>0</v>
      </c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R98" s="101" t="s">
        <v>141</v>
      </c>
      <c r="AT98" s="101" t="s">
        <v>136</v>
      </c>
      <c r="AU98" s="101" t="s">
        <v>80</v>
      </c>
      <c r="AY98" s="18" t="s">
        <v>131</v>
      </c>
      <c r="BE98" s="102">
        <f t="shared" si="4"/>
        <v>0</v>
      </c>
      <c r="BF98" s="102">
        <f t="shared" si="5"/>
        <v>0</v>
      </c>
      <c r="BG98" s="102">
        <f t="shared" si="6"/>
        <v>0</v>
      </c>
      <c r="BH98" s="102">
        <f t="shared" si="7"/>
        <v>0</v>
      </c>
      <c r="BI98" s="102">
        <f t="shared" si="8"/>
        <v>0</v>
      </c>
      <c r="BJ98" s="18" t="s">
        <v>78</v>
      </c>
      <c r="BK98" s="102">
        <f t="shared" si="9"/>
        <v>0</v>
      </c>
      <c r="BL98" s="18" t="s">
        <v>141</v>
      </c>
      <c r="BM98" s="101" t="s">
        <v>358</v>
      </c>
    </row>
    <row r="99" spans="1:65" s="2" customFormat="1" ht="16.5" customHeight="1">
      <c r="A99" s="27"/>
      <c r="B99" s="237"/>
      <c r="C99" s="288" t="s">
        <v>207</v>
      </c>
      <c r="D99" s="288" t="s">
        <v>136</v>
      </c>
      <c r="E99" s="289" t="s">
        <v>193</v>
      </c>
      <c r="F99" s="290" t="s">
        <v>1299</v>
      </c>
      <c r="G99" s="291" t="s">
        <v>361</v>
      </c>
      <c r="H99" s="292">
        <v>1180</v>
      </c>
      <c r="I99" s="314">
        <v>0</v>
      </c>
      <c r="J99" s="293">
        <f t="shared" si="0"/>
        <v>0</v>
      </c>
      <c r="K99" s="290" t="s">
        <v>3</v>
      </c>
      <c r="L99" s="28"/>
      <c r="M99" s="97" t="s">
        <v>3</v>
      </c>
      <c r="N99" s="98" t="s">
        <v>41</v>
      </c>
      <c r="O99" s="99">
        <v>0</v>
      </c>
      <c r="P99" s="99">
        <f t="shared" si="1"/>
        <v>0</v>
      </c>
      <c r="Q99" s="99">
        <v>0</v>
      </c>
      <c r="R99" s="99">
        <f t="shared" si="2"/>
        <v>0</v>
      </c>
      <c r="S99" s="99">
        <v>0</v>
      </c>
      <c r="T99" s="100">
        <f t="shared" si="3"/>
        <v>0</v>
      </c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R99" s="101" t="s">
        <v>141</v>
      </c>
      <c r="AT99" s="101" t="s">
        <v>136</v>
      </c>
      <c r="AU99" s="101" t="s">
        <v>80</v>
      </c>
      <c r="AY99" s="18" t="s">
        <v>131</v>
      </c>
      <c r="BE99" s="102">
        <f t="shared" si="4"/>
        <v>0</v>
      </c>
      <c r="BF99" s="102">
        <f t="shared" si="5"/>
        <v>0</v>
      </c>
      <c r="BG99" s="102">
        <f t="shared" si="6"/>
        <v>0</v>
      </c>
      <c r="BH99" s="102">
        <f t="shared" si="7"/>
        <v>0</v>
      </c>
      <c r="BI99" s="102">
        <f t="shared" si="8"/>
        <v>0</v>
      </c>
      <c r="BJ99" s="18" t="s">
        <v>78</v>
      </c>
      <c r="BK99" s="102">
        <f t="shared" si="9"/>
        <v>0</v>
      </c>
      <c r="BL99" s="18" t="s">
        <v>141</v>
      </c>
      <c r="BM99" s="101" t="s">
        <v>371</v>
      </c>
    </row>
    <row r="100" spans="1:65" s="2" customFormat="1" ht="16.5" customHeight="1">
      <c r="A100" s="27"/>
      <c r="B100" s="237"/>
      <c r="C100" s="288" t="s">
        <v>9</v>
      </c>
      <c r="D100" s="288" t="s">
        <v>136</v>
      </c>
      <c r="E100" s="289" t="s">
        <v>200</v>
      </c>
      <c r="F100" s="290" t="s">
        <v>1300</v>
      </c>
      <c r="G100" s="291" t="s">
        <v>361</v>
      </c>
      <c r="H100" s="292">
        <v>45</v>
      </c>
      <c r="I100" s="314">
        <v>0</v>
      </c>
      <c r="J100" s="293">
        <f t="shared" si="0"/>
        <v>0</v>
      </c>
      <c r="K100" s="290" t="s">
        <v>3</v>
      </c>
      <c r="L100" s="28"/>
      <c r="M100" s="97" t="s">
        <v>3</v>
      </c>
      <c r="N100" s="98" t="s">
        <v>41</v>
      </c>
      <c r="O100" s="99">
        <v>0</v>
      </c>
      <c r="P100" s="99">
        <f t="shared" si="1"/>
        <v>0</v>
      </c>
      <c r="Q100" s="99">
        <v>0</v>
      </c>
      <c r="R100" s="99">
        <f t="shared" si="2"/>
        <v>0</v>
      </c>
      <c r="S100" s="99">
        <v>0</v>
      </c>
      <c r="T100" s="100">
        <f t="shared" si="3"/>
        <v>0</v>
      </c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R100" s="101" t="s">
        <v>141</v>
      </c>
      <c r="AT100" s="101" t="s">
        <v>136</v>
      </c>
      <c r="AU100" s="101" t="s">
        <v>80</v>
      </c>
      <c r="AY100" s="18" t="s">
        <v>131</v>
      </c>
      <c r="BE100" s="102">
        <f t="shared" si="4"/>
        <v>0</v>
      </c>
      <c r="BF100" s="102">
        <f t="shared" si="5"/>
        <v>0</v>
      </c>
      <c r="BG100" s="102">
        <f t="shared" si="6"/>
        <v>0</v>
      </c>
      <c r="BH100" s="102">
        <f t="shared" si="7"/>
        <v>0</v>
      </c>
      <c r="BI100" s="102">
        <f t="shared" si="8"/>
        <v>0</v>
      </c>
      <c r="BJ100" s="18" t="s">
        <v>78</v>
      </c>
      <c r="BK100" s="102">
        <f t="shared" si="9"/>
        <v>0</v>
      </c>
      <c r="BL100" s="18" t="s">
        <v>141</v>
      </c>
      <c r="BM100" s="101" t="s">
        <v>383</v>
      </c>
    </row>
    <row r="101" spans="1:65" s="2" customFormat="1" ht="16.5" customHeight="1">
      <c r="A101" s="27"/>
      <c r="B101" s="237"/>
      <c r="C101" s="288" t="s">
        <v>312</v>
      </c>
      <c r="D101" s="288" t="s">
        <v>136</v>
      </c>
      <c r="E101" s="289" t="s">
        <v>207</v>
      </c>
      <c r="F101" s="290" t="s">
        <v>1301</v>
      </c>
      <c r="G101" s="291" t="s">
        <v>361</v>
      </c>
      <c r="H101" s="292">
        <v>140</v>
      </c>
      <c r="I101" s="314">
        <v>0</v>
      </c>
      <c r="J101" s="293">
        <f t="shared" si="0"/>
        <v>0</v>
      </c>
      <c r="K101" s="290" t="s">
        <v>3</v>
      </c>
      <c r="L101" s="28"/>
      <c r="M101" s="97" t="s">
        <v>3</v>
      </c>
      <c r="N101" s="98" t="s">
        <v>41</v>
      </c>
      <c r="O101" s="99">
        <v>0</v>
      </c>
      <c r="P101" s="99">
        <f t="shared" si="1"/>
        <v>0</v>
      </c>
      <c r="Q101" s="99">
        <v>0</v>
      </c>
      <c r="R101" s="99">
        <f t="shared" si="2"/>
        <v>0</v>
      </c>
      <c r="S101" s="99">
        <v>0</v>
      </c>
      <c r="T101" s="100">
        <f t="shared" si="3"/>
        <v>0</v>
      </c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R101" s="101" t="s">
        <v>141</v>
      </c>
      <c r="AT101" s="101" t="s">
        <v>136</v>
      </c>
      <c r="AU101" s="101" t="s">
        <v>80</v>
      </c>
      <c r="AY101" s="18" t="s">
        <v>131</v>
      </c>
      <c r="BE101" s="102">
        <f t="shared" si="4"/>
        <v>0</v>
      </c>
      <c r="BF101" s="102">
        <f t="shared" si="5"/>
        <v>0</v>
      </c>
      <c r="BG101" s="102">
        <f t="shared" si="6"/>
        <v>0</v>
      </c>
      <c r="BH101" s="102">
        <f t="shared" si="7"/>
        <v>0</v>
      </c>
      <c r="BI101" s="102">
        <f t="shared" si="8"/>
        <v>0</v>
      </c>
      <c r="BJ101" s="18" t="s">
        <v>78</v>
      </c>
      <c r="BK101" s="102">
        <f t="shared" si="9"/>
        <v>0</v>
      </c>
      <c r="BL101" s="18" t="s">
        <v>141</v>
      </c>
      <c r="BM101" s="101" t="s">
        <v>396</v>
      </c>
    </row>
    <row r="102" spans="1:65" s="12" customFormat="1" ht="22.9" customHeight="1">
      <c r="B102" s="281"/>
      <c r="C102" s="282"/>
      <c r="D102" s="283" t="s">
        <v>69</v>
      </c>
      <c r="E102" s="286" t="s">
        <v>1302</v>
      </c>
      <c r="F102" s="286" t="s">
        <v>1303</v>
      </c>
      <c r="G102" s="282"/>
      <c r="H102" s="282"/>
      <c r="I102" s="282"/>
      <c r="J102" s="287">
        <f>BK102</f>
        <v>0</v>
      </c>
      <c r="K102" s="282"/>
      <c r="L102" s="89"/>
      <c r="M102" s="91"/>
      <c r="N102" s="92"/>
      <c r="O102" s="92"/>
      <c r="P102" s="93">
        <f>SUM(P103:P112)</f>
        <v>0</v>
      </c>
      <c r="Q102" s="92"/>
      <c r="R102" s="93">
        <f>SUM(R103:R112)</f>
        <v>0</v>
      </c>
      <c r="S102" s="92"/>
      <c r="T102" s="94">
        <f>SUM(T103:T112)</f>
        <v>0</v>
      </c>
      <c r="AR102" s="90" t="s">
        <v>78</v>
      </c>
      <c r="AT102" s="95" t="s">
        <v>69</v>
      </c>
      <c r="AU102" s="95" t="s">
        <v>78</v>
      </c>
      <c r="AY102" s="90" t="s">
        <v>131</v>
      </c>
      <c r="BK102" s="96">
        <f>SUM(BK103:BK112)</f>
        <v>0</v>
      </c>
    </row>
    <row r="103" spans="1:65" s="2" customFormat="1" ht="16.5" customHeight="1">
      <c r="A103" s="27"/>
      <c r="B103" s="237"/>
      <c r="C103" s="288" t="s">
        <v>317</v>
      </c>
      <c r="D103" s="288" t="s">
        <v>136</v>
      </c>
      <c r="E103" s="289" t="s">
        <v>1304</v>
      </c>
      <c r="F103" s="290" t="s">
        <v>1305</v>
      </c>
      <c r="G103" s="291" t="s">
        <v>910</v>
      </c>
      <c r="H103" s="292">
        <v>1</v>
      </c>
      <c r="I103" s="314">
        <v>0</v>
      </c>
      <c r="J103" s="293">
        <f t="shared" ref="J103:J112" si="10">ROUND(I103*H103,2)</f>
        <v>0</v>
      </c>
      <c r="K103" s="290" t="s">
        <v>3</v>
      </c>
      <c r="L103" s="28"/>
      <c r="M103" s="97" t="s">
        <v>3</v>
      </c>
      <c r="N103" s="98" t="s">
        <v>41</v>
      </c>
      <c r="O103" s="99">
        <v>0</v>
      </c>
      <c r="P103" s="99">
        <f t="shared" ref="P103:P112" si="11">O103*H103</f>
        <v>0</v>
      </c>
      <c r="Q103" s="99">
        <v>0</v>
      </c>
      <c r="R103" s="99">
        <f t="shared" ref="R103:R112" si="12">Q103*H103</f>
        <v>0</v>
      </c>
      <c r="S103" s="99">
        <v>0</v>
      </c>
      <c r="T103" s="100">
        <f t="shared" ref="T103:T112" si="13">S103*H103</f>
        <v>0</v>
      </c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R103" s="101" t="s">
        <v>141</v>
      </c>
      <c r="AT103" s="101" t="s">
        <v>136</v>
      </c>
      <c r="AU103" s="101" t="s">
        <v>80</v>
      </c>
      <c r="AY103" s="18" t="s">
        <v>131</v>
      </c>
      <c r="BE103" s="102">
        <f t="shared" ref="BE103:BE112" si="14">IF(N103="základní",J103,0)</f>
        <v>0</v>
      </c>
      <c r="BF103" s="102">
        <f t="shared" ref="BF103:BF112" si="15">IF(N103="snížená",J103,0)</f>
        <v>0</v>
      </c>
      <c r="BG103" s="102">
        <f t="shared" ref="BG103:BG112" si="16">IF(N103="zákl. přenesená",J103,0)</f>
        <v>0</v>
      </c>
      <c r="BH103" s="102">
        <f t="shared" ref="BH103:BH112" si="17">IF(N103="sníž. přenesená",J103,0)</f>
        <v>0</v>
      </c>
      <c r="BI103" s="102">
        <f t="shared" ref="BI103:BI112" si="18">IF(N103="nulová",J103,0)</f>
        <v>0</v>
      </c>
      <c r="BJ103" s="18" t="s">
        <v>78</v>
      </c>
      <c r="BK103" s="102">
        <f t="shared" ref="BK103:BK112" si="19">ROUND(I103*H103,2)</f>
        <v>0</v>
      </c>
      <c r="BL103" s="18" t="s">
        <v>141</v>
      </c>
      <c r="BM103" s="101" t="s">
        <v>407</v>
      </c>
    </row>
    <row r="104" spans="1:65" s="2" customFormat="1" ht="16.5" customHeight="1">
      <c r="A104" s="27"/>
      <c r="B104" s="237"/>
      <c r="C104" s="288" t="s">
        <v>329</v>
      </c>
      <c r="D104" s="288" t="s">
        <v>136</v>
      </c>
      <c r="E104" s="289" t="s">
        <v>1306</v>
      </c>
      <c r="F104" s="290" t="s">
        <v>1307</v>
      </c>
      <c r="G104" s="291" t="s">
        <v>910</v>
      </c>
      <c r="H104" s="292">
        <v>1</v>
      </c>
      <c r="I104" s="314">
        <v>0</v>
      </c>
      <c r="J104" s="293">
        <f t="shared" si="10"/>
        <v>0</v>
      </c>
      <c r="K104" s="290" t="s">
        <v>3</v>
      </c>
      <c r="L104" s="28"/>
      <c r="M104" s="97" t="s">
        <v>3</v>
      </c>
      <c r="N104" s="98" t="s">
        <v>41</v>
      </c>
      <c r="O104" s="99">
        <v>0</v>
      </c>
      <c r="P104" s="99">
        <f t="shared" si="11"/>
        <v>0</v>
      </c>
      <c r="Q104" s="99">
        <v>0</v>
      </c>
      <c r="R104" s="99">
        <f t="shared" si="12"/>
        <v>0</v>
      </c>
      <c r="S104" s="99">
        <v>0</v>
      </c>
      <c r="T104" s="100">
        <f t="shared" si="13"/>
        <v>0</v>
      </c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R104" s="101" t="s">
        <v>141</v>
      </c>
      <c r="AT104" s="101" t="s">
        <v>136</v>
      </c>
      <c r="AU104" s="101" t="s">
        <v>80</v>
      </c>
      <c r="AY104" s="18" t="s">
        <v>131</v>
      </c>
      <c r="BE104" s="102">
        <f t="shared" si="14"/>
        <v>0</v>
      </c>
      <c r="BF104" s="102">
        <f t="shared" si="15"/>
        <v>0</v>
      </c>
      <c r="BG104" s="102">
        <f t="shared" si="16"/>
        <v>0</v>
      </c>
      <c r="BH104" s="102">
        <f t="shared" si="17"/>
        <v>0</v>
      </c>
      <c r="BI104" s="102">
        <f t="shared" si="18"/>
        <v>0</v>
      </c>
      <c r="BJ104" s="18" t="s">
        <v>78</v>
      </c>
      <c r="BK104" s="102">
        <f t="shared" si="19"/>
        <v>0</v>
      </c>
      <c r="BL104" s="18" t="s">
        <v>141</v>
      </c>
      <c r="BM104" s="101" t="s">
        <v>417</v>
      </c>
    </row>
    <row r="105" spans="1:65" s="2" customFormat="1" ht="16.5" customHeight="1">
      <c r="A105" s="27"/>
      <c r="B105" s="237"/>
      <c r="C105" s="288" t="s">
        <v>141</v>
      </c>
      <c r="D105" s="288" t="s">
        <v>136</v>
      </c>
      <c r="E105" s="289" t="s">
        <v>1308</v>
      </c>
      <c r="F105" s="290" t="s">
        <v>1309</v>
      </c>
      <c r="G105" s="291" t="s">
        <v>910</v>
      </c>
      <c r="H105" s="292">
        <v>14</v>
      </c>
      <c r="I105" s="314">
        <v>0</v>
      </c>
      <c r="J105" s="293">
        <f t="shared" si="10"/>
        <v>0</v>
      </c>
      <c r="K105" s="290" t="s">
        <v>3</v>
      </c>
      <c r="L105" s="28"/>
      <c r="M105" s="97" t="s">
        <v>3</v>
      </c>
      <c r="N105" s="98" t="s">
        <v>41</v>
      </c>
      <c r="O105" s="99">
        <v>0</v>
      </c>
      <c r="P105" s="99">
        <f t="shared" si="11"/>
        <v>0</v>
      </c>
      <c r="Q105" s="99">
        <v>0</v>
      </c>
      <c r="R105" s="99">
        <f t="shared" si="12"/>
        <v>0</v>
      </c>
      <c r="S105" s="99">
        <v>0</v>
      </c>
      <c r="T105" s="100">
        <f t="shared" si="13"/>
        <v>0</v>
      </c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R105" s="101" t="s">
        <v>141</v>
      </c>
      <c r="AT105" s="101" t="s">
        <v>136</v>
      </c>
      <c r="AU105" s="101" t="s">
        <v>80</v>
      </c>
      <c r="AY105" s="18" t="s">
        <v>131</v>
      </c>
      <c r="BE105" s="102">
        <f t="shared" si="14"/>
        <v>0</v>
      </c>
      <c r="BF105" s="102">
        <f t="shared" si="15"/>
        <v>0</v>
      </c>
      <c r="BG105" s="102">
        <f t="shared" si="16"/>
        <v>0</v>
      </c>
      <c r="BH105" s="102">
        <f t="shared" si="17"/>
        <v>0</v>
      </c>
      <c r="BI105" s="102">
        <f t="shared" si="18"/>
        <v>0</v>
      </c>
      <c r="BJ105" s="18" t="s">
        <v>78</v>
      </c>
      <c r="BK105" s="102">
        <f t="shared" si="19"/>
        <v>0</v>
      </c>
      <c r="BL105" s="18" t="s">
        <v>141</v>
      </c>
      <c r="BM105" s="101" t="s">
        <v>151</v>
      </c>
    </row>
    <row r="106" spans="1:65" s="2" customFormat="1" ht="16.5" customHeight="1">
      <c r="A106" s="27"/>
      <c r="B106" s="237"/>
      <c r="C106" s="288" t="s">
        <v>340</v>
      </c>
      <c r="D106" s="288" t="s">
        <v>136</v>
      </c>
      <c r="E106" s="289" t="s">
        <v>1310</v>
      </c>
      <c r="F106" s="290" t="s">
        <v>1311</v>
      </c>
      <c r="G106" s="291" t="s">
        <v>910</v>
      </c>
      <c r="H106" s="292">
        <v>35</v>
      </c>
      <c r="I106" s="314">
        <v>0</v>
      </c>
      <c r="J106" s="293">
        <f t="shared" si="10"/>
        <v>0</v>
      </c>
      <c r="K106" s="290" t="s">
        <v>3</v>
      </c>
      <c r="L106" s="28"/>
      <c r="M106" s="97" t="s">
        <v>3</v>
      </c>
      <c r="N106" s="98" t="s">
        <v>41</v>
      </c>
      <c r="O106" s="99">
        <v>0</v>
      </c>
      <c r="P106" s="99">
        <f t="shared" si="11"/>
        <v>0</v>
      </c>
      <c r="Q106" s="99">
        <v>0</v>
      </c>
      <c r="R106" s="99">
        <f t="shared" si="12"/>
        <v>0</v>
      </c>
      <c r="S106" s="99">
        <v>0</v>
      </c>
      <c r="T106" s="100">
        <f t="shared" si="13"/>
        <v>0</v>
      </c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R106" s="101" t="s">
        <v>141</v>
      </c>
      <c r="AT106" s="101" t="s">
        <v>136</v>
      </c>
      <c r="AU106" s="101" t="s">
        <v>80</v>
      </c>
      <c r="AY106" s="18" t="s">
        <v>131</v>
      </c>
      <c r="BE106" s="102">
        <f t="shared" si="14"/>
        <v>0</v>
      </c>
      <c r="BF106" s="102">
        <f t="shared" si="15"/>
        <v>0</v>
      </c>
      <c r="BG106" s="102">
        <f t="shared" si="16"/>
        <v>0</v>
      </c>
      <c r="BH106" s="102">
        <f t="shared" si="17"/>
        <v>0</v>
      </c>
      <c r="BI106" s="102">
        <f t="shared" si="18"/>
        <v>0</v>
      </c>
      <c r="BJ106" s="18" t="s">
        <v>78</v>
      </c>
      <c r="BK106" s="102">
        <f t="shared" si="19"/>
        <v>0</v>
      </c>
      <c r="BL106" s="18" t="s">
        <v>141</v>
      </c>
      <c r="BM106" s="101" t="s">
        <v>439</v>
      </c>
    </row>
    <row r="107" spans="1:65" s="2" customFormat="1" ht="16.5" customHeight="1">
      <c r="A107" s="27"/>
      <c r="B107" s="237"/>
      <c r="C107" s="288" t="s">
        <v>346</v>
      </c>
      <c r="D107" s="288" t="s">
        <v>136</v>
      </c>
      <c r="E107" s="289" t="s">
        <v>1312</v>
      </c>
      <c r="F107" s="290" t="s">
        <v>1313</v>
      </c>
      <c r="G107" s="291" t="s">
        <v>910</v>
      </c>
      <c r="H107" s="292">
        <v>2</v>
      </c>
      <c r="I107" s="314">
        <v>0</v>
      </c>
      <c r="J107" s="293">
        <f t="shared" si="10"/>
        <v>0</v>
      </c>
      <c r="K107" s="290" t="s">
        <v>3</v>
      </c>
      <c r="L107" s="28"/>
      <c r="M107" s="97" t="s">
        <v>3</v>
      </c>
      <c r="N107" s="98" t="s">
        <v>41</v>
      </c>
      <c r="O107" s="99">
        <v>0</v>
      </c>
      <c r="P107" s="99">
        <f t="shared" si="11"/>
        <v>0</v>
      </c>
      <c r="Q107" s="99">
        <v>0</v>
      </c>
      <c r="R107" s="99">
        <f t="shared" si="12"/>
        <v>0</v>
      </c>
      <c r="S107" s="99">
        <v>0</v>
      </c>
      <c r="T107" s="100">
        <f t="shared" si="13"/>
        <v>0</v>
      </c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R107" s="101" t="s">
        <v>141</v>
      </c>
      <c r="AT107" s="101" t="s">
        <v>136</v>
      </c>
      <c r="AU107" s="101" t="s">
        <v>80</v>
      </c>
      <c r="AY107" s="18" t="s">
        <v>131</v>
      </c>
      <c r="BE107" s="102">
        <f t="shared" si="14"/>
        <v>0</v>
      </c>
      <c r="BF107" s="102">
        <f t="shared" si="15"/>
        <v>0</v>
      </c>
      <c r="BG107" s="102">
        <f t="shared" si="16"/>
        <v>0</v>
      </c>
      <c r="BH107" s="102">
        <f t="shared" si="17"/>
        <v>0</v>
      </c>
      <c r="BI107" s="102">
        <f t="shared" si="18"/>
        <v>0</v>
      </c>
      <c r="BJ107" s="18" t="s">
        <v>78</v>
      </c>
      <c r="BK107" s="102">
        <f t="shared" si="19"/>
        <v>0</v>
      </c>
      <c r="BL107" s="18" t="s">
        <v>141</v>
      </c>
      <c r="BM107" s="101" t="s">
        <v>450</v>
      </c>
    </row>
    <row r="108" spans="1:65" s="2" customFormat="1" ht="16.5" customHeight="1">
      <c r="A108" s="27"/>
      <c r="B108" s="237"/>
      <c r="C108" s="288" t="s">
        <v>352</v>
      </c>
      <c r="D108" s="288" t="s">
        <v>136</v>
      </c>
      <c r="E108" s="289" t="s">
        <v>1314</v>
      </c>
      <c r="F108" s="290" t="s">
        <v>1315</v>
      </c>
      <c r="G108" s="291" t="s">
        <v>910</v>
      </c>
      <c r="H108" s="292">
        <v>3</v>
      </c>
      <c r="I108" s="314">
        <v>0</v>
      </c>
      <c r="J108" s="293">
        <f t="shared" si="10"/>
        <v>0</v>
      </c>
      <c r="K108" s="290" t="s">
        <v>3</v>
      </c>
      <c r="L108" s="28"/>
      <c r="M108" s="97" t="s">
        <v>3</v>
      </c>
      <c r="N108" s="98" t="s">
        <v>41</v>
      </c>
      <c r="O108" s="99">
        <v>0</v>
      </c>
      <c r="P108" s="99">
        <f t="shared" si="11"/>
        <v>0</v>
      </c>
      <c r="Q108" s="99">
        <v>0</v>
      </c>
      <c r="R108" s="99">
        <f t="shared" si="12"/>
        <v>0</v>
      </c>
      <c r="S108" s="99">
        <v>0</v>
      </c>
      <c r="T108" s="100">
        <f t="shared" si="13"/>
        <v>0</v>
      </c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R108" s="101" t="s">
        <v>141</v>
      </c>
      <c r="AT108" s="101" t="s">
        <v>136</v>
      </c>
      <c r="AU108" s="101" t="s">
        <v>80</v>
      </c>
      <c r="AY108" s="18" t="s">
        <v>131</v>
      </c>
      <c r="BE108" s="102">
        <f t="shared" si="14"/>
        <v>0</v>
      </c>
      <c r="BF108" s="102">
        <f t="shared" si="15"/>
        <v>0</v>
      </c>
      <c r="BG108" s="102">
        <f t="shared" si="16"/>
        <v>0</v>
      </c>
      <c r="BH108" s="102">
        <f t="shared" si="17"/>
        <v>0</v>
      </c>
      <c r="BI108" s="102">
        <f t="shared" si="18"/>
        <v>0</v>
      </c>
      <c r="BJ108" s="18" t="s">
        <v>78</v>
      </c>
      <c r="BK108" s="102">
        <f t="shared" si="19"/>
        <v>0</v>
      </c>
      <c r="BL108" s="18" t="s">
        <v>141</v>
      </c>
      <c r="BM108" s="101" t="s">
        <v>462</v>
      </c>
    </row>
    <row r="109" spans="1:65" s="2" customFormat="1" ht="16.5" customHeight="1">
      <c r="A109" s="27"/>
      <c r="B109" s="237"/>
      <c r="C109" s="288" t="s">
        <v>358</v>
      </c>
      <c r="D109" s="288" t="s">
        <v>136</v>
      </c>
      <c r="E109" s="289" t="s">
        <v>1316</v>
      </c>
      <c r="F109" s="290" t="s">
        <v>1317</v>
      </c>
      <c r="G109" s="291" t="s">
        <v>910</v>
      </c>
      <c r="H109" s="292">
        <v>2</v>
      </c>
      <c r="I109" s="314">
        <v>0</v>
      </c>
      <c r="J109" s="293">
        <f t="shared" si="10"/>
        <v>0</v>
      </c>
      <c r="K109" s="290" t="s">
        <v>3</v>
      </c>
      <c r="L109" s="28"/>
      <c r="M109" s="97" t="s">
        <v>3</v>
      </c>
      <c r="N109" s="98" t="s">
        <v>41</v>
      </c>
      <c r="O109" s="99">
        <v>0</v>
      </c>
      <c r="P109" s="99">
        <f t="shared" si="11"/>
        <v>0</v>
      </c>
      <c r="Q109" s="99">
        <v>0</v>
      </c>
      <c r="R109" s="99">
        <f t="shared" si="12"/>
        <v>0</v>
      </c>
      <c r="S109" s="99">
        <v>0</v>
      </c>
      <c r="T109" s="100">
        <f t="shared" si="13"/>
        <v>0</v>
      </c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R109" s="101" t="s">
        <v>141</v>
      </c>
      <c r="AT109" s="101" t="s">
        <v>136</v>
      </c>
      <c r="AU109" s="101" t="s">
        <v>80</v>
      </c>
      <c r="AY109" s="18" t="s">
        <v>131</v>
      </c>
      <c r="BE109" s="102">
        <f t="shared" si="14"/>
        <v>0</v>
      </c>
      <c r="BF109" s="102">
        <f t="shared" si="15"/>
        <v>0</v>
      </c>
      <c r="BG109" s="102">
        <f t="shared" si="16"/>
        <v>0</v>
      </c>
      <c r="BH109" s="102">
        <f t="shared" si="17"/>
        <v>0</v>
      </c>
      <c r="BI109" s="102">
        <f t="shared" si="18"/>
        <v>0</v>
      </c>
      <c r="BJ109" s="18" t="s">
        <v>78</v>
      </c>
      <c r="BK109" s="102">
        <f t="shared" si="19"/>
        <v>0</v>
      </c>
      <c r="BL109" s="18" t="s">
        <v>141</v>
      </c>
      <c r="BM109" s="101" t="s">
        <v>473</v>
      </c>
    </row>
    <row r="110" spans="1:65" s="2" customFormat="1" ht="16.5" customHeight="1">
      <c r="A110" s="27"/>
      <c r="B110" s="237"/>
      <c r="C110" s="288" t="s">
        <v>8</v>
      </c>
      <c r="D110" s="288" t="s">
        <v>136</v>
      </c>
      <c r="E110" s="289" t="s">
        <v>1318</v>
      </c>
      <c r="F110" s="290" t="s">
        <v>1319</v>
      </c>
      <c r="G110" s="291" t="s">
        <v>910</v>
      </c>
      <c r="H110" s="292">
        <v>2</v>
      </c>
      <c r="I110" s="314">
        <v>0</v>
      </c>
      <c r="J110" s="293">
        <f t="shared" si="10"/>
        <v>0</v>
      </c>
      <c r="K110" s="290" t="s">
        <v>3</v>
      </c>
      <c r="L110" s="28"/>
      <c r="M110" s="97" t="s">
        <v>3</v>
      </c>
      <c r="N110" s="98" t="s">
        <v>41</v>
      </c>
      <c r="O110" s="99">
        <v>0</v>
      </c>
      <c r="P110" s="99">
        <f t="shared" si="11"/>
        <v>0</v>
      </c>
      <c r="Q110" s="99">
        <v>0</v>
      </c>
      <c r="R110" s="99">
        <f t="shared" si="12"/>
        <v>0</v>
      </c>
      <c r="S110" s="99">
        <v>0</v>
      </c>
      <c r="T110" s="100">
        <f t="shared" si="13"/>
        <v>0</v>
      </c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R110" s="101" t="s">
        <v>141</v>
      </c>
      <c r="AT110" s="101" t="s">
        <v>136</v>
      </c>
      <c r="AU110" s="101" t="s">
        <v>80</v>
      </c>
      <c r="AY110" s="18" t="s">
        <v>131</v>
      </c>
      <c r="BE110" s="102">
        <f t="shared" si="14"/>
        <v>0</v>
      </c>
      <c r="BF110" s="102">
        <f t="shared" si="15"/>
        <v>0</v>
      </c>
      <c r="BG110" s="102">
        <f t="shared" si="16"/>
        <v>0</v>
      </c>
      <c r="BH110" s="102">
        <f t="shared" si="17"/>
        <v>0</v>
      </c>
      <c r="BI110" s="102">
        <f t="shared" si="18"/>
        <v>0</v>
      </c>
      <c r="BJ110" s="18" t="s">
        <v>78</v>
      </c>
      <c r="BK110" s="102">
        <f t="shared" si="19"/>
        <v>0</v>
      </c>
      <c r="BL110" s="18" t="s">
        <v>141</v>
      </c>
      <c r="BM110" s="101" t="s">
        <v>484</v>
      </c>
    </row>
    <row r="111" spans="1:65" s="2" customFormat="1" ht="16.5" customHeight="1">
      <c r="A111" s="27"/>
      <c r="B111" s="237"/>
      <c r="C111" s="288" t="s">
        <v>371</v>
      </c>
      <c r="D111" s="288" t="s">
        <v>136</v>
      </c>
      <c r="E111" s="289" t="s">
        <v>1320</v>
      </c>
      <c r="F111" s="290" t="s">
        <v>1321</v>
      </c>
      <c r="G111" s="291" t="s">
        <v>910</v>
      </c>
      <c r="H111" s="292">
        <v>3</v>
      </c>
      <c r="I111" s="314">
        <v>0</v>
      </c>
      <c r="J111" s="293">
        <f t="shared" si="10"/>
        <v>0</v>
      </c>
      <c r="K111" s="290" t="s">
        <v>3</v>
      </c>
      <c r="L111" s="28"/>
      <c r="M111" s="97" t="s">
        <v>3</v>
      </c>
      <c r="N111" s="98" t="s">
        <v>41</v>
      </c>
      <c r="O111" s="99">
        <v>0</v>
      </c>
      <c r="P111" s="99">
        <f t="shared" si="11"/>
        <v>0</v>
      </c>
      <c r="Q111" s="99">
        <v>0</v>
      </c>
      <c r="R111" s="99">
        <f t="shared" si="12"/>
        <v>0</v>
      </c>
      <c r="S111" s="99">
        <v>0</v>
      </c>
      <c r="T111" s="100">
        <f t="shared" si="13"/>
        <v>0</v>
      </c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R111" s="101" t="s">
        <v>141</v>
      </c>
      <c r="AT111" s="101" t="s">
        <v>136</v>
      </c>
      <c r="AU111" s="101" t="s">
        <v>80</v>
      </c>
      <c r="AY111" s="18" t="s">
        <v>131</v>
      </c>
      <c r="BE111" s="102">
        <f t="shared" si="14"/>
        <v>0</v>
      </c>
      <c r="BF111" s="102">
        <f t="shared" si="15"/>
        <v>0</v>
      </c>
      <c r="BG111" s="102">
        <f t="shared" si="16"/>
        <v>0</v>
      </c>
      <c r="BH111" s="102">
        <f t="shared" si="17"/>
        <v>0</v>
      </c>
      <c r="BI111" s="102">
        <f t="shared" si="18"/>
        <v>0</v>
      </c>
      <c r="BJ111" s="18" t="s">
        <v>78</v>
      </c>
      <c r="BK111" s="102">
        <f t="shared" si="19"/>
        <v>0</v>
      </c>
      <c r="BL111" s="18" t="s">
        <v>141</v>
      </c>
      <c r="BM111" s="101" t="s">
        <v>496</v>
      </c>
    </row>
    <row r="112" spans="1:65" s="2" customFormat="1" ht="16.5" customHeight="1">
      <c r="A112" s="27"/>
      <c r="B112" s="237"/>
      <c r="C112" s="288" t="s">
        <v>377</v>
      </c>
      <c r="D112" s="288" t="s">
        <v>136</v>
      </c>
      <c r="E112" s="289" t="s">
        <v>1199</v>
      </c>
      <c r="F112" s="290" t="s">
        <v>1322</v>
      </c>
      <c r="G112" s="291" t="s">
        <v>910</v>
      </c>
      <c r="H112" s="292">
        <v>1</v>
      </c>
      <c r="I112" s="314">
        <v>0</v>
      </c>
      <c r="J112" s="293">
        <f t="shared" si="10"/>
        <v>0</v>
      </c>
      <c r="K112" s="290" t="s">
        <v>3</v>
      </c>
      <c r="L112" s="28"/>
      <c r="M112" s="97" t="s">
        <v>3</v>
      </c>
      <c r="N112" s="98" t="s">
        <v>41</v>
      </c>
      <c r="O112" s="99">
        <v>0</v>
      </c>
      <c r="P112" s="99">
        <f t="shared" si="11"/>
        <v>0</v>
      </c>
      <c r="Q112" s="99">
        <v>0</v>
      </c>
      <c r="R112" s="99">
        <f t="shared" si="12"/>
        <v>0</v>
      </c>
      <c r="S112" s="99">
        <v>0</v>
      </c>
      <c r="T112" s="100">
        <f t="shared" si="13"/>
        <v>0</v>
      </c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R112" s="101" t="s">
        <v>141</v>
      </c>
      <c r="AT112" s="101" t="s">
        <v>136</v>
      </c>
      <c r="AU112" s="101" t="s">
        <v>80</v>
      </c>
      <c r="AY112" s="18" t="s">
        <v>131</v>
      </c>
      <c r="BE112" s="102">
        <f t="shared" si="14"/>
        <v>0</v>
      </c>
      <c r="BF112" s="102">
        <f t="shared" si="15"/>
        <v>0</v>
      </c>
      <c r="BG112" s="102">
        <f t="shared" si="16"/>
        <v>0</v>
      </c>
      <c r="BH112" s="102">
        <f t="shared" si="17"/>
        <v>0</v>
      </c>
      <c r="BI112" s="102">
        <f t="shared" si="18"/>
        <v>0</v>
      </c>
      <c r="BJ112" s="18" t="s">
        <v>78</v>
      </c>
      <c r="BK112" s="102">
        <f t="shared" si="19"/>
        <v>0</v>
      </c>
      <c r="BL112" s="18" t="s">
        <v>141</v>
      </c>
      <c r="BM112" s="101" t="s">
        <v>506</v>
      </c>
    </row>
    <row r="113" spans="1:65" s="12" customFormat="1" ht="22.9" customHeight="1">
      <c r="B113" s="281"/>
      <c r="C113" s="282"/>
      <c r="D113" s="283" t="s">
        <v>69</v>
      </c>
      <c r="E113" s="286" t="s">
        <v>1323</v>
      </c>
      <c r="F113" s="286" t="s">
        <v>1324</v>
      </c>
      <c r="G113" s="282"/>
      <c r="H113" s="282"/>
      <c r="I113" s="282"/>
      <c r="J113" s="287">
        <f>BK113</f>
        <v>0</v>
      </c>
      <c r="K113" s="282"/>
      <c r="L113" s="89"/>
      <c r="M113" s="91"/>
      <c r="N113" s="92"/>
      <c r="O113" s="92"/>
      <c r="P113" s="93">
        <f>SUM(P114:P119)</f>
        <v>0</v>
      </c>
      <c r="Q113" s="92"/>
      <c r="R113" s="93">
        <f>SUM(R114:R119)</f>
        <v>0</v>
      </c>
      <c r="S113" s="92"/>
      <c r="T113" s="94">
        <f>SUM(T114:T119)</f>
        <v>0</v>
      </c>
      <c r="AR113" s="90" t="s">
        <v>78</v>
      </c>
      <c r="AT113" s="95" t="s">
        <v>69</v>
      </c>
      <c r="AU113" s="95" t="s">
        <v>78</v>
      </c>
      <c r="AY113" s="90" t="s">
        <v>131</v>
      </c>
      <c r="BK113" s="96">
        <f>SUM(BK114:BK119)</f>
        <v>0</v>
      </c>
    </row>
    <row r="114" spans="1:65" s="2" customFormat="1" ht="16.5" customHeight="1">
      <c r="A114" s="27"/>
      <c r="B114" s="237"/>
      <c r="C114" s="288" t="s">
        <v>383</v>
      </c>
      <c r="D114" s="288" t="s">
        <v>136</v>
      </c>
      <c r="E114" s="289" t="s">
        <v>1325</v>
      </c>
      <c r="F114" s="290" t="s">
        <v>1326</v>
      </c>
      <c r="G114" s="291" t="s">
        <v>910</v>
      </c>
      <c r="H114" s="292">
        <v>8</v>
      </c>
      <c r="I114" s="314">
        <v>0</v>
      </c>
      <c r="J114" s="293">
        <f t="shared" ref="J114:J119" si="20">ROUND(I114*H114,2)</f>
        <v>0</v>
      </c>
      <c r="K114" s="290" t="s">
        <v>3</v>
      </c>
      <c r="L114" s="28"/>
      <c r="M114" s="97" t="s">
        <v>3</v>
      </c>
      <c r="N114" s="98" t="s">
        <v>41</v>
      </c>
      <c r="O114" s="99">
        <v>0</v>
      </c>
      <c r="P114" s="99">
        <f t="shared" ref="P114:P119" si="21">O114*H114</f>
        <v>0</v>
      </c>
      <c r="Q114" s="99">
        <v>0</v>
      </c>
      <c r="R114" s="99">
        <f t="shared" ref="R114:R119" si="22">Q114*H114</f>
        <v>0</v>
      </c>
      <c r="S114" s="99">
        <v>0</v>
      </c>
      <c r="T114" s="100">
        <f t="shared" ref="T114:T119" si="23">S114*H114</f>
        <v>0</v>
      </c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R114" s="101" t="s">
        <v>141</v>
      </c>
      <c r="AT114" s="101" t="s">
        <v>136</v>
      </c>
      <c r="AU114" s="101" t="s">
        <v>80</v>
      </c>
      <c r="AY114" s="18" t="s">
        <v>131</v>
      </c>
      <c r="BE114" s="102">
        <f t="shared" ref="BE114:BE119" si="24">IF(N114="základní",J114,0)</f>
        <v>0</v>
      </c>
      <c r="BF114" s="102">
        <f t="shared" ref="BF114:BF119" si="25">IF(N114="snížená",J114,0)</f>
        <v>0</v>
      </c>
      <c r="BG114" s="102">
        <f t="shared" ref="BG114:BG119" si="26">IF(N114="zákl. přenesená",J114,0)</f>
        <v>0</v>
      </c>
      <c r="BH114" s="102">
        <f t="shared" ref="BH114:BH119" si="27">IF(N114="sníž. přenesená",J114,0)</f>
        <v>0</v>
      </c>
      <c r="BI114" s="102">
        <f t="shared" ref="BI114:BI119" si="28">IF(N114="nulová",J114,0)</f>
        <v>0</v>
      </c>
      <c r="BJ114" s="18" t="s">
        <v>78</v>
      </c>
      <c r="BK114" s="102">
        <f t="shared" ref="BK114:BK119" si="29">ROUND(I114*H114,2)</f>
        <v>0</v>
      </c>
      <c r="BL114" s="18" t="s">
        <v>141</v>
      </c>
      <c r="BM114" s="101" t="s">
        <v>519</v>
      </c>
    </row>
    <row r="115" spans="1:65" s="2" customFormat="1" ht="16.5" customHeight="1">
      <c r="A115" s="27"/>
      <c r="B115" s="237"/>
      <c r="C115" s="288" t="s">
        <v>390</v>
      </c>
      <c r="D115" s="288" t="s">
        <v>136</v>
      </c>
      <c r="E115" s="289" t="s">
        <v>1327</v>
      </c>
      <c r="F115" s="290" t="s">
        <v>1328</v>
      </c>
      <c r="G115" s="291" t="s">
        <v>910</v>
      </c>
      <c r="H115" s="292">
        <v>2</v>
      </c>
      <c r="I115" s="314">
        <v>0</v>
      </c>
      <c r="J115" s="293">
        <f t="shared" si="20"/>
        <v>0</v>
      </c>
      <c r="K115" s="290" t="s">
        <v>3</v>
      </c>
      <c r="L115" s="28"/>
      <c r="M115" s="97" t="s">
        <v>3</v>
      </c>
      <c r="N115" s="98" t="s">
        <v>41</v>
      </c>
      <c r="O115" s="99">
        <v>0</v>
      </c>
      <c r="P115" s="99">
        <f t="shared" si="21"/>
        <v>0</v>
      </c>
      <c r="Q115" s="99">
        <v>0</v>
      </c>
      <c r="R115" s="99">
        <f t="shared" si="22"/>
        <v>0</v>
      </c>
      <c r="S115" s="99">
        <v>0</v>
      </c>
      <c r="T115" s="100">
        <f t="shared" si="23"/>
        <v>0</v>
      </c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R115" s="101" t="s">
        <v>141</v>
      </c>
      <c r="AT115" s="101" t="s">
        <v>136</v>
      </c>
      <c r="AU115" s="101" t="s">
        <v>80</v>
      </c>
      <c r="AY115" s="18" t="s">
        <v>131</v>
      </c>
      <c r="BE115" s="102">
        <f t="shared" si="24"/>
        <v>0</v>
      </c>
      <c r="BF115" s="102">
        <f t="shared" si="25"/>
        <v>0</v>
      </c>
      <c r="BG115" s="102">
        <f t="shared" si="26"/>
        <v>0</v>
      </c>
      <c r="BH115" s="102">
        <f t="shared" si="27"/>
        <v>0</v>
      </c>
      <c r="BI115" s="102">
        <f t="shared" si="28"/>
        <v>0</v>
      </c>
      <c r="BJ115" s="18" t="s">
        <v>78</v>
      </c>
      <c r="BK115" s="102">
        <f t="shared" si="29"/>
        <v>0</v>
      </c>
      <c r="BL115" s="18" t="s">
        <v>141</v>
      </c>
      <c r="BM115" s="101" t="s">
        <v>531</v>
      </c>
    </row>
    <row r="116" spans="1:65" s="2" customFormat="1" ht="16.5" customHeight="1">
      <c r="A116" s="27"/>
      <c r="B116" s="237"/>
      <c r="C116" s="288" t="s">
        <v>396</v>
      </c>
      <c r="D116" s="288" t="s">
        <v>136</v>
      </c>
      <c r="E116" s="289" t="s">
        <v>1329</v>
      </c>
      <c r="F116" s="290" t="s">
        <v>1330</v>
      </c>
      <c r="G116" s="291" t="s">
        <v>910</v>
      </c>
      <c r="H116" s="292">
        <v>1</v>
      </c>
      <c r="I116" s="314">
        <v>0</v>
      </c>
      <c r="J116" s="293">
        <f t="shared" si="20"/>
        <v>0</v>
      </c>
      <c r="K116" s="290" t="s">
        <v>3</v>
      </c>
      <c r="L116" s="28"/>
      <c r="M116" s="97" t="s">
        <v>3</v>
      </c>
      <c r="N116" s="98" t="s">
        <v>41</v>
      </c>
      <c r="O116" s="99">
        <v>0</v>
      </c>
      <c r="P116" s="99">
        <f t="shared" si="21"/>
        <v>0</v>
      </c>
      <c r="Q116" s="99">
        <v>0</v>
      </c>
      <c r="R116" s="99">
        <f t="shared" si="22"/>
        <v>0</v>
      </c>
      <c r="S116" s="99">
        <v>0</v>
      </c>
      <c r="T116" s="100">
        <f t="shared" si="23"/>
        <v>0</v>
      </c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R116" s="101" t="s">
        <v>141</v>
      </c>
      <c r="AT116" s="101" t="s">
        <v>136</v>
      </c>
      <c r="AU116" s="101" t="s">
        <v>80</v>
      </c>
      <c r="AY116" s="18" t="s">
        <v>131</v>
      </c>
      <c r="BE116" s="102">
        <f t="shared" si="24"/>
        <v>0</v>
      </c>
      <c r="BF116" s="102">
        <f t="shared" si="25"/>
        <v>0</v>
      </c>
      <c r="BG116" s="102">
        <f t="shared" si="26"/>
        <v>0</v>
      </c>
      <c r="BH116" s="102">
        <f t="shared" si="27"/>
        <v>0</v>
      </c>
      <c r="BI116" s="102">
        <f t="shared" si="28"/>
        <v>0</v>
      </c>
      <c r="BJ116" s="18" t="s">
        <v>78</v>
      </c>
      <c r="BK116" s="102">
        <f t="shared" si="29"/>
        <v>0</v>
      </c>
      <c r="BL116" s="18" t="s">
        <v>141</v>
      </c>
      <c r="BM116" s="101" t="s">
        <v>1331</v>
      </c>
    </row>
    <row r="117" spans="1:65" s="2" customFormat="1" ht="24.2" customHeight="1">
      <c r="A117" s="27"/>
      <c r="B117" s="237"/>
      <c r="C117" s="288" t="s">
        <v>402</v>
      </c>
      <c r="D117" s="288" t="s">
        <v>136</v>
      </c>
      <c r="E117" s="289" t="s">
        <v>1332</v>
      </c>
      <c r="F117" s="290" t="s">
        <v>1333</v>
      </c>
      <c r="G117" s="291" t="s">
        <v>910</v>
      </c>
      <c r="H117" s="292">
        <v>1</v>
      </c>
      <c r="I117" s="314">
        <v>0</v>
      </c>
      <c r="J117" s="293">
        <f t="shared" si="20"/>
        <v>0</v>
      </c>
      <c r="K117" s="290" t="s">
        <v>3</v>
      </c>
      <c r="L117" s="28"/>
      <c r="M117" s="97" t="s">
        <v>3</v>
      </c>
      <c r="N117" s="98" t="s">
        <v>41</v>
      </c>
      <c r="O117" s="99">
        <v>0</v>
      </c>
      <c r="P117" s="99">
        <f t="shared" si="21"/>
        <v>0</v>
      </c>
      <c r="Q117" s="99">
        <v>0</v>
      </c>
      <c r="R117" s="99">
        <f t="shared" si="22"/>
        <v>0</v>
      </c>
      <c r="S117" s="99">
        <v>0</v>
      </c>
      <c r="T117" s="100">
        <f t="shared" si="23"/>
        <v>0</v>
      </c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R117" s="101" t="s">
        <v>141</v>
      </c>
      <c r="AT117" s="101" t="s">
        <v>136</v>
      </c>
      <c r="AU117" s="101" t="s">
        <v>80</v>
      </c>
      <c r="AY117" s="18" t="s">
        <v>131</v>
      </c>
      <c r="BE117" s="102">
        <f t="shared" si="24"/>
        <v>0</v>
      </c>
      <c r="BF117" s="102">
        <f t="shared" si="25"/>
        <v>0</v>
      </c>
      <c r="BG117" s="102">
        <f t="shared" si="26"/>
        <v>0</v>
      </c>
      <c r="BH117" s="102">
        <f t="shared" si="27"/>
        <v>0</v>
      </c>
      <c r="BI117" s="102">
        <f t="shared" si="28"/>
        <v>0</v>
      </c>
      <c r="BJ117" s="18" t="s">
        <v>78</v>
      </c>
      <c r="BK117" s="102">
        <f t="shared" si="29"/>
        <v>0</v>
      </c>
      <c r="BL117" s="18" t="s">
        <v>141</v>
      </c>
      <c r="BM117" s="101" t="s">
        <v>1334</v>
      </c>
    </row>
    <row r="118" spans="1:65" s="2" customFormat="1" ht="21.75" customHeight="1">
      <c r="A118" s="27"/>
      <c r="B118" s="237"/>
      <c r="C118" s="288" t="s">
        <v>407</v>
      </c>
      <c r="D118" s="288" t="s">
        <v>136</v>
      </c>
      <c r="E118" s="289" t="s">
        <v>1335</v>
      </c>
      <c r="F118" s="290" t="s">
        <v>1336</v>
      </c>
      <c r="G118" s="291" t="s">
        <v>910</v>
      </c>
      <c r="H118" s="292">
        <v>1</v>
      </c>
      <c r="I118" s="314">
        <v>0</v>
      </c>
      <c r="J118" s="293">
        <f t="shared" si="20"/>
        <v>0</v>
      </c>
      <c r="K118" s="290" t="s">
        <v>3</v>
      </c>
      <c r="L118" s="28"/>
      <c r="M118" s="97" t="s">
        <v>3</v>
      </c>
      <c r="N118" s="98" t="s">
        <v>41</v>
      </c>
      <c r="O118" s="99">
        <v>0</v>
      </c>
      <c r="P118" s="99">
        <f t="shared" si="21"/>
        <v>0</v>
      </c>
      <c r="Q118" s="99">
        <v>0</v>
      </c>
      <c r="R118" s="99">
        <f t="shared" si="22"/>
        <v>0</v>
      </c>
      <c r="S118" s="99">
        <v>0</v>
      </c>
      <c r="T118" s="100">
        <f t="shared" si="23"/>
        <v>0</v>
      </c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R118" s="101" t="s">
        <v>141</v>
      </c>
      <c r="AT118" s="101" t="s">
        <v>136</v>
      </c>
      <c r="AU118" s="101" t="s">
        <v>80</v>
      </c>
      <c r="AY118" s="18" t="s">
        <v>131</v>
      </c>
      <c r="BE118" s="102">
        <f t="shared" si="24"/>
        <v>0</v>
      </c>
      <c r="BF118" s="102">
        <f t="shared" si="25"/>
        <v>0</v>
      </c>
      <c r="BG118" s="102">
        <f t="shared" si="26"/>
        <v>0</v>
      </c>
      <c r="BH118" s="102">
        <f t="shared" si="27"/>
        <v>0</v>
      </c>
      <c r="BI118" s="102">
        <f t="shared" si="28"/>
        <v>0</v>
      </c>
      <c r="BJ118" s="18" t="s">
        <v>78</v>
      </c>
      <c r="BK118" s="102">
        <f t="shared" si="29"/>
        <v>0</v>
      </c>
      <c r="BL118" s="18" t="s">
        <v>141</v>
      </c>
      <c r="BM118" s="101" t="s">
        <v>1337</v>
      </c>
    </row>
    <row r="119" spans="1:65" s="2" customFormat="1" ht="16.5" customHeight="1">
      <c r="A119" s="27"/>
      <c r="B119" s="237"/>
      <c r="C119" s="288" t="s">
        <v>412</v>
      </c>
      <c r="D119" s="288" t="s">
        <v>136</v>
      </c>
      <c r="E119" s="289" t="s">
        <v>1338</v>
      </c>
      <c r="F119" s="290" t="s">
        <v>1339</v>
      </c>
      <c r="G119" s="291" t="s">
        <v>910</v>
      </c>
      <c r="H119" s="292">
        <v>1</v>
      </c>
      <c r="I119" s="314">
        <v>0</v>
      </c>
      <c r="J119" s="293">
        <f t="shared" si="20"/>
        <v>0</v>
      </c>
      <c r="K119" s="290" t="s">
        <v>3</v>
      </c>
      <c r="L119" s="28"/>
      <c r="M119" s="97" t="s">
        <v>3</v>
      </c>
      <c r="N119" s="98" t="s">
        <v>41</v>
      </c>
      <c r="O119" s="99">
        <v>0</v>
      </c>
      <c r="P119" s="99">
        <f t="shared" si="21"/>
        <v>0</v>
      </c>
      <c r="Q119" s="99">
        <v>0</v>
      </c>
      <c r="R119" s="99">
        <f t="shared" si="22"/>
        <v>0</v>
      </c>
      <c r="S119" s="99">
        <v>0</v>
      </c>
      <c r="T119" s="100">
        <f t="shared" si="23"/>
        <v>0</v>
      </c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R119" s="101" t="s">
        <v>141</v>
      </c>
      <c r="AT119" s="101" t="s">
        <v>136</v>
      </c>
      <c r="AU119" s="101" t="s">
        <v>80</v>
      </c>
      <c r="AY119" s="18" t="s">
        <v>131</v>
      </c>
      <c r="BE119" s="102">
        <f t="shared" si="24"/>
        <v>0</v>
      </c>
      <c r="BF119" s="102">
        <f t="shared" si="25"/>
        <v>0</v>
      </c>
      <c r="BG119" s="102">
        <f t="shared" si="26"/>
        <v>0</v>
      </c>
      <c r="BH119" s="102">
        <f t="shared" si="27"/>
        <v>0</v>
      </c>
      <c r="BI119" s="102">
        <f t="shared" si="28"/>
        <v>0</v>
      </c>
      <c r="BJ119" s="18" t="s">
        <v>78</v>
      </c>
      <c r="BK119" s="102">
        <f t="shared" si="29"/>
        <v>0</v>
      </c>
      <c r="BL119" s="18" t="s">
        <v>141</v>
      </c>
      <c r="BM119" s="101" t="s">
        <v>1340</v>
      </c>
    </row>
    <row r="120" spans="1:65" s="12" customFormat="1" ht="22.9" customHeight="1">
      <c r="B120" s="281"/>
      <c r="C120" s="282"/>
      <c r="D120" s="283" t="s">
        <v>69</v>
      </c>
      <c r="E120" s="286" t="s">
        <v>1341</v>
      </c>
      <c r="F120" s="286" t="s">
        <v>1342</v>
      </c>
      <c r="G120" s="282"/>
      <c r="H120" s="282"/>
      <c r="I120" s="282"/>
      <c r="J120" s="287">
        <f>BK120</f>
        <v>0</v>
      </c>
      <c r="K120" s="282"/>
      <c r="L120" s="89"/>
      <c r="M120" s="91"/>
      <c r="N120" s="92"/>
      <c r="O120" s="92"/>
      <c r="P120" s="93">
        <f>SUM(P121:P130)</f>
        <v>0</v>
      </c>
      <c r="Q120" s="92"/>
      <c r="R120" s="93">
        <f>SUM(R121:R130)</f>
        <v>0</v>
      </c>
      <c r="S120" s="92"/>
      <c r="T120" s="94">
        <f>SUM(T121:T130)</f>
        <v>0</v>
      </c>
      <c r="AR120" s="90" t="s">
        <v>78</v>
      </c>
      <c r="AT120" s="95" t="s">
        <v>69</v>
      </c>
      <c r="AU120" s="95" t="s">
        <v>78</v>
      </c>
      <c r="AY120" s="90" t="s">
        <v>131</v>
      </c>
      <c r="BK120" s="96">
        <f>SUM(BK121:BK130)</f>
        <v>0</v>
      </c>
    </row>
    <row r="121" spans="1:65" s="2" customFormat="1" ht="16.5" customHeight="1">
      <c r="A121" s="27"/>
      <c r="B121" s="237"/>
      <c r="C121" s="288" t="s">
        <v>417</v>
      </c>
      <c r="D121" s="288" t="s">
        <v>136</v>
      </c>
      <c r="E121" s="289" t="s">
        <v>1343</v>
      </c>
      <c r="F121" s="290" t="s">
        <v>1344</v>
      </c>
      <c r="G121" s="291" t="s">
        <v>361</v>
      </c>
      <c r="H121" s="292">
        <v>180</v>
      </c>
      <c r="I121" s="314">
        <v>0</v>
      </c>
      <c r="J121" s="293">
        <f t="shared" ref="J121:J130" si="30">ROUND(I121*H121,2)</f>
        <v>0</v>
      </c>
      <c r="K121" s="290" t="s">
        <v>3</v>
      </c>
      <c r="L121" s="28"/>
      <c r="M121" s="97" t="s">
        <v>3</v>
      </c>
      <c r="N121" s="98" t="s">
        <v>41</v>
      </c>
      <c r="O121" s="99">
        <v>0</v>
      </c>
      <c r="P121" s="99">
        <f t="shared" ref="P121:P130" si="31">O121*H121</f>
        <v>0</v>
      </c>
      <c r="Q121" s="99">
        <v>0</v>
      </c>
      <c r="R121" s="99">
        <f t="shared" ref="R121:R130" si="32">Q121*H121</f>
        <v>0</v>
      </c>
      <c r="S121" s="99">
        <v>0</v>
      </c>
      <c r="T121" s="100">
        <f t="shared" ref="T121:T130" si="33">S121*H121</f>
        <v>0</v>
      </c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R121" s="101" t="s">
        <v>141</v>
      </c>
      <c r="AT121" s="101" t="s">
        <v>136</v>
      </c>
      <c r="AU121" s="101" t="s">
        <v>80</v>
      </c>
      <c r="AY121" s="18" t="s">
        <v>131</v>
      </c>
      <c r="BE121" s="102">
        <f t="shared" ref="BE121:BE130" si="34">IF(N121="základní",J121,0)</f>
        <v>0</v>
      </c>
      <c r="BF121" s="102">
        <f t="shared" ref="BF121:BF130" si="35">IF(N121="snížená",J121,0)</f>
        <v>0</v>
      </c>
      <c r="BG121" s="102">
        <f t="shared" ref="BG121:BG130" si="36">IF(N121="zákl. přenesená",J121,0)</f>
        <v>0</v>
      </c>
      <c r="BH121" s="102">
        <f t="shared" ref="BH121:BH130" si="37">IF(N121="sníž. přenesená",J121,0)</f>
        <v>0</v>
      </c>
      <c r="BI121" s="102">
        <f t="shared" ref="BI121:BI130" si="38">IF(N121="nulová",J121,0)</f>
        <v>0</v>
      </c>
      <c r="BJ121" s="18" t="s">
        <v>78</v>
      </c>
      <c r="BK121" s="102">
        <f t="shared" ref="BK121:BK130" si="39">ROUND(I121*H121,2)</f>
        <v>0</v>
      </c>
      <c r="BL121" s="18" t="s">
        <v>141</v>
      </c>
      <c r="BM121" s="101" t="s">
        <v>552</v>
      </c>
    </row>
    <row r="122" spans="1:65" s="2" customFormat="1" ht="16.5" customHeight="1">
      <c r="A122" s="27"/>
      <c r="B122" s="237"/>
      <c r="C122" s="288" t="s">
        <v>425</v>
      </c>
      <c r="D122" s="288" t="s">
        <v>136</v>
      </c>
      <c r="E122" s="289" t="s">
        <v>1345</v>
      </c>
      <c r="F122" s="290" t="s">
        <v>1346</v>
      </c>
      <c r="G122" s="291" t="s">
        <v>361</v>
      </c>
      <c r="H122" s="292">
        <v>100</v>
      </c>
      <c r="I122" s="314">
        <v>0</v>
      </c>
      <c r="J122" s="293">
        <f t="shared" si="30"/>
        <v>0</v>
      </c>
      <c r="K122" s="290" t="s">
        <v>3</v>
      </c>
      <c r="L122" s="28"/>
      <c r="M122" s="97" t="s">
        <v>3</v>
      </c>
      <c r="N122" s="98" t="s">
        <v>41</v>
      </c>
      <c r="O122" s="99">
        <v>0</v>
      </c>
      <c r="P122" s="99">
        <f t="shared" si="31"/>
        <v>0</v>
      </c>
      <c r="Q122" s="99">
        <v>0</v>
      </c>
      <c r="R122" s="99">
        <f t="shared" si="32"/>
        <v>0</v>
      </c>
      <c r="S122" s="99">
        <v>0</v>
      </c>
      <c r="T122" s="100">
        <f t="shared" si="33"/>
        <v>0</v>
      </c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R122" s="101" t="s">
        <v>141</v>
      </c>
      <c r="AT122" s="101" t="s">
        <v>136</v>
      </c>
      <c r="AU122" s="101" t="s">
        <v>80</v>
      </c>
      <c r="AY122" s="18" t="s">
        <v>131</v>
      </c>
      <c r="BE122" s="102">
        <f t="shared" si="34"/>
        <v>0</v>
      </c>
      <c r="BF122" s="102">
        <f t="shared" si="35"/>
        <v>0</v>
      </c>
      <c r="BG122" s="102">
        <f t="shared" si="36"/>
        <v>0</v>
      </c>
      <c r="BH122" s="102">
        <f t="shared" si="37"/>
        <v>0</v>
      </c>
      <c r="BI122" s="102">
        <f t="shared" si="38"/>
        <v>0</v>
      </c>
      <c r="BJ122" s="18" t="s">
        <v>78</v>
      </c>
      <c r="BK122" s="102">
        <f t="shared" si="39"/>
        <v>0</v>
      </c>
      <c r="BL122" s="18" t="s">
        <v>141</v>
      </c>
      <c r="BM122" s="101" t="s">
        <v>564</v>
      </c>
    </row>
    <row r="123" spans="1:65" s="2" customFormat="1" ht="16.5" customHeight="1">
      <c r="A123" s="27"/>
      <c r="B123" s="237"/>
      <c r="C123" s="288" t="s">
        <v>151</v>
      </c>
      <c r="D123" s="288" t="s">
        <v>136</v>
      </c>
      <c r="E123" s="289" t="s">
        <v>1347</v>
      </c>
      <c r="F123" s="290" t="s">
        <v>1348</v>
      </c>
      <c r="G123" s="291" t="s">
        <v>361</v>
      </c>
      <c r="H123" s="292">
        <v>140</v>
      </c>
      <c r="I123" s="314">
        <v>0</v>
      </c>
      <c r="J123" s="293">
        <f t="shared" si="30"/>
        <v>0</v>
      </c>
      <c r="K123" s="290" t="s">
        <v>3</v>
      </c>
      <c r="L123" s="28"/>
      <c r="M123" s="97" t="s">
        <v>3</v>
      </c>
      <c r="N123" s="98" t="s">
        <v>41</v>
      </c>
      <c r="O123" s="99">
        <v>0</v>
      </c>
      <c r="P123" s="99">
        <f t="shared" si="31"/>
        <v>0</v>
      </c>
      <c r="Q123" s="99">
        <v>0</v>
      </c>
      <c r="R123" s="99">
        <f t="shared" si="32"/>
        <v>0</v>
      </c>
      <c r="S123" s="99">
        <v>0</v>
      </c>
      <c r="T123" s="100">
        <f t="shared" si="33"/>
        <v>0</v>
      </c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R123" s="101" t="s">
        <v>141</v>
      </c>
      <c r="AT123" s="101" t="s">
        <v>136</v>
      </c>
      <c r="AU123" s="101" t="s">
        <v>80</v>
      </c>
      <c r="AY123" s="18" t="s">
        <v>131</v>
      </c>
      <c r="BE123" s="102">
        <f t="shared" si="34"/>
        <v>0</v>
      </c>
      <c r="BF123" s="102">
        <f t="shared" si="35"/>
        <v>0</v>
      </c>
      <c r="BG123" s="102">
        <f t="shared" si="36"/>
        <v>0</v>
      </c>
      <c r="BH123" s="102">
        <f t="shared" si="37"/>
        <v>0</v>
      </c>
      <c r="BI123" s="102">
        <f t="shared" si="38"/>
        <v>0</v>
      </c>
      <c r="BJ123" s="18" t="s">
        <v>78</v>
      </c>
      <c r="BK123" s="102">
        <f t="shared" si="39"/>
        <v>0</v>
      </c>
      <c r="BL123" s="18" t="s">
        <v>141</v>
      </c>
      <c r="BM123" s="101" t="s">
        <v>574</v>
      </c>
    </row>
    <row r="124" spans="1:65" s="2" customFormat="1" ht="16.5" customHeight="1">
      <c r="A124" s="27"/>
      <c r="B124" s="237"/>
      <c r="C124" s="288" t="s">
        <v>433</v>
      </c>
      <c r="D124" s="288" t="s">
        <v>136</v>
      </c>
      <c r="E124" s="289" t="s">
        <v>1349</v>
      </c>
      <c r="F124" s="290" t="s">
        <v>1350</v>
      </c>
      <c r="G124" s="291" t="s">
        <v>361</v>
      </c>
      <c r="H124" s="292">
        <v>40</v>
      </c>
      <c r="I124" s="314">
        <v>0</v>
      </c>
      <c r="J124" s="293">
        <f t="shared" si="30"/>
        <v>0</v>
      </c>
      <c r="K124" s="290" t="s">
        <v>3</v>
      </c>
      <c r="L124" s="28"/>
      <c r="M124" s="97" t="s">
        <v>3</v>
      </c>
      <c r="N124" s="98" t="s">
        <v>41</v>
      </c>
      <c r="O124" s="99">
        <v>0</v>
      </c>
      <c r="P124" s="99">
        <f t="shared" si="31"/>
        <v>0</v>
      </c>
      <c r="Q124" s="99">
        <v>0</v>
      </c>
      <c r="R124" s="99">
        <f t="shared" si="32"/>
        <v>0</v>
      </c>
      <c r="S124" s="99">
        <v>0</v>
      </c>
      <c r="T124" s="100">
        <f t="shared" si="33"/>
        <v>0</v>
      </c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R124" s="101" t="s">
        <v>141</v>
      </c>
      <c r="AT124" s="101" t="s">
        <v>136</v>
      </c>
      <c r="AU124" s="101" t="s">
        <v>80</v>
      </c>
      <c r="AY124" s="18" t="s">
        <v>131</v>
      </c>
      <c r="BE124" s="102">
        <f t="shared" si="34"/>
        <v>0</v>
      </c>
      <c r="BF124" s="102">
        <f t="shared" si="35"/>
        <v>0</v>
      </c>
      <c r="BG124" s="102">
        <f t="shared" si="36"/>
        <v>0</v>
      </c>
      <c r="BH124" s="102">
        <f t="shared" si="37"/>
        <v>0</v>
      </c>
      <c r="BI124" s="102">
        <f t="shared" si="38"/>
        <v>0</v>
      </c>
      <c r="BJ124" s="18" t="s">
        <v>78</v>
      </c>
      <c r="BK124" s="102">
        <f t="shared" si="39"/>
        <v>0</v>
      </c>
      <c r="BL124" s="18" t="s">
        <v>141</v>
      </c>
      <c r="BM124" s="101" t="s">
        <v>583</v>
      </c>
    </row>
    <row r="125" spans="1:65" s="2" customFormat="1" ht="16.5" customHeight="1">
      <c r="A125" s="27"/>
      <c r="B125" s="237"/>
      <c r="C125" s="288" t="s">
        <v>439</v>
      </c>
      <c r="D125" s="288" t="s">
        <v>136</v>
      </c>
      <c r="E125" s="289" t="s">
        <v>1351</v>
      </c>
      <c r="F125" s="290" t="s">
        <v>1352</v>
      </c>
      <c r="G125" s="291" t="s">
        <v>361</v>
      </c>
      <c r="H125" s="292">
        <v>680</v>
      </c>
      <c r="I125" s="314">
        <v>0</v>
      </c>
      <c r="J125" s="293">
        <f t="shared" si="30"/>
        <v>0</v>
      </c>
      <c r="K125" s="290" t="s">
        <v>3</v>
      </c>
      <c r="L125" s="28"/>
      <c r="M125" s="97" t="s">
        <v>3</v>
      </c>
      <c r="N125" s="98" t="s">
        <v>41</v>
      </c>
      <c r="O125" s="99">
        <v>0</v>
      </c>
      <c r="P125" s="99">
        <f t="shared" si="31"/>
        <v>0</v>
      </c>
      <c r="Q125" s="99">
        <v>0</v>
      </c>
      <c r="R125" s="99">
        <f t="shared" si="32"/>
        <v>0</v>
      </c>
      <c r="S125" s="99">
        <v>0</v>
      </c>
      <c r="T125" s="100">
        <f t="shared" si="33"/>
        <v>0</v>
      </c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R125" s="101" t="s">
        <v>141</v>
      </c>
      <c r="AT125" s="101" t="s">
        <v>136</v>
      </c>
      <c r="AU125" s="101" t="s">
        <v>80</v>
      </c>
      <c r="AY125" s="18" t="s">
        <v>131</v>
      </c>
      <c r="BE125" s="102">
        <f t="shared" si="34"/>
        <v>0</v>
      </c>
      <c r="BF125" s="102">
        <f t="shared" si="35"/>
        <v>0</v>
      </c>
      <c r="BG125" s="102">
        <f t="shared" si="36"/>
        <v>0</v>
      </c>
      <c r="BH125" s="102">
        <f t="shared" si="37"/>
        <v>0</v>
      </c>
      <c r="BI125" s="102">
        <f t="shared" si="38"/>
        <v>0</v>
      </c>
      <c r="BJ125" s="18" t="s">
        <v>78</v>
      </c>
      <c r="BK125" s="102">
        <f t="shared" si="39"/>
        <v>0</v>
      </c>
      <c r="BL125" s="18" t="s">
        <v>141</v>
      </c>
      <c r="BM125" s="101" t="s">
        <v>598</v>
      </c>
    </row>
    <row r="126" spans="1:65" s="2" customFormat="1" ht="16.5" customHeight="1">
      <c r="A126" s="27"/>
      <c r="B126" s="237"/>
      <c r="C126" s="288" t="s">
        <v>445</v>
      </c>
      <c r="D126" s="288" t="s">
        <v>136</v>
      </c>
      <c r="E126" s="289" t="s">
        <v>1353</v>
      </c>
      <c r="F126" s="290" t="s">
        <v>1354</v>
      </c>
      <c r="G126" s="291" t="s">
        <v>361</v>
      </c>
      <c r="H126" s="292">
        <v>280</v>
      </c>
      <c r="I126" s="314">
        <v>0</v>
      </c>
      <c r="J126" s="293">
        <f t="shared" si="30"/>
        <v>0</v>
      </c>
      <c r="K126" s="290" t="s">
        <v>3</v>
      </c>
      <c r="L126" s="28"/>
      <c r="M126" s="97" t="s">
        <v>3</v>
      </c>
      <c r="N126" s="98" t="s">
        <v>41</v>
      </c>
      <c r="O126" s="99">
        <v>0</v>
      </c>
      <c r="P126" s="99">
        <f t="shared" si="31"/>
        <v>0</v>
      </c>
      <c r="Q126" s="99">
        <v>0</v>
      </c>
      <c r="R126" s="99">
        <f t="shared" si="32"/>
        <v>0</v>
      </c>
      <c r="S126" s="99">
        <v>0</v>
      </c>
      <c r="T126" s="100">
        <f t="shared" si="33"/>
        <v>0</v>
      </c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R126" s="101" t="s">
        <v>141</v>
      </c>
      <c r="AT126" s="101" t="s">
        <v>136</v>
      </c>
      <c r="AU126" s="101" t="s">
        <v>80</v>
      </c>
      <c r="AY126" s="18" t="s">
        <v>131</v>
      </c>
      <c r="BE126" s="102">
        <f t="shared" si="34"/>
        <v>0</v>
      </c>
      <c r="BF126" s="102">
        <f t="shared" si="35"/>
        <v>0</v>
      </c>
      <c r="BG126" s="102">
        <f t="shared" si="36"/>
        <v>0</v>
      </c>
      <c r="BH126" s="102">
        <f t="shared" si="37"/>
        <v>0</v>
      </c>
      <c r="BI126" s="102">
        <f t="shared" si="38"/>
        <v>0</v>
      </c>
      <c r="BJ126" s="18" t="s">
        <v>78</v>
      </c>
      <c r="BK126" s="102">
        <f t="shared" si="39"/>
        <v>0</v>
      </c>
      <c r="BL126" s="18" t="s">
        <v>141</v>
      </c>
      <c r="BM126" s="101" t="s">
        <v>610</v>
      </c>
    </row>
    <row r="127" spans="1:65" s="2" customFormat="1" ht="16.5" customHeight="1">
      <c r="A127" s="27"/>
      <c r="B127" s="237"/>
      <c r="C127" s="288" t="s">
        <v>450</v>
      </c>
      <c r="D127" s="288" t="s">
        <v>136</v>
      </c>
      <c r="E127" s="289" t="s">
        <v>1355</v>
      </c>
      <c r="F127" s="290" t="s">
        <v>1356</v>
      </c>
      <c r="G127" s="291" t="s">
        <v>910</v>
      </c>
      <c r="H127" s="292">
        <v>50</v>
      </c>
      <c r="I127" s="314">
        <v>0</v>
      </c>
      <c r="J127" s="293">
        <f t="shared" si="30"/>
        <v>0</v>
      </c>
      <c r="K127" s="290" t="s">
        <v>3</v>
      </c>
      <c r="L127" s="28"/>
      <c r="M127" s="97" t="s">
        <v>3</v>
      </c>
      <c r="N127" s="98" t="s">
        <v>41</v>
      </c>
      <c r="O127" s="99">
        <v>0</v>
      </c>
      <c r="P127" s="99">
        <f t="shared" si="31"/>
        <v>0</v>
      </c>
      <c r="Q127" s="99">
        <v>0</v>
      </c>
      <c r="R127" s="99">
        <f t="shared" si="32"/>
        <v>0</v>
      </c>
      <c r="S127" s="99">
        <v>0</v>
      </c>
      <c r="T127" s="100">
        <f t="shared" si="33"/>
        <v>0</v>
      </c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R127" s="101" t="s">
        <v>141</v>
      </c>
      <c r="AT127" s="101" t="s">
        <v>136</v>
      </c>
      <c r="AU127" s="101" t="s">
        <v>80</v>
      </c>
      <c r="AY127" s="18" t="s">
        <v>131</v>
      </c>
      <c r="BE127" s="102">
        <f t="shared" si="34"/>
        <v>0</v>
      </c>
      <c r="BF127" s="102">
        <f t="shared" si="35"/>
        <v>0</v>
      </c>
      <c r="BG127" s="102">
        <f t="shared" si="36"/>
        <v>0</v>
      </c>
      <c r="BH127" s="102">
        <f t="shared" si="37"/>
        <v>0</v>
      </c>
      <c r="BI127" s="102">
        <f t="shared" si="38"/>
        <v>0</v>
      </c>
      <c r="BJ127" s="18" t="s">
        <v>78</v>
      </c>
      <c r="BK127" s="102">
        <f t="shared" si="39"/>
        <v>0</v>
      </c>
      <c r="BL127" s="18" t="s">
        <v>141</v>
      </c>
      <c r="BM127" s="101" t="s">
        <v>621</v>
      </c>
    </row>
    <row r="128" spans="1:65" s="2" customFormat="1" ht="16.5" customHeight="1">
      <c r="A128" s="27"/>
      <c r="B128" s="237"/>
      <c r="C128" s="288" t="s">
        <v>456</v>
      </c>
      <c r="D128" s="288" t="s">
        <v>136</v>
      </c>
      <c r="E128" s="289" t="s">
        <v>1357</v>
      </c>
      <c r="F128" s="290" t="s">
        <v>1358</v>
      </c>
      <c r="G128" s="291" t="s">
        <v>910</v>
      </c>
      <c r="H128" s="292">
        <v>1</v>
      </c>
      <c r="I128" s="314">
        <v>0</v>
      </c>
      <c r="J128" s="293">
        <f t="shared" si="30"/>
        <v>0</v>
      </c>
      <c r="K128" s="290" t="s">
        <v>3</v>
      </c>
      <c r="L128" s="28"/>
      <c r="M128" s="97" t="s">
        <v>3</v>
      </c>
      <c r="N128" s="98" t="s">
        <v>41</v>
      </c>
      <c r="O128" s="99">
        <v>0</v>
      </c>
      <c r="P128" s="99">
        <f t="shared" si="31"/>
        <v>0</v>
      </c>
      <c r="Q128" s="99">
        <v>0</v>
      </c>
      <c r="R128" s="99">
        <f t="shared" si="32"/>
        <v>0</v>
      </c>
      <c r="S128" s="99">
        <v>0</v>
      </c>
      <c r="T128" s="100">
        <f t="shared" si="33"/>
        <v>0</v>
      </c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R128" s="101" t="s">
        <v>141</v>
      </c>
      <c r="AT128" s="101" t="s">
        <v>136</v>
      </c>
      <c r="AU128" s="101" t="s">
        <v>80</v>
      </c>
      <c r="AY128" s="18" t="s">
        <v>131</v>
      </c>
      <c r="BE128" s="102">
        <f t="shared" si="34"/>
        <v>0</v>
      </c>
      <c r="BF128" s="102">
        <f t="shared" si="35"/>
        <v>0</v>
      </c>
      <c r="BG128" s="102">
        <f t="shared" si="36"/>
        <v>0</v>
      </c>
      <c r="BH128" s="102">
        <f t="shared" si="37"/>
        <v>0</v>
      </c>
      <c r="BI128" s="102">
        <f t="shared" si="38"/>
        <v>0</v>
      </c>
      <c r="BJ128" s="18" t="s">
        <v>78</v>
      </c>
      <c r="BK128" s="102">
        <f t="shared" si="39"/>
        <v>0</v>
      </c>
      <c r="BL128" s="18" t="s">
        <v>141</v>
      </c>
      <c r="BM128" s="101" t="s">
        <v>1359</v>
      </c>
    </row>
    <row r="129" spans="1:65" s="2" customFormat="1" ht="16.5" customHeight="1">
      <c r="A129" s="27"/>
      <c r="B129" s="237"/>
      <c r="C129" s="288" t="s">
        <v>462</v>
      </c>
      <c r="D129" s="288" t="s">
        <v>136</v>
      </c>
      <c r="E129" s="289" t="s">
        <v>1360</v>
      </c>
      <c r="F129" s="290" t="s">
        <v>1361</v>
      </c>
      <c r="G129" s="291" t="s">
        <v>910</v>
      </c>
      <c r="H129" s="292">
        <v>10</v>
      </c>
      <c r="I129" s="314">
        <v>0</v>
      </c>
      <c r="J129" s="293">
        <f t="shared" si="30"/>
        <v>0</v>
      </c>
      <c r="K129" s="290" t="s">
        <v>3</v>
      </c>
      <c r="L129" s="28"/>
      <c r="M129" s="97" t="s">
        <v>3</v>
      </c>
      <c r="N129" s="98" t="s">
        <v>41</v>
      </c>
      <c r="O129" s="99">
        <v>0</v>
      </c>
      <c r="P129" s="99">
        <f t="shared" si="31"/>
        <v>0</v>
      </c>
      <c r="Q129" s="99">
        <v>0</v>
      </c>
      <c r="R129" s="99">
        <f t="shared" si="32"/>
        <v>0</v>
      </c>
      <c r="S129" s="99">
        <v>0</v>
      </c>
      <c r="T129" s="100">
        <f t="shared" si="33"/>
        <v>0</v>
      </c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R129" s="101" t="s">
        <v>141</v>
      </c>
      <c r="AT129" s="101" t="s">
        <v>136</v>
      </c>
      <c r="AU129" s="101" t="s">
        <v>80</v>
      </c>
      <c r="AY129" s="18" t="s">
        <v>131</v>
      </c>
      <c r="BE129" s="102">
        <f t="shared" si="34"/>
        <v>0</v>
      </c>
      <c r="BF129" s="102">
        <f t="shared" si="35"/>
        <v>0</v>
      </c>
      <c r="BG129" s="102">
        <f t="shared" si="36"/>
        <v>0</v>
      </c>
      <c r="BH129" s="102">
        <f t="shared" si="37"/>
        <v>0</v>
      </c>
      <c r="BI129" s="102">
        <f t="shared" si="38"/>
        <v>0</v>
      </c>
      <c r="BJ129" s="18" t="s">
        <v>78</v>
      </c>
      <c r="BK129" s="102">
        <f t="shared" si="39"/>
        <v>0</v>
      </c>
      <c r="BL129" s="18" t="s">
        <v>141</v>
      </c>
      <c r="BM129" s="101" t="s">
        <v>632</v>
      </c>
    </row>
    <row r="130" spans="1:65" s="2" customFormat="1" ht="16.5" customHeight="1">
      <c r="A130" s="27"/>
      <c r="B130" s="237"/>
      <c r="C130" s="288" t="s">
        <v>468</v>
      </c>
      <c r="D130" s="288" t="s">
        <v>136</v>
      </c>
      <c r="E130" s="289" t="s">
        <v>1362</v>
      </c>
      <c r="F130" s="290" t="s">
        <v>1363</v>
      </c>
      <c r="G130" s="291" t="s">
        <v>910</v>
      </c>
      <c r="H130" s="292">
        <v>1</v>
      </c>
      <c r="I130" s="314">
        <v>0</v>
      </c>
      <c r="J130" s="293">
        <f t="shared" si="30"/>
        <v>0</v>
      </c>
      <c r="K130" s="290" t="s">
        <v>3</v>
      </c>
      <c r="L130" s="28"/>
      <c r="M130" s="128" t="s">
        <v>3</v>
      </c>
      <c r="N130" s="129" t="s">
        <v>41</v>
      </c>
      <c r="O130" s="130">
        <v>0</v>
      </c>
      <c r="P130" s="130">
        <f t="shared" si="31"/>
        <v>0</v>
      </c>
      <c r="Q130" s="130">
        <v>0</v>
      </c>
      <c r="R130" s="130">
        <f t="shared" si="32"/>
        <v>0</v>
      </c>
      <c r="S130" s="130">
        <v>0</v>
      </c>
      <c r="T130" s="131">
        <f t="shared" si="33"/>
        <v>0</v>
      </c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R130" s="101" t="s">
        <v>141</v>
      </c>
      <c r="AT130" s="101" t="s">
        <v>136</v>
      </c>
      <c r="AU130" s="101" t="s">
        <v>80</v>
      </c>
      <c r="AY130" s="18" t="s">
        <v>131</v>
      </c>
      <c r="BE130" s="102">
        <f t="shared" si="34"/>
        <v>0</v>
      </c>
      <c r="BF130" s="102">
        <f t="shared" si="35"/>
        <v>0</v>
      </c>
      <c r="BG130" s="102">
        <f t="shared" si="36"/>
        <v>0</v>
      </c>
      <c r="BH130" s="102">
        <f t="shared" si="37"/>
        <v>0</v>
      </c>
      <c r="BI130" s="102">
        <f t="shared" si="38"/>
        <v>0</v>
      </c>
      <c r="BJ130" s="18" t="s">
        <v>78</v>
      </c>
      <c r="BK130" s="102">
        <f t="shared" si="39"/>
        <v>0</v>
      </c>
      <c r="BL130" s="18" t="s">
        <v>141</v>
      </c>
      <c r="BM130" s="101" t="s">
        <v>641</v>
      </c>
    </row>
    <row r="131" spans="1:65" s="2" customFormat="1" ht="6.95" customHeight="1">
      <c r="A131" s="27"/>
      <c r="B131" s="257"/>
      <c r="C131" s="258"/>
      <c r="D131" s="258"/>
      <c r="E131" s="258"/>
      <c r="F131" s="258"/>
      <c r="G131" s="258"/>
      <c r="H131" s="258"/>
      <c r="I131" s="258"/>
      <c r="J131" s="258"/>
      <c r="K131" s="258"/>
      <c r="L131" s="28"/>
      <c r="M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</row>
  </sheetData>
  <sheetProtection password="CA50" sheet="1" objects="1" scenarios="1"/>
  <autoFilter ref="C84:K130"/>
  <mergeCells count="9">
    <mergeCell ref="E50:H50"/>
    <mergeCell ref="E75:H75"/>
    <mergeCell ref="E77:H77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scale="84" fitToHeight="100" orientation="landscape" blackAndWhite="1" r:id="rId1"/>
  <headerFooter>
    <oddFooter>&amp;CStrana &amp;P z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146"/>
  <sheetViews>
    <sheetView showGridLines="0" topLeftCell="A83" workbookViewId="0">
      <selection activeCell="F120" sqref="F120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95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1364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ROUND(J84,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ROUND((SUM(BE84:BE145)),  2)</f>
        <v>0</v>
      </c>
      <c r="G33" s="238"/>
      <c r="H33" s="238"/>
      <c r="I33" s="249">
        <v>0.21</v>
      </c>
      <c r="J33" s="248">
        <f>ROUND(((SUM(BE84:BE145))*I33),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ROUND((SUM(BF84:BF145)),  2)</f>
        <v>0</v>
      </c>
      <c r="G34" s="238"/>
      <c r="H34" s="238"/>
      <c r="I34" s="249">
        <v>0.12</v>
      </c>
      <c r="J34" s="248">
        <f>ROUND(((SUM(BF84:BF145))*I34),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ROUND((SUM(BG84:BG145)),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ROUND((SUM(BH84:BH145)),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ROUND((SUM(BI84:BI145)),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 xml:space="preserve">06 - Vodovod 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J84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112</v>
      </c>
      <c r="E60" s="268"/>
      <c r="F60" s="268"/>
      <c r="G60" s="268"/>
      <c r="H60" s="268"/>
      <c r="I60" s="268"/>
      <c r="J60" s="269">
        <f>J85</f>
        <v>0</v>
      </c>
      <c r="K60" s="266"/>
      <c r="L60" s="82"/>
    </row>
    <row r="61" spans="1:47" s="10" customFormat="1" ht="19.899999999999999" customHeight="1">
      <c r="B61" s="270"/>
      <c r="C61" s="271"/>
      <c r="D61" s="272" t="s">
        <v>213</v>
      </c>
      <c r="E61" s="273"/>
      <c r="F61" s="273"/>
      <c r="G61" s="273"/>
      <c r="H61" s="273"/>
      <c r="I61" s="273"/>
      <c r="J61" s="274">
        <f>J86</f>
        <v>0</v>
      </c>
      <c r="K61" s="271"/>
      <c r="L61" s="83"/>
    </row>
    <row r="62" spans="1:47" s="10" customFormat="1" ht="19.899999999999999" customHeight="1">
      <c r="B62" s="270"/>
      <c r="C62" s="271"/>
      <c r="D62" s="272" t="s">
        <v>216</v>
      </c>
      <c r="E62" s="273"/>
      <c r="F62" s="273"/>
      <c r="G62" s="273"/>
      <c r="H62" s="273"/>
      <c r="I62" s="273"/>
      <c r="J62" s="274">
        <f>J125</f>
        <v>0</v>
      </c>
      <c r="K62" s="271"/>
      <c r="L62" s="83"/>
    </row>
    <row r="63" spans="1:47" s="10" customFormat="1" ht="19.899999999999999" customHeight="1">
      <c r="B63" s="270"/>
      <c r="C63" s="271"/>
      <c r="D63" s="272" t="s">
        <v>775</v>
      </c>
      <c r="E63" s="273"/>
      <c r="F63" s="273"/>
      <c r="G63" s="273"/>
      <c r="H63" s="273"/>
      <c r="I63" s="273"/>
      <c r="J63" s="274">
        <f>J129</f>
        <v>0</v>
      </c>
      <c r="K63" s="271"/>
      <c r="L63" s="83"/>
    </row>
    <row r="64" spans="1:47" s="10" customFormat="1" ht="19.899999999999999" customHeight="1">
      <c r="B64" s="270"/>
      <c r="C64" s="271"/>
      <c r="D64" s="272" t="s">
        <v>220</v>
      </c>
      <c r="E64" s="273"/>
      <c r="F64" s="273"/>
      <c r="G64" s="273"/>
      <c r="H64" s="273"/>
      <c r="I64" s="273"/>
      <c r="J64" s="274">
        <f>J143</f>
        <v>0</v>
      </c>
      <c r="K64" s="271"/>
      <c r="L64" s="83"/>
    </row>
    <row r="65" spans="1:31" s="2" customFormat="1" ht="21.75" customHeight="1">
      <c r="A65" s="27"/>
      <c r="B65" s="237"/>
      <c r="C65" s="238"/>
      <c r="D65" s="238"/>
      <c r="E65" s="238"/>
      <c r="F65" s="238"/>
      <c r="G65" s="238"/>
      <c r="H65" s="238"/>
      <c r="I65" s="238"/>
      <c r="J65" s="238"/>
      <c r="K65" s="238"/>
      <c r="L65" s="79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</row>
    <row r="66" spans="1:31" s="2" customFormat="1" ht="6.95" customHeight="1">
      <c r="A66" s="27"/>
      <c r="B66" s="257"/>
      <c r="C66" s="258"/>
      <c r="D66" s="258"/>
      <c r="E66" s="258"/>
      <c r="F66" s="258"/>
      <c r="G66" s="258"/>
      <c r="H66" s="258"/>
      <c r="I66" s="258"/>
      <c r="J66" s="258"/>
      <c r="K66" s="258"/>
      <c r="L66" s="79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</row>
    <row r="70" spans="1:31" s="2" customFormat="1" ht="6.95" customHeight="1">
      <c r="A70" s="27"/>
      <c r="B70" s="259"/>
      <c r="C70" s="260"/>
      <c r="D70" s="260"/>
      <c r="E70" s="260"/>
      <c r="F70" s="260"/>
      <c r="G70" s="260"/>
      <c r="H70" s="260"/>
      <c r="I70" s="260"/>
      <c r="J70" s="260"/>
      <c r="K70" s="260"/>
      <c r="L70" s="79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</row>
    <row r="71" spans="1:31" s="2" customFormat="1" ht="24.95" customHeight="1">
      <c r="A71" s="27"/>
      <c r="B71" s="237"/>
      <c r="C71" s="235" t="s">
        <v>116</v>
      </c>
      <c r="D71" s="238"/>
      <c r="E71" s="238"/>
      <c r="F71" s="238"/>
      <c r="G71" s="238"/>
      <c r="H71" s="238"/>
      <c r="I71" s="238"/>
      <c r="J71" s="238"/>
      <c r="K71" s="238"/>
      <c r="L71" s="79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</row>
    <row r="72" spans="1:31" s="2" customFormat="1" ht="6.95" customHeight="1">
      <c r="A72" s="27"/>
      <c r="B72" s="237"/>
      <c r="C72" s="238"/>
      <c r="D72" s="238"/>
      <c r="E72" s="238"/>
      <c r="F72" s="238"/>
      <c r="G72" s="238"/>
      <c r="H72" s="238"/>
      <c r="I72" s="238"/>
      <c r="J72" s="238"/>
      <c r="K72" s="238"/>
      <c r="L72" s="79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</row>
    <row r="73" spans="1:31" s="2" customFormat="1" ht="12" customHeight="1">
      <c r="A73" s="27"/>
      <c r="B73" s="237"/>
      <c r="C73" s="236" t="s">
        <v>15</v>
      </c>
      <c r="D73" s="238"/>
      <c r="E73" s="238"/>
      <c r="F73" s="238"/>
      <c r="G73" s="238"/>
      <c r="H73" s="238"/>
      <c r="I73" s="238"/>
      <c r="J73" s="238"/>
      <c r="K73" s="238"/>
      <c r="L73" s="79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</row>
    <row r="74" spans="1:31" s="2" customFormat="1" ht="16.5" customHeight="1">
      <c r="A74" s="27"/>
      <c r="B74" s="237"/>
      <c r="C74" s="238"/>
      <c r="D74" s="238"/>
      <c r="E74" s="366" t="str">
        <f>E7</f>
        <v>Vjezd do areálu Žižkov, vnitřní komunikace</v>
      </c>
      <c r="F74" s="367"/>
      <c r="G74" s="367"/>
      <c r="H74" s="367"/>
      <c r="I74" s="238"/>
      <c r="J74" s="238"/>
      <c r="K74" s="238"/>
      <c r="L74" s="79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</row>
    <row r="75" spans="1:31" s="2" customFormat="1" ht="12" customHeight="1">
      <c r="A75" s="27"/>
      <c r="B75" s="237"/>
      <c r="C75" s="236" t="s">
        <v>106</v>
      </c>
      <c r="D75" s="238"/>
      <c r="E75" s="238"/>
      <c r="F75" s="238"/>
      <c r="G75" s="238"/>
      <c r="H75" s="238"/>
      <c r="I75" s="238"/>
      <c r="J75" s="238"/>
      <c r="K75" s="238"/>
      <c r="L75" s="7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</row>
    <row r="76" spans="1:31" s="2" customFormat="1" ht="16.5" customHeight="1">
      <c r="A76" s="27"/>
      <c r="B76" s="237"/>
      <c r="C76" s="238"/>
      <c r="D76" s="238"/>
      <c r="E76" s="364" t="str">
        <f>E9</f>
        <v xml:space="preserve">06 - Vodovod </v>
      </c>
      <c r="F76" s="365"/>
      <c r="G76" s="365"/>
      <c r="H76" s="365"/>
      <c r="I76" s="238"/>
      <c r="J76" s="238"/>
      <c r="K76" s="238"/>
      <c r="L76" s="79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</row>
    <row r="77" spans="1:31" s="2" customFormat="1" ht="6.95" customHeight="1">
      <c r="A77" s="27"/>
      <c r="B77" s="237"/>
      <c r="C77" s="238"/>
      <c r="D77" s="238"/>
      <c r="E77" s="238"/>
      <c r="F77" s="238"/>
      <c r="G77" s="238"/>
      <c r="H77" s="238"/>
      <c r="I77" s="238"/>
      <c r="J77" s="238"/>
      <c r="K77" s="238"/>
      <c r="L77" s="79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</row>
    <row r="78" spans="1:31" s="2" customFormat="1" ht="12" customHeight="1">
      <c r="A78" s="27"/>
      <c r="B78" s="237"/>
      <c r="C78" s="236" t="s">
        <v>19</v>
      </c>
      <c r="D78" s="238"/>
      <c r="E78" s="238"/>
      <c r="F78" s="239" t="str">
        <f>F12</f>
        <v>Vysoká škola ekonomická v Praze</v>
      </c>
      <c r="G78" s="238"/>
      <c r="H78" s="238"/>
      <c r="I78" s="236" t="s">
        <v>21</v>
      </c>
      <c r="J78" s="240" t="str">
        <f>IF(J12="","",J12)</f>
        <v>23. 5. 2025</v>
      </c>
      <c r="K78" s="238"/>
      <c r="L78" s="79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</row>
    <row r="79" spans="1:31" s="2" customFormat="1" ht="6.95" customHeight="1">
      <c r="A79" s="27"/>
      <c r="B79" s="237"/>
      <c r="C79" s="238"/>
      <c r="D79" s="238"/>
      <c r="E79" s="238"/>
      <c r="F79" s="238"/>
      <c r="G79" s="238"/>
      <c r="H79" s="238"/>
      <c r="I79" s="238"/>
      <c r="J79" s="238"/>
      <c r="K79" s="238"/>
      <c r="L79" s="79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</row>
    <row r="80" spans="1:31" s="2" customFormat="1" ht="25.7" customHeight="1">
      <c r="A80" s="27"/>
      <c r="B80" s="237"/>
      <c r="C80" s="236" t="s">
        <v>23</v>
      </c>
      <c r="D80" s="238"/>
      <c r="E80" s="238"/>
      <c r="F80" s="239" t="str">
        <f>E15</f>
        <v>Vysoká škola ekonomická v Praze</v>
      </c>
      <c r="G80" s="238"/>
      <c r="H80" s="238"/>
      <c r="I80" s="236" t="s">
        <v>29</v>
      </c>
      <c r="J80" s="261" t="str">
        <f>E21</f>
        <v>Ing. arch. Petr Ovčačík</v>
      </c>
      <c r="K80" s="238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65" s="2" customFormat="1" ht="15.2" customHeight="1">
      <c r="A81" s="27"/>
      <c r="B81" s="237"/>
      <c r="C81" s="236" t="s">
        <v>27</v>
      </c>
      <c r="D81" s="238"/>
      <c r="E81" s="238"/>
      <c r="F81" s="239" t="str">
        <f>IF(E18="","",E18)</f>
        <v xml:space="preserve"> </v>
      </c>
      <c r="G81" s="238"/>
      <c r="H81" s="238"/>
      <c r="I81" s="236" t="s">
        <v>32</v>
      </c>
      <c r="J81" s="261" t="str">
        <f>E24</f>
        <v>Ing. M. Dušek</v>
      </c>
      <c r="K81" s="238"/>
      <c r="L81" s="79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</row>
    <row r="82" spans="1:65" s="2" customFormat="1" ht="10.35" customHeight="1">
      <c r="A82" s="27"/>
      <c r="B82" s="237"/>
      <c r="C82" s="238"/>
      <c r="D82" s="238"/>
      <c r="E82" s="238"/>
      <c r="F82" s="238"/>
      <c r="G82" s="238"/>
      <c r="H82" s="238"/>
      <c r="I82" s="238"/>
      <c r="J82" s="238"/>
      <c r="K82" s="238"/>
      <c r="L82" s="79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</row>
    <row r="83" spans="1:65" s="11" customFormat="1" ht="29.25" customHeight="1">
      <c r="A83" s="84"/>
      <c r="B83" s="275"/>
      <c r="C83" s="276" t="s">
        <v>117</v>
      </c>
      <c r="D83" s="277" t="s">
        <v>55</v>
      </c>
      <c r="E83" s="277" t="s">
        <v>51</v>
      </c>
      <c r="F83" s="277" t="s">
        <v>52</v>
      </c>
      <c r="G83" s="277" t="s">
        <v>118</v>
      </c>
      <c r="H83" s="277" t="s">
        <v>119</v>
      </c>
      <c r="I83" s="277" t="s">
        <v>120</v>
      </c>
      <c r="J83" s="277" t="s">
        <v>110</v>
      </c>
      <c r="K83" s="278" t="s">
        <v>121</v>
      </c>
      <c r="L83" s="85"/>
      <c r="M83" s="48" t="s">
        <v>3</v>
      </c>
      <c r="N83" s="49" t="s">
        <v>40</v>
      </c>
      <c r="O83" s="49" t="s">
        <v>122</v>
      </c>
      <c r="P83" s="49" t="s">
        <v>123</v>
      </c>
      <c r="Q83" s="49" t="s">
        <v>124</v>
      </c>
      <c r="R83" s="49" t="s">
        <v>125</v>
      </c>
      <c r="S83" s="49" t="s">
        <v>126</v>
      </c>
      <c r="T83" s="50" t="s">
        <v>127</v>
      </c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84"/>
    </row>
    <row r="84" spans="1:65" s="2" customFormat="1" ht="22.9" customHeight="1">
      <c r="A84" s="27"/>
      <c r="B84" s="237"/>
      <c r="C84" s="279" t="s">
        <v>128</v>
      </c>
      <c r="D84" s="238"/>
      <c r="E84" s="238"/>
      <c r="F84" s="238"/>
      <c r="G84" s="238"/>
      <c r="H84" s="238"/>
      <c r="I84" s="238"/>
      <c r="J84" s="280">
        <f>BK84</f>
        <v>0</v>
      </c>
      <c r="K84" s="238"/>
      <c r="L84" s="28"/>
      <c r="M84" s="51"/>
      <c r="N84" s="42"/>
      <c r="O84" s="52"/>
      <c r="P84" s="86">
        <f>P85</f>
        <v>679.67432000000008</v>
      </c>
      <c r="Q84" s="52"/>
      <c r="R84" s="86">
        <f>R85</f>
        <v>203.0757778</v>
      </c>
      <c r="S84" s="52"/>
      <c r="T84" s="87">
        <f>T85</f>
        <v>0</v>
      </c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T84" s="18" t="s">
        <v>69</v>
      </c>
      <c r="AU84" s="18" t="s">
        <v>111</v>
      </c>
      <c r="BK84" s="88">
        <f>BK85</f>
        <v>0</v>
      </c>
    </row>
    <row r="85" spans="1:65" s="12" customFormat="1" ht="25.9" customHeight="1">
      <c r="B85" s="281"/>
      <c r="C85" s="282"/>
      <c r="D85" s="283" t="s">
        <v>69</v>
      </c>
      <c r="E85" s="284" t="s">
        <v>129</v>
      </c>
      <c r="F85" s="284" t="s">
        <v>130</v>
      </c>
      <c r="G85" s="282"/>
      <c r="H85" s="282"/>
      <c r="I85" s="282"/>
      <c r="J85" s="285">
        <f>BK85</f>
        <v>0</v>
      </c>
      <c r="K85" s="282"/>
      <c r="L85" s="89"/>
      <c r="M85" s="91"/>
      <c r="N85" s="92"/>
      <c r="O85" s="92"/>
      <c r="P85" s="93">
        <f>P86+P125+P129+P143</f>
        <v>679.67432000000008</v>
      </c>
      <c r="Q85" s="92"/>
      <c r="R85" s="93">
        <f>R86+R125+R129+R143</f>
        <v>203.0757778</v>
      </c>
      <c r="S85" s="92"/>
      <c r="T85" s="94">
        <f>T86+T125+T129+T143</f>
        <v>0</v>
      </c>
      <c r="AR85" s="90" t="s">
        <v>78</v>
      </c>
      <c r="AT85" s="95" t="s">
        <v>69</v>
      </c>
      <c r="AU85" s="95" t="s">
        <v>70</v>
      </c>
      <c r="AY85" s="90" t="s">
        <v>131</v>
      </c>
      <c r="BK85" s="96">
        <f>BK86+BK125+BK129+BK143</f>
        <v>0</v>
      </c>
    </row>
    <row r="86" spans="1:65" s="12" customFormat="1" ht="22.9" customHeight="1">
      <c r="B86" s="281"/>
      <c r="C86" s="282"/>
      <c r="D86" s="283" t="s">
        <v>69</v>
      </c>
      <c r="E86" s="286" t="s">
        <v>78</v>
      </c>
      <c r="F86" s="286" t="s">
        <v>230</v>
      </c>
      <c r="G86" s="282"/>
      <c r="H86" s="282"/>
      <c r="I86" s="282"/>
      <c r="J86" s="287">
        <f>BK86</f>
        <v>0</v>
      </c>
      <c r="K86" s="282"/>
      <c r="L86" s="89"/>
      <c r="M86" s="91"/>
      <c r="N86" s="92"/>
      <c r="O86" s="92"/>
      <c r="P86" s="93">
        <f>SUM(P87:P124)</f>
        <v>343.85480000000001</v>
      </c>
      <c r="Q86" s="92"/>
      <c r="R86" s="93">
        <f>SUM(R87:R124)</f>
        <v>203.03594999999999</v>
      </c>
      <c r="S86" s="92"/>
      <c r="T86" s="94">
        <f>SUM(T87:T124)</f>
        <v>0</v>
      </c>
      <c r="AR86" s="90" t="s">
        <v>78</v>
      </c>
      <c r="AT86" s="95" t="s">
        <v>69</v>
      </c>
      <c r="AU86" s="95" t="s">
        <v>78</v>
      </c>
      <c r="AY86" s="90" t="s">
        <v>131</v>
      </c>
      <c r="BK86" s="96">
        <f>SUM(BK87:BK124)</f>
        <v>0</v>
      </c>
    </row>
    <row r="87" spans="1:65" s="2" customFormat="1" ht="16.5" customHeight="1">
      <c r="A87" s="27"/>
      <c r="B87" s="237"/>
      <c r="C87" s="288" t="s">
        <v>78</v>
      </c>
      <c r="D87" s="288" t="s">
        <v>136</v>
      </c>
      <c r="E87" s="289" t="s">
        <v>1365</v>
      </c>
      <c r="F87" s="290" t="s">
        <v>1366</v>
      </c>
      <c r="G87" s="291" t="s">
        <v>1367</v>
      </c>
      <c r="H87" s="292">
        <v>168</v>
      </c>
      <c r="I87" s="314">
        <v>0</v>
      </c>
      <c r="J87" s="293">
        <f>ROUND(I87*H87,2)</f>
        <v>0</v>
      </c>
      <c r="K87" s="290" t="s">
        <v>140</v>
      </c>
      <c r="L87" s="28"/>
      <c r="M87" s="97" t="s">
        <v>3</v>
      </c>
      <c r="N87" s="98" t="s">
        <v>41</v>
      </c>
      <c r="O87" s="99">
        <v>0.184</v>
      </c>
      <c r="P87" s="99">
        <f>O87*H87</f>
        <v>30.911999999999999</v>
      </c>
      <c r="Q87" s="99">
        <v>3.0000000000000001E-5</v>
      </c>
      <c r="R87" s="99">
        <f>Q87*H87</f>
        <v>5.0400000000000002E-3</v>
      </c>
      <c r="S87" s="99">
        <v>0</v>
      </c>
      <c r="T87" s="100">
        <f>S87*H87</f>
        <v>0</v>
      </c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R87" s="101" t="s">
        <v>156</v>
      </c>
      <c r="AT87" s="101" t="s">
        <v>136</v>
      </c>
      <c r="AU87" s="101" t="s">
        <v>80</v>
      </c>
      <c r="AY87" s="18" t="s">
        <v>131</v>
      </c>
      <c r="BE87" s="102">
        <f>IF(N87="základní",J87,0)</f>
        <v>0</v>
      </c>
      <c r="BF87" s="102">
        <f>IF(N87="snížená",J87,0)</f>
        <v>0</v>
      </c>
      <c r="BG87" s="102">
        <f>IF(N87="zákl. přenesená",J87,0)</f>
        <v>0</v>
      </c>
      <c r="BH87" s="102">
        <f>IF(N87="sníž. přenesená",J87,0)</f>
        <v>0</v>
      </c>
      <c r="BI87" s="102">
        <f>IF(N87="nulová",J87,0)</f>
        <v>0</v>
      </c>
      <c r="BJ87" s="18" t="s">
        <v>78</v>
      </c>
      <c r="BK87" s="102">
        <f>ROUND(I87*H87,2)</f>
        <v>0</v>
      </c>
      <c r="BL87" s="18" t="s">
        <v>156</v>
      </c>
      <c r="BM87" s="101" t="s">
        <v>1368</v>
      </c>
    </row>
    <row r="88" spans="1:65" s="2" customFormat="1">
      <c r="A88" s="27"/>
      <c r="B88" s="237"/>
      <c r="C88" s="238"/>
      <c r="D88" s="294" t="s">
        <v>143</v>
      </c>
      <c r="E88" s="238"/>
      <c r="F88" s="295" t="s">
        <v>1369</v>
      </c>
      <c r="G88" s="238"/>
      <c r="H88" s="238"/>
      <c r="I88" s="238"/>
      <c r="J88" s="238"/>
      <c r="K88" s="238"/>
      <c r="L88" s="28"/>
      <c r="M88" s="103"/>
      <c r="N88" s="104"/>
      <c r="O88" s="44"/>
      <c r="P88" s="44"/>
      <c r="Q88" s="44"/>
      <c r="R88" s="44"/>
      <c r="S88" s="44"/>
      <c r="T88" s="45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T88" s="18" t="s">
        <v>143</v>
      </c>
      <c r="AU88" s="18" t="s">
        <v>80</v>
      </c>
    </row>
    <row r="89" spans="1:65" s="2" customFormat="1" ht="24.2" customHeight="1">
      <c r="A89" s="27"/>
      <c r="B89" s="237"/>
      <c r="C89" s="288" t="s">
        <v>80</v>
      </c>
      <c r="D89" s="288" t="s">
        <v>136</v>
      </c>
      <c r="E89" s="289" t="s">
        <v>1370</v>
      </c>
      <c r="F89" s="290" t="s">
        <v>1371</v>
      </c>
      <c r="G89" s="291" t="s">
        <v>361</v>
      </c>
      <c r="H89" s="292">
        <v>152</v>
      </c>
      <c r="I89" s="314">
        <v>0</v>
      </c>
      <c r="J89" s="293">
        <f>ROUND(I89*H89,2)</f>
        <v>0</v>
      </c>
      <c r="K89" s="290" t="s">
        <v>140</v>
      </c>
      <c r="L89" s="28"/>
      <c r="M89" s="97" t="s">
        <v>3</v>
      </c>
      <c r="N89" s="98" t="s">
        <v>41</v>
      </c>
      <c r="O89" s="99">
        <v>0.124</v>
      </c>
      <c r="P89" s="99">
        <f>O89*H89</f>
        <v>18.847999999999999</v>
      </c>
      <c r="Q89" s="99">
        <v>5.8E-4</v>
      </c>
      <c r="R89" s="99">
        <f>Q89*H89</f>
        <v>8.8160000000000002E-2</v>
      </c>
      <c r="S89" s="99">
        <v>0</v>
      </c>
      <c r="T89" s="100">
        <f>S89*H89</f>
        <v>0</v>
      </c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R89" s="101" t="s">
        <v>156</v>
      </c>
      <c r="AT89" s="101" t="s">
        <v>136</v>
      </c>
      <c r="AU89" s="101" t="s">
        <v>80</v>
      </c>
      <c r="AY89" s="18" t="s">
        <v>131</v>
      </c>
      <c r="BE89" s="102">
        <f>IF(N89="základní",J89,0)</f>
        <v>0</v>
      </c>
      <c r="BF89" s="102">
        <f>IF(N89="snížená",J89,0)</f>
        <v>0</v>
      </c>
      <c r="BG89" s="102">
        <f>IF(N89="zákl. přenesená",J89,0)</f>
        <v>0</v>
      </c>
      <c r="BH89" s="102">
        <f>IF(N89="sníž. přenesená",J89,0)</f>
        <v>0</v>
      </c>
      <c r="BI89" s="102">
        <f>IF(N89="nulová",J89,0)</f>
        <v>0</v>
      </c>
      <c r="BJ89" s="18" t="s">
        <v>78</v>
      </c>
      <c r="BK89" s="102">
        <f>ROUND(I89*H89,2)</f>
        <v>0</v>
      </c>
      <c r="BL89" s="18" t="s">
        <v>156</v>
      </c>
      <c r="BM89" s="101" t="s">
        <v>1372</v>
      </c>
    </row>
    <row r="90" spans="1:65" s="2" customFormat="1">
      <c r="A90" s="27"/>
      <c r="B90" s="237"/>
      <c r="C90" s="238"/>
      <c r="D90" s="294" t="s">
        <v>143</v>
      </c>
      <c r="E90" s="238"/>
      <c r="F90" s="295" t="s">
        <v>1373</v>
      </c>
      <c r="G90" s="238"/>
      <c r="H90" s="238"/>
      <c r="I90" s="238"/>
      <c r="J90" s="238"/>
      <c r="K90" s="238"/>
      <c r="L90" s="28"/>
      <c r="M90" s="103"/>
      <c r="N90" s="104"/>
      <c r="O90" s="44"/>
      <c r="P90" s="44"/>
      <c r="Q90" s="44"/>
      <c r="R90" s="44"/>
      <c r="S90" s="44"/>
      <c r="T90" s="45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T90" s="18" t="s">
        <v>143</v>
      </c>
      <c r="AU90" s="18" t="s">
        <v>80</v>
      </c>
    </row>
    <row r="91" spans="1:65" s="13" customFormat="1">
      <c r="B91" s="296"/>
      <c r="C91" s="297"/>
      <c r="D91" s="298" t="s">
        <v>145</v>
      </c>
      <c r="E91" s="299" t="s">
        <v>3</v>
      </c>
      <c r="F91" s="300" t="s">
        <v>1374</v>
      </c>
      <c r="G91" s="297"/>
      <c r="H91" s="301">
        <v>152</v>
      </c>
      <c r="I91" s="297"/>
      <c r="J91" s="297"/>
      <c r="K91" s="297"/>
      <c r="L91" s="105"/>
      <c r="M91" s="107"/>
      <c r="N91" s="108"/>
      <c r="O91" s="108"/>
      <c r="P91" s="108"/>
      <c r="Q91" s="108"/>
      <c r="R91" s="108"/>
      <c r="S91" s="108"/>
      <c r="T91" s="109"/>
      <c r="AT91" s="106" t="s">
        <v>145</v>
      </c>
      <c r="AU91" s="106" t="s">
        <v>80</v>
      </c>
      <c r="AV91" s="13" t="s">
        <v>80</v>
      </c>
      <c r="AW91" s="13" t="s">
        <v>31</v>
      </c>
      <c r="AX91" s="13" t="s">
        <v>78</v>
      </c>
      <c r="AY91" s="106" t="s">
        <v>131</v>
      </c>
    </row>
    <row r="92" spans="1:65" s="2" customFormat="1" ht="24.2" customHeight="1">
      <c r="A92" s="27"/>
      <c r="B92" s="237"/>
      <c r="C92" s="288" t="s">
        <v>157</v>
      </c>
      <c r="D92" s="288" t="s">
        <v>136</v>
      </c>
      <c r="E92" s="289" t="s">
        <v>1375</v>
      </c>
      <c r="F92" s="290" t="s">
        <v>1376</v>
      </c>
      <c r="G92" s="291" t="s">
        <v>361</v>
      </c>
      <c r="H92" s="292">
        <v>152</v>
      </c>
      <c r="I92" s="314">
        <v>0</v>
      </c>
      <c r="J92" s="293">
        <f>ROUND(I92*H92,2)</f>
        <v>0</v>
      </c>
      <c r="K92" s="290" t="s">
        <v>140</v>
      </c>
      <c r="L92" s="28"/>
      <c r="M92" s="97" t="s">
        <v>3</v>
      </c>
      <c r="N92" s="98" t="s">
        <v>41</v>
      </c>
      <c r="O92" s="99">
        <v>9.6000000000000002E-2</v>
      </c>
      <c r="P92" s="99">
        <f>O92*H92</f>
        <v>14.592000000000001</v>
      </c>
      <c r="Q92" s="99">
        <v>0</v>
      </c>
      <c r="R92" s="99">
        <f>Q92*H92</f>
        <v>0</v>
      </c>
      <c r="S92" s="99">
        <v>0</v>
      </c>
      <c r="T92" s="100">
        <f>S92*H92</f>
        <v>0</v>
      </c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R92" s="101" t="s">
        <v>156</v>
      </c>
      <c r="AT92" s="101" t="s">
        <v>136</v>
      </c>
      <c r="AU92" s="101" t="s">
        <v>80</v>
      </c>
      <c r="AY92" s="18" t="s">
        <v>131</v>
      </c>
      <c r="BE92" s="102">
        <f>IF(N92="základní",J92,0)</f>
        <v>0</v>
      </c>
      <c r="BF92" s="102">
        <f>IF(N92="snížená",J92,0)</f>
        <v>0</v>
      </c>
      <c r="BG92" s="102">
        <f>IF(N92="zákl. přenesená",J92,0)</f>
        <v>0</v>
      </c>
      <c r="BH92" s="102">
        <f>IF(N92="sníž. přenesená",J92,0)</f>
        <v>0</v>
      </c>
      <c r="BI92" s="102">
        <f>IF(N92="nulová",J92,0)</f>
        <v>0</v>
      </c>
      <c r="BJ92" s="18" t="s">
        <v>78</v>
      </c>
      <c r="BK92" s="102">
        <f>ROUND(I92*H92,2)</f>
        <v>0</v>
      </c>
      <c r="BL92" s="18" t="s">
        <v>156</v>
      </c>
      <c r="BM92" s="101" t="s">
        <v>1377</v>
      </c>
    </row>
    <row r="93" spans="1:65" s="2" customFormat="1">
      <c r="A93" s="27"/>
      <c r="B93" s="237"/>
      <c r="C93" s="238"/>
      <c r="D93" s="294" t="s">
        <v>143</v>
      </c>
      <c r="E93" s="238"/>
      <c r="F93" s="295" t="s">
        <v>1378</v>
      </c>
      <c r="G93" s="238"/>
      <c r="H93" s="238"/>
      <c r="I93" s="238"/>
      <c r="J93" s="238"/>
      <c r="K93" s="238"/>
      <c r="L93" s="28"/>
      <c r="M93" s="103"/>
      <c r="N93" s="104"/>
      <c r="O93" s="44"/>
      <c r="P93" s="44"/>
      <c r="Q93" s="44"/>
      <c r="R93" s="44"/>
      <c r="S93" s="44"/>
      <c r="T93" s="45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T93" s="18" t="s">
        <v>143</v>
      </c>
      <c r="AU93" s="18" t="s">
        <v>80</v>
      </c>
    </row>
    <row r="94" spans="1:65" s="13" customFormat="1">
      <c r="B94" s="296"/>
      <c r="C94" s="297"/>
      <c r="D94" s="298" t="s">
        <v>145</v>
      </c>
      <c r="E94" s="299" t="s">
        <v>3</v>
      </c>
      <c r="F94" s="300" t="s">
        <v>1374</v>
      </c>
      <c r="G94" s="297"/>
      <c r="H94" s="301">
        <v>152</v>
      </c>
      <c r="I94" s="297"/>
      <c r="J94" s="297"/>
      <c r="K94" s="297"/>
      <c r="L94" s="105"/>
      <c r="M94" s="107"/>
      <c r="N94" s="108"/>
      <c r="O94" s="108"/>
      <c r="P94" s="108"/>
      <c r="Q94" s="108"/>
      <c r="R94" s="108"/>
      <c r="S94" s="108"/>
      <c r="T94" s="109"/>
      <c r="AT94" s="106" t="s">
        <v>145</v>
      </c>
      <c r="AU94" s="106" t="s">
        <v>80</v>
      </c>
      <c r="AV94" s="13" t="s">
        <v>80</v>
      </c>
      <c r="AW94" s="13" t="s">
        <v>31</v>
      </c>
      <c r="AX94" s="13" t="s">
        <v>78</v>
      </c>
      <c r="AY94" s="106" t="s">
        <v>131</v>
      </c>
    </row>
    <row r="95" spans="1:65" s="2" customFormat="1" ht="24.2" customHeight="1">
      <c r="A95" s="27"/>
      <c r="B95" s="237"/>
      <c r="C95" s="288" t="s">
        <v>156</v>
      </c>
      <c r="D95" s="288" t="s">
        <v>136</v>
      </c>
      <c r="E95" s="289" t="s">
        <v>1379</v>
      </c>
      <c r="F95" s="290" t="s">
        <v>1380</v>
      </c>
      <c r="G95" s="291" t="s">
        <v>233</v>
      </c>
      <c r="H95" s="292">
        <v>100</v>
      </c>
      <c r="I95" s="314">
        <v>0</v>
      </c>
      <c r="J95" s="293">
        <f>ROUND(I95*H95,2)</f>
        <v>0</v>
      </c>
      <c r="K95" s="290" t="s">
        <v>140</v>
      </c>
      <c r="L95" s="28"/>
      <c r="M95" s="97" t="s">
        <v>3</v>
      </c>
      <c r="N95" s="98" t="s">
        <v>41</v>
      </c>
      <c r="O95" s="99">
        <v>0.59699999999999998</v>
      </c>
      <c r="P95" s="99">
        <f>O95*H95</f>
        <v>59.699999999999996</v>
      </c>
      <c r="Q95" s="99">
        <v>0</v>
      </c>
      <c r="R95" s="99">
        <f>Q95*H95</f>
        <v>0</v>
      </c>
      <c r="S95" s="99">
        <v>0</v>
      </c>
      <c r="T95" s="100">
        <f>S95*H95</f>
        <v>0</v>
      </c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R95" s="101" t="s">
        <v>156</v>
      </c>
      <c r="AT95" s="101" t="s">
        <v>136</v>
      </c>
      <c r="AU95" s="101" t="s">
        <v>80</v>
      </c>
      <c r="AY95" s="18" t="s">
        <v>131</v>
      </c>
      <c r="BE95" s="102">
        <f>IF(N95="základní",J95,0)</f>
        <v>0</v>
      </c>
      <c r="BF95" s="102">
        <f>IF(N95="snížená",J95,0)</f>
        <v>0</v>
      </c>
      <c r="BG95" s="102">
        <f>IF(N95="zákl. přenesená",J95,0)</f>
        <v>0</v>
      </c>
      <c r="BH95" s="102">
        <f>IF(N95="sníž. přenesená",J95,0)</f>
        <v>0</v>
      </c>
      <c r="BI95" s="102">
        <f>IF(N95="nulová",J95,0)</f>
        <v>0</v>
      </c>
      <c r="BJ95" s="18" t="s">
        <v>78</v>
      </c>
      <c r="BK95" s="102">
        <f>ROUND(I95*H95,2)</f>
        <v>0</v>
      </c>
      <c r="BL95" s="18" t="s">
        <v>156</v>
      </c>
      <c r="BM95" s="101" t="s">
        <v>1381</v>
      </c>
    </row>
    <row r="96" spans="1:65" s="2" customFormat="1">
      <c r="A96" s="27"/>
      <c r="B96" s="237"/>
      <c r="C96" s="238"/>
      <c r="D96" s="294" t="s">
        <v>143</v>
      </c>
      <c r="E96" s="238"/>
      <c r="F96" s="295" t="s">
        <v>1382</v>
      </c>
      <c r="G96" s="238"/>
      <c r="H96" s="238"/>
      <c r="I96" s="238"/>
      <c r="J96" s="238"/>
      <c r="K96" s="238"/>
      <c r="L96" s="28"/>
      <c r="M96" s="103"/>
      <c r="N96" s="104"/>
      <c r="O96" s="44"/>
      <c r="P96" s="44"/>
      <c r="Q96" s="44"/>
      <c r="R96" s="44"/>
      <c r="S96" s="44"/>
      <c r="T96" s="45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T96" s="18" t="s">
        <v>143</v>
      </c>
      <c r="AU96" s="18" t="s">
        <v>80</v>
      </c>
    </row>
    <row r="97" spans="1:65" s="13" customFormat="1">
      <c r="B97" s="296"/>
      <c r="C97" s="297"/>
      <c r="D97" s="298" t="s">
        <v>145</v>
      </c>
      <c r="E97" s="299" t="s">
        <v>3</v>
      </c>
      <c r="F97" s="300" t="s">
        <v>1383</v>
      </c>
      <c r="G97" s="297"/>
      <c r="H97" s="301">
        <v>100</v>
      </c>
      <c r="I97" s="297"/>
      <c r="J97" s="297"/>
      <c r="K97" s="297"/>
      <c r="L97" s="105"/>
      <c r="M97" s="107"/>
      <c r="N97" s="108"/>
      <c r="O97" s="108"/>
      <c r="P97" s="108"/>
      <c r="Q97" s="108"/>
      <c r="R97" s="108"/>
      <c r="S97" s="108"/>
      <c r="T97" s="109"/>
      <c r="AT97" s="106" t="s">
        <v>145</v>
      </c>
      <c r="AU97" s="106" t="s">
        <v>80</v>
      </c>
      <c r="AV97" s="13" t="s">
        <v>80</v>
      </c>
      <c r="AW97" s="13" t="s">
        <v>31</v>
      </c>
      <c r="AX97" s="13" t="s">
        <v>78</v>
      </c>
      <c r="AY97" s="106" t="s">
        <v>131</v>
      </c>
    </row>
    <row r="98" spans="1:65" s="2" customFormat="1" ht="24.2" customHeight="1">
      <c r="A98" s="27"/>
      <c r="B98" s="237"/>
      <c r="C98" s="288" t="s">
        <v>168</v>
      </c>
      <c r="D98" s="288" t="s">
        <v>136</v>
      </c>
      <c r="E98" s="289" t="s">
        <v>1384</v>
      </c>
      <c r="F98" s="290" t="s">
        <v>1385</v>
      </c>
      <c r="G98" s="291" t="s">
        <v>196</v>
      </c>
      <c r="H98" s="292">
        <v>215</v>
      </c>
      <c r="I98" s="314">
        <v>0</v>
      </c>
      <c r="J98" s="293">
        <f>ROUND(I98*H98,2)</f>
        <v>0</v>
      </c>
      <c r="K98" s="290" t="s">
        <v>140</v>
      </c>
      <c r="L98" s="28"/>
      <c r="M98" s="97" t="s">
        <v>3</v>
      </c>
      <c r="N98" s="98" t="s">
        <v>41</v>
      </c>
      <c r="O98" s="99">
        <v>0.47899999999999998</v>
      </c>
      <c r="P98" s="99">
        <f>O98*H98</f>
        <v>102.985</v>
      </c>
      <c r="Q98" s="99">
        <v>8.4999999999999995E-4</v>
      </c>
      <c r="R98" s="99">
        <f>Q98*H98</f>
        <v>0.18275</v>
      </c>
      <c r="S98" s="99">
        <v>0</v>
      </c>
      <c r="T98" s="100">
        <f>S98*H98</f>
        <v>0</v>
      </c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R98" s="101" t="s">
        <v>156</v>
      </c>
      <c r="AT98" s="101" t="s">
        <v>136</v>
      </c>
      <c r="AU98" s="101" t="s">
        <v>80</v>
      </c>
      <c r="AY98" s="18" t="s">
        <v>131</v>
      </c>
      <c r="BE98" s="102">
        <f>IF(N98="základní",J98,0)</f>
        <v>0</v>
      </c>
      <c r="BF98" s="102">
        <f>IF(N98="snížená",J98,0)</f>
        <v>0</v>
      </c>
      <c r="BG98" s="102">
        <f>IF(N98="zákl. přenesená",J98,0)</f>
        <v>0</v>
      </c>
      <c r="BH98" s="102">
        <f>IF(N98="sníž. přenesená",J98,0)</f>
        <v>0</v>
      </c>
      <c r="BI98" s="102">
        <f>IF(N98="nulová",J98,0)</f>
        <v>0</v>
      </c>
      <c r="BJ98" s="18" t="s">
        <v>78</v>
      </c>
      <c r="BK98" s="102">
        <f>ROUND(I98*H98,2)</f>
        <v>0</v>
      </c>
      <c r="BL98" s="18" t="s">
        <v>156</v>
      </c>
      <c r="BM98" s="101" t="s">
        <v>1386</v>
      </c>
    </row>
    <row r="99" spans="1:65" s="2" customFormat="1">
      <c r="A99" s="27"/>
      <c r="B99" s="237"/>
      <c r="C99" s="238"/>
      <c r="D99" s="294" t="s">
        <v>143</v>
      </c>
      <c r="E99" s="238"/>
      <c r="F99" s="295" t="s">
        <v>1387</v>
      </c>
      <c r="G99" s="238"/>
      <c r="H99" s="238"/>
      <c r="I99" s="238"/>
      <c r="J99" s="238"/>
      <c r="K99" s="238"/>
      <c r="L99" s="28"/>
      <c r="M99" s="103"/>
      <c r="N99" s="104"/>
      <c r="O99" s="44"/>
      <c r="P99" s="44"/>
      <c r="Q99" s="44"/>
      <c r="R99" s="44"/>
      <c r="S99" s="44"/>
      <c r="T99" s="45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T99" s="18" t="s">
        <v>143</v>
      </c>
      <c r="AU99" s="18" t="s">
        <v>80</v>
      </c>
    </row>
    <row r="100" spans="1:65" s="13" customFormat="1">
      <c r="B100" s="296"/>
      <c r="C100" s="297"/>
      <c r="D100" s="298" t="s">
        <v>145</v>
      </c>
      <c r="E100" s="299" t="s">
        <v>3</v>
      </c>
      <c r="F100" s="300" t="s">
        <v>1388</v>
      </c>
      <c r="G100" s="297"/>
      <c r="H100" s="301">
        <v>215</v>
      </c>
      <c r="I100" s="297"/>
      <c r="J100" s="297"/>
      <c r="K100" s="297"/>
      <c r="L100" s="105"/>
      <c r="M100" s="107"/>
      <c r="N100" s="108"/>
      <c r="O100" s="108"/>
      <c r="P100" s="108"/>
      <c r="Q100" s="108"/>
      <c r="R100" s="108"/>
      <c r="S100" s="108"/>
      <c r="T100" s="109"/>
      <c r="AT100" s="106" t="s">
        <v>145</v>
      </c>
      <c r="AU100" s="106" t="s">
        <v>80</v>
      </c>
      <c r="AV100" s="13" t="s">
        <v>80</v>
      </c>
      <c r="AW100" s="13" t="s">
        <v>31</v>
      </c>
      <c r="AX100" s="13" t="s">
        <v>78</v>
      </c>
      <c r="AY100" s="106" t="s">
        <v>131</v>
      </c>
    </row>
    <row r="101" spans="1:65" s="2" customFormat="1" ht="24.2" customHeight="1">
      <c r="A101" s="27"/>
      <c r="B101" s="237"/>
      <c r="C101" s="288" t="s">
        <v>174</v>
      </c>
      <c r="D101" s="288" t="s">
        <v>136</v>
      </c>
      <c r="E101" s="289" t="s">
        <v>1389</v>
      </c>
      <c r="F101" s="290" t="s">
        <v>1390</v>
      </c>
      <c r="G101" s="291" t="s">
        <v>196</v>
      </c>
      <c r="H101" s="292">
        <v>215</v>
      </c>
      <c r="I101" s="314">
        <v>0</v>
      </c>
      <c r="J101" s="293">
        <f>ROUND(I101*H101,2)</f>
        <v>0</v>
      </c>
      <c r="K101" s="290" t="s">
        <v>140</v>
      </c>
      <c r="L101" s="28"/>
      <c r="M101" s="97" t="s">
        <v>3</v>
      </c>
      <c r="N101" s="98" t="s">
        <v>41</v>
      </c>
      <c r="O101" s="99">
        <v>0.32700000000000001</v>
      </c>
      <c r="P101" s="99">
        <f>O101*H101</f>
        <v>70.305000000000007</v>
      </c>
      <c r="Q101" s="99">
        <v>0</v>
      </c>
      <c r="R101" s="99">
        <f>Q101*H101</f>
        <v>0</v>
      </c>
      <c r="S101" s="99">
        <v>0</v>
      </c>
      <c r="T101" s="100">
        <f>S101*H101</f>
        <v>0</v>
      </c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R101" s="101" t="s">
        <v>156</v>
      </c>
      <c r="AT101" s="101" t="s">
        <v>136</v>
      </c>
      <c r="AU101" s="101" t="s">
        <v>80</v>
      </c>
      <c r="AY101" s="18" t="s">
        <v>131</v>
      </c>
      <c r="BE101" s="102">
        <f>IF(N101="základní",J101,0)</f>
        <v>0</v>
      </c>
      <c r="BF101" s="102">
        <f>IF(N101="snížená",J101,0)</f>
        <v>0</v>
      </c>
      <c r="BG101" s="102">
        <f>IF(N101="zákl. přenesená",J101,0)</f>
        <v>0</v>
      </c>
      <c r="BH101" s="102">
        <f>IF(N101="sníž. přenesená",J101,0)</f>
        <v>0</v>
      </c>
      <c r="BI101" s="102">
        <f>IF(N101="nulová",J101,0)</f>
        <v>0</v>
      </c>
      <c r="BJ101" s="18" t="s">
        <v>78</v>
      </c>
      <c r="BK101" s="102">
        <f>ROUND(I101*H101,2)</f>
        <v>0</v>
      </c>
      <c r="BL101" s="18" t="s">
        <v>156</v>
      </c>
      <c r="BM101" s="101" t="s">
        <v>1391</v>
      </c>
    </row>
    <row r="102" spans="1:65" s="2" customFormat="1">
      <c r="A102" s="27"/>
      <c r="B102" s="237"/>
      <c r="C102" s="238"/>
      <c r="D102" s="294" t="s">
        <v>143</v>
      </c>
      <c r="E102" s="238"/>
      <c r="F102" s="295" t="s">
        <v>1392</v>
      </c>
      <c r="G102" s="238"/>
      <c r="H102" s="238"/>
      <c r="I102" s="238"/>
      <c r="J102" s="238"/>
      <c r="K102" s="238"/>
      <c r="L102" s="28"/>
      <c r="M102" s="103"/>
      <c r="N102" s="104"/>
      <c r="O102" s="44"/>
      <c r="P102" s="44"/>
      <c r="Q102" s="44"/>
      <c r="R102" s="44"/>
      <c r="S102" s="44"/>
      <c r="T102" s="45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T102" s="18" t="s">
        <v>143</v>
      </c>
      <c r="AU102" s="18" t="s">
        <v>80</v>
      </c>
    </row>
    <row r="103" spans="1:65" s="13" customFormat="1">
      <c r="B103" s="296"/>
      <c r="C103" s="297"/>
      <c r="D103" s="298" t="s">
        <v>145</v>
      </c>
      <c r="E103" s="299" t="s">
        <v>3</v>
      </c>
      <c r="F103" s="300" t="s">
        <v>1388</v>
      </c>
      <c r="G103" s="297"/>
      <c r="H103" s="301">
        <v>215</v>
      </c>
      <c r="I103" s="297"/>
      <c r="J103" s="297"/>
      <c r="K103" s="297"/>
      <c r="L103" s="105"/>
      <c r="M103" s="107"/>
      <c r="N103" s="108"/>
      <c r="O103" s="108"/>
      <c r="P103" s="108"/>
      <c r="Q103" s="108"/>
      <c r="R103" s="108"/>
      <c r="S103" s="108"/>
      <c r="T103" s="109"/>
      <c r="AT103" s="106" t="s">
        <v>145</v>
      </c>
      <c r="AU103" s="106" t="s">
        <v>80</v>
      </c>
      <c r="AV103" s="13" t="s">
        <v>80</v>
      </c>
      <c r="AW103" s="13" t="s">
        <v>31</v>
      </c>
      <c r="AX103" s="13" t="s">
        <v>78</v>
      </c>
      <c r="AY103" s="106" t="s">
        <v>131</v>
      </c>
    </row>
    <row r="104" spans="1:65" s="2" customFormat="1" ht="37.9" customHeight="1">
      <c r="A104" s="27"/>
      <c r="B104" s="237"/>
      <c r="C104" s="288" t="s">
        <v>180</v>
      </c>
      <c r="D104" s="288" t="s">
        <v>136</v>
      </c>
      <c r="E104" s="289" t="s">
        <v>252</v>
      </c>
      <c r="F104" s="290" t="s">
        <v>253</v>
      </c>
      <c r="G104" s="291" t="s">
        <v>233</v>
      </c>
      <c r="H104" s="292">
        <v>100</v>
      </c>
      <c r="I104" s="314">
        <v>0</v>
      </c>
      <c r="J104" s="293">
        <f>ROUND(I104*H104,2)</f>
        <v>0</v>
      </c>
      <c r="K104" s="290" t="s">
        <v>140</v>
      </c>
      <c r="L104" s="28"/>
      <c r="M104" s="97" t="s">
        <v>3</v>
      </c>
      <c r="N104" s="98" t="s">
        <v>41</v>
      </c>
      <c r="O104" s="99">
        <v>8.6999999999999994E-2</v>
      </c>
      <c r="P104" s="99">
        <f>O104*H104</f>
        <v>8.6999999999999993</v>
      </c>
      <c r="Q104" s="99">
        <v>0</v>
      </c>
      <c r="R104" s="99">
        <f>Q104*H104</f>
        <v>0</v>
      </c>
      <c r="S104" s="99">
        <v>0</v>
      </c>
      <c r="T104" s="100">
        <f>S104*H104</f>
        <v>0</v>
      </c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R104" s="101" t="s">
        <v>156</v>
      </c>
      <c r="AT104" s="101" t="s">
        <v>136</v>
      </c>
      <c r="AU104" s="101" t="s">
        <v>80</v>
      </c>
      <c r="AY104" s="18" t="s">
        <v>131</v>
      </c>
      <c r="BE104" s="102">
        <f>IF(N104="základní",J104,0)</f>
        <v>0</v>
      </c>
      <c r="BF104" s="102">
        <f>IF(N104="snížená",J104,0)</f>
        <v>0</v>
      </c>
      <c r="BG104" s="102">
        <f>IF(N104="zákl. přenesená",J104,0)</f>
        <v>0</v>
      </c>
      <c r="BH104" s="102">
        <f>IF(N104="sníž. přenesená",J104,0)</f>
        <v>0</v>
      </c>
      <c r="BI104" s="102">
        <f>IF(N104="nulová",J104,0)</f>
        <v>0</v>
      </c>
      <c r="BJ104" s="18" t="s">
        <v>78</v>
      </c>
      <c r="BK104" s="102">
        <f>ROUND(I104*H104,2)</f>
        <v>0</v>
      </c>
      <c r="BL104" s="18" t="s">
        <v>156</v>
      </c>
      <c r="BM104" s="101" t="s">
        <v>1393</v>
      </c>
    </row>
    <row r="105" spans="1:65" s="2" customFormat="1">
      <c r="A105" s="27"/>
      <c r="B105" s="237"/>
      <c r="C105" s="238"/>
      <c r="D105" s="294" t="s">
        <v>143</v>
      </c>
      <c r="E105" s="238"/>
      <c r="F105" s="295" t="s">
        <v>255</v>
      </c>
      <c r="G105" s="238"/>
      <c r="H105" s="238"/>
      <c r="I105" s="238"/>
      <c r="J105" s="238"/>
      <c r="K105" s="238"/>
      <c r="L105" s="28"/>
      <c r="M105" s="103"/>
      <c r="N105" s="104"/>
      <c r="O105" s="44"/>
      <c r="P105" s="44"/>
      <c r="Q105" s="44"/>
      <c r="R105" s="44"/>
      <c r="S105" s="44"/>
      <c r="T105" s="45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T105" s="18" t="s">
        <v>143</v>
      </c>
      <c r="AU105" s="18" t="s">
        <v>80</v>
      </c>
    </row>
    <row r="106" spans="1:65" s="13" customFormat="1">
      <c r="B106" s="296"/>
      <c r="C106" s="297"/>
      <c r="D106" s="298" t="s">
        <v>145</v>
      </c>
      <c r="E106" s="299" t="s">
        <v>3</v>
      </c>
      <c r="F106" s="300" t="s">
        <v>1191</v>
      </c>
      <c r="G106" s="297"/>
      <c r="H106" s="301">
        <v>100</v>
      </c>
      <c r="I106" s="297"/>
      <c r="J106" s="297"/>
      <c r="K106" s="297"/>
      <c r="L106" s="105"/>
      <c r="M106" s="107"/>
      <c r="N106" s="108"/>
      <c r="O106" s="108"/>
      <c r="P106" s="108"/>
      <c r="Q106" s="108"/>
      <c r="R106" s="108"/>
      <c r="S106" s="108"/>
      <c r="T106" s="109"/>
      <c r="AT106" s="106" t="s">
        <v>145</v>
      </c>
      <c r="AU106" s="106" t="s">
        <v>80</v>
      </c>
      <c r="AV106" s="13" t="s">
        <v>80</v>
      </c>
      <c r="AW106" s="13" t="s">
        <v>31</v>
      </c>
      <c r="AX106" s="13" t="s">
        <v>78</v>
      </c>
      <c r="AY106" s="106" t="s">
        <v>131</v>
      </c>
    </row>
    <row r="107" spans="1:65" s="2" customFormat="1" ht="37.9" customHeight="1">
      <c r="A107" s="27"/>
      <c r="B107" s="237"/>
      <c r="C107" s="288" t="s">
        <v>186</v>
      </c>
      <c r="D107" s="288" t="s">
        <v>136</v>
      </c>
      <c r="E107" s="289" t="s">
        <v>257</v>
      </c>
      <c r="F107" s="290" t="s">
        <v>258</v>
      </c>
      <c r="G107" s="291" t="s">
        <v>233</v>
      </c>
      <c r="H107" s="292">
        <v>1000</v>
      </c>
      <c r="I107" s="314">
        <v>0</v>
      </c>
      <c r="J107" s="293">
        <f>ROUND(I107*H107,2)</f>
        <v>0</v>
      </c>
      <c r="K107" s="290" t="s">
        <v>140</v>
      </c>
      <c r="L107" s="28"/>
      <c r="M107" s="97" t="s">
        <v>3</v>
      </c>
      <c r="N107" s="98" t="s">
        <v>41</v>
      </c>
      <c r="O107" s="99">
        <v>5.0000000000000001E-3</v>
      </c>
      <c r="P107" s="99">
        <f>O107*H107</f>
        <v>5</v>
      </c>
      <c r="Q107" s="99">
        <v>0</v>
      </c>
      <c r="R107" s="99">
        <f>Q107*H107</f>
        <v>0</v>
      </c>
      <c r="S107" s="99">
        <v>0</v>
      </c>
      <c r="T107" s="100">
        <f>S107*H107</f>
        <v>0</v>
      </c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R107" s="101" t="s">
        <v>156</v>
      </c>
      <c r="AT107" s="101" t="s">
        <v>136</v>
      </c>
      <c r="AU107" s="101" t="s">
        <v>80</v>
      </c>
      <c r="AY107" s="18" t="s">
        <v>131</v>
      </c>
      <c r="BE107" s="102">
        <f>IF(N107="základní",J107,0)</f>
        <v>0</v>
      </c>
      <c r="BF107" s="102">
        <f>IF(N107="snížená",J107,0)</f>
        <v>0</v>
      </c>
      <c r="BG107" s="102">
        <f>IF(N107="zákl. přenesená",J107,0)</f>
        <v>0</v>
      </c>
      <c r="BH107" s="102">
        <f>IF(N107="sníž. přenesená",J107,0)</f>
        <v>0</v>
      </c>
      <c r="BI107" s="102">
        <f>IF(N107="nulová",J107,0)</f>
        <v>0</v>
      </c>
      <c r="BJ107" s="18" t="s">
        <v>78</v>
      </c>
      <c r="BK107" s="102">
        <f>ROUND(I107*H107,2)</f>
        <v>0</v>
      </c>
      <c r="BL107" s="18" t="s">
        <v>156</v>
      </c>
      <c r="BM107" s="101" t="s">
        <v>1394</v>
      </c>
    </row>
    <row r="108" spans="1:65" s="2" customFormat="1">
      <c r="A108" s="27"/>
      <c r="B108" s="237"/>
      <c r="C108" s="238"/>
      <c r="D108" s="294" t="s">
        <v>143</v>
      </c>
      <c r="E108" s="238"/>
      <c r="F108" s="295" t="s">
        <v>260</v>
      </c>
      <c r="G108" s="238"/>
      <c r="H108" s="238"/>
      <c r="I108" s="238"/>
      <c r="J108" s="238"/>
      <c r="K108" s="238"/>
      <c r="L108" s="28"/>
      <c r="M108" s="103"/>
      <c r="N108" s="104"/>
      <c r="O108" s="44"/>
      <c r="P108" s="44"/>
      <c r="Q108" s="44"/>
      <c r="R108" s="44"/>
      <c r="S108" s="44"/>
      <c r="T108" s="45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T108" s="18" t="s">
        <v>143</v>
      </c>
      <c r="AU108" s="18" t="s">
        <v>80</v>
      </c>
    </row>
    <row r="109" spans="1:65" s="13" customFormat="1">
      <c r="B109" s="296"/>
      <c r="C109" s="297"/>
      <c r="D109" s="298" t="s">
        <v>145</v>
      </c>
      <c r="E109" s="299" t="s">
        <v>3</v>
      </c>
      <c r="F109" s="300" t="s">
        <v>1395</v>
      </c>
      <c r="G109" s="297"/>
      <c r="H109" s="301">
        <v>1000</v>
      </c>
      <c r="I109" s="297"/>
      <c r="J109" s="297"/>
      <c r="K109" s="297"/>
      <c r="L109" s="105"/>
      <c r="M109" s="107"/>
      <c r="N109" s="108"/>
      <c r="O109" s="108"/>
      <c r="P109" s="108"/>
      <c r="Q109" s="108"/>
      <c r="R109" s="108"/>
      <c r="S109" s="108"/>
      <c r="T109" s="109"/>
      <c r="AT109" s="106" t="s">
        <v>145</v>
      </c>
      <c r="AU109" s="106" t="s">
        <v>80</v>
      </c>
      <c r="AV109" s="13" t="s">
        <v>80</v>
      </c>
      <c r="AW109" s="13" t="s">
        <v>31</v>
      </c>
      <c r="AX109" s="13" t="s">
        <v>78</v>
      </c>
      <c r="AY109" s="106" t="s">
        <v>131</v>
      </c>
    </row>
    <row r="110" spans="1:65" s="2" customFormat="1" ht="24.2" customHeight="1">
      <c r="A110" s="27"/>
      <c r="B110" s="237"/>
      <c r="C110" s="288" t="s">
        <v>193</v>
      </c>
      <c r="D110" s="288" t="s">
        <v>136</v>
      </c>
      <c r="E110" s="289" t="s">
        <v>267</v>
      </c>
      <c r="F110" s="290" t="s">
        <v>268</v>
      </c>
      <c r="G110" s="291" t="s">
        <v>150</v>
      </c>
      <c r="H110" s="292">
        <v>180</v>
      </c>
      <c r="I110" s="314">
        <v>0</v>
      </c>
      <c r="J110" s="293">
        <f>ROUND(I110*H110,2)</f>
        <v>0</v>
      </c>
      <c r="K110" s="290" t="s">
        <v>140</v>
      </c>
      <c r="L110" s="28"/>
      <c r="M110" s="97" t="s">
        <v>3</v>
      </c>
      <c r="N110" s="98" t="s">
        <v>41</v>
      </c>
      <c r="O110" s="99">
        <v>0</v>
      </c>
      <c r="P110" s="99">
        <f>O110*H110</f>
        <v>0</v>
      </c>
      <c r="Q110" s="99">
        <v>0</v>
      </c>
      <c r="R110" s="99">
        <f>Q110*H110</f>
        <v>0</v>
      </c>
      <c r="S110" s="99">
        <v>0</v>
      </c>
      <c r="T110" s="100">
        <f>S110*H110</f>
        <v>0</v>
      </c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R110" s="101" t="s">
        <v>156</v>
      </c>
      <c r="AT110" s="101" t="s">
        <v>136</v>
      </c>
      <c r="AU110" s="101" t="s">
        <v>80</v>
      </c>
      <c r="AY110" s="18" t="s">
        <v>131</v>
      </c>
      <c r="BE110" s="102">
        <f>IF(N110="základní",J110,0)</f>
        <v>0</v>
      </c>
      <c r="BF110" s="102">
        <f>IF(N110="snížená",J110,0)</f>
        <v>0</v>
      </c>
      <c r="BG110" s="102">
        <f>IF(N110="zákl. přenesená",J110,0)</f>
        <v>0</v>
      </c>
      <c r="BH110" s="102">
        <f>IF(N110="sníž. přenesená",J110,0)</f>
        <v>0</v>
      </c>
      <c r="BI110" s="102">
        <f>IF(N110="nulová",J110,0)</f>
        <v>0</v>
      </c>
      <c r="BJ110" s="18" t="s">
        <v>78</v>
      </c>
      <c r="BK110" s="102">
        <f>ROUND(I110*H110,2)</f>
        <v>0</v>
      </c>
      <c r="BL110" s="18" t="s">
        <v>156</v>
      </c>
      <c r="BM110" s="101" t="s">
        <v>1396</v>
      </c>
    </row>
    <row r="111" spans="1:65" s="2" customFormat="1">
      <c r="A111" s="27"/>
      <c r="B111" s="237"/>
      <c r="C111" s="238"/>
      <c r="D111" s="294" t="s">
        <v>143</v>
      </c>
      <c r="E111" s="238"/>
      <c r="F111" s="295" t="s">
        <v>270</v>
      </c>
      <c r="G111" s="238"/>
      <c r="H111" s="238"/>
      <c r="I111" s="238"/>
      <c r="J111" s="238"/>
      <c r="K111" s="238"/>
      <c r="L111" s="28"/>
      <c r="M111" s="103"/>
      <c r="N111" s="104"/>
      <c r="O111" s="44"/>
      <c r="P111" s="44"/>
      <c r="Q111" s="44"/>
      <c r="R111" s="44"/>
      <c r="S111" s="44"/>
      <c r="T111" s="45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T111" s="18" t="s">
        <v>143</v>
      </c>
      <c r="AU111" s="18" t="s">
        <v>80</v>
      </c>
    </row>
    <row r="112" spans="1:65" s="13" customFormat="1">
      <c r="B112" s="296"/>
      <c r="C112" s="297"/>
      <c r="D112" s="298" t="s">
        <v>145</v>
      </c>
      <c r="E112" s="299" t="s">
        <v>3</v>
      </c>
      <c r="F112" s="300" t="s">
        <v>1191</v>
      </c>
      <c r="G112" s="297"/>
      <c r="H112" s="301">
        <v>100</v>
      </c>
      <c r="I112" s="297"/>
      <c r="J112" s="297"/>
      <c r="K112" s="297"/>
      <c r="L112" s="105"/>
      <c r="M112" s="107"/>
      <c r="N112" s="108"/>
      <c r="O112" s="108"/>
      <c r="P112" s="108"/>
      <c r="Q112" s="108"/>
      <c r="R112" s="108"/>
      <c r="S112" s="108"/>
      <c r="T112" s="109"/>
      <c r="AT112" s="106" t="s">
        <v>145</v>
      </c>
      <c r="AU112" s="106" t="s">
        <v>80</v>
      </c>
      <c r="AV112" s="13" t="s">
        <v>80</v>
      </c>
      <c r="AW112" s="13" t="s">
        <v>31</v>
      </c>
      <c r="AX112" s="13" t="s">
        <v>78</v>
      </c>
      <c r="AY112" s="106" t="s">
        <v>131</v>
      </c>
    </row>
    <row r="113" spans="1:65" s="13" customFormat="1">
      <c r="B113" s="296"/>
      <c r="C113" s="297"/>
      <c r="D113" s="298" t="s">
        <v>145</v>
      </c>
      <c r="E113" s="297"/>
      <c r="F113" s="300" t="s">
        <v>1397</v>
      </c>
      <c r="G113" s="297"/>
      <c r="H113" s="301">
        <v>180</v>
      </c>
      <c r="I113" s="297"/>
      <c r="J113" s="297"/>
      <c r="K113" s="297"/>
      <c r="L113" s="105"/>
      <c r="M113" s="107"/>
      <c r="N113" s="108"/>
      <c r="O113" s="108"/>
      <c r="P113" s="108"/>
      <c r="Q113" s="108"/>
      <c r="R113" s="108"/>
      <c r="S113" s="108"/>
      <c r="T113" s="109"/>
      <c r="AT113" s="106" t="s">
        <v>145</v>
      </c>
      <c r="AU113" s="106" t="s">
        <v>80</v>
      </c>
      <c r="AV113" s="13" t="s">
        <v>80</v>
      </c>
      <c r="AW113" s="13" t="s">
        <v>4</v>
      </c>
      <c r="AX113" s="13" t="s">
        <v>78</v>
      </c>
      <c r="AY113" s="106" t="s">
        <v>131</v>
      </c>
    </row>
    <row r="114" spans="1:65" s="2" customFormat="1" ht="24.2" customHeight="1">
      <c r="A114" s="27"/>
      <c r="B114" s="237"/>
      <c r="C114" s="288" t="s">
        <v>200</v>
      </c>
      <c r="D114" s="288" t="s">
        <v>136</v>
      </c>
      <c r="E114" s="289" t="s">
        <v>1398</v>
      </c>
      <c r="F114" s="290" t="s">
        <v>1399</v>
      </c>
      <c r="G114" s="291" t="s">
        <v>233</v>
      </c>
      <c r="H114" s="292">
        <v>75</v>
      </c>
      <c r="I114" s="314">
        <v>0</v>
      </c>
      <c r="J114" s="293">
        <f>ROUND(I114*H114,2)</f>
        <v>0</v>
      </c>
      <c r="K114" s="290" t="s">
        <v>140</v>
      </c>
      <c r="L114" s="28"/>
      <c r="M114" s="97" t="s">
        <v>3</v>
      </c>
      <c r="N114" s="98" t="s">
        <v>41</v>
      </c>
      <c r="O114" s="99">
        <v>0.32800000000000001</v>
      </c>
      <c r="P114" s="99">
        <f>O114*H114</f>
        <v>24.6</v>
      </c>
      <c r="Q114" s="99">
        <v>0</v>
      </c>
      <c r="R114" s="99">
        <f>Q114*H114</f>
        <v>0</v>
      </c>
      <c r="S114" s="99">
        <v>0</v>
      </c>
      <c r="T114" s="100">
        <f>S114*H114</f>
        <v>0</v>
      </c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R114" s="101" t="s">
        <v>156</v>
      </c>
      <c r="AT114" s="101" t="s">
        <v>136</v>
      </c>
      <c r="AU114" s="101" t="s">
        <v>80</v>
      </c>
      <c r="AY114" s="18" t="s">
        <v>131</v>
      </c>
      <c r="BE114" s="102">
        <f>IF(N114="základní",J114,0)</f>
        <v>0</v>
      </c>
      <c r="BF114" s="102">
        <f>IF(N114="snížená",J114,0)</f>
        <v>0</v>
      </c>
      <c r="BG114" s="102">
        <f>IF(N114="zákl. přenesená",J114,0)</f>
        <v>0</v>
      </c>
      <c r="BH114" s="102">
        <f>IF(N114="sníž. přenesená",J114,0)</f>
        <v>0</v>
      </c>
      <c r="BI114" s="102">
        <f>IF(N114="nulová",J114,0)</f>
        <v>0</v>
      </c>
      <c r="BJ114" s="18" t="s">
        <v>78</v>
      </c>
      <c r="BK114" s="102">
        <f>ROUND(I114*H114,2)</f>
        <v>0</v>
      </c>
      <c r="BL114" s="18" t="s">
        <v>156</v>
      </c>
      <c r="BM114" s="101" t="s">
        <v>1400</v>
      </c>
    </row>
    <row r="115" spans="1:65" s="2" customFormat="1">
      <c r="A115" s="27"/>
      <c r="B115" s="237"/>
      <c r="C115" s="238"/>
      <c r="D115" s="294" t="s">
        <v>143</v>
      </c>
      <c r="E115" s="238"/>
      <c r="F115" s="295" t="s">
        <v>1401</v>
      </c>
      <c r="G115" s="238"/>
      <c r="H115" s="238"/>
      <c r="I115" s="238"/>
      <c r="J115" s="238"/>
      <c r="K115" s="238"/>
      <c r="L115" s="28"/>
      <c r="M115" s="103"/>
      <c r="N115" s="104"/>
      <c r="O115" s="44"/>
      <c r="P115" s="44"/>
      <c r="Q115" s="44"/>
      <c r="R115" s="44"/>
      <c r="S115" s="44"/>
      <c r="T115" s="45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T115" s="18" t="s">
        <v>143</v>
      </c>
      <c r="AU115" s="18" t="s">
        <v>80</v>
      </c>
    </row>
    <row r="116" spans="1:65" s="13" customFormat="1">
      <c r="B116" s="296"/>
      <c r="C116" s="297"/>
      <c r="D116" s="298" t="s">
        <v>145</v>
      </c>
      <c r="E116" s="299" t="s">
        <v>3</v>
      </c>
      <c r="F116" s="300" t="s">
        <v>1402</v>
      </c>
      <c r="G116" s="297"/>
      <c r="H116" s="301">
        <v>75</v>
      </c>
      <c r="I116" s="297"/>
      <c r="J116" s="297"/>
      <c r="K116" s="297"/>
      <c r="L116" s="105"/>
      <c r="M116" s="107"/>
      <c r="N116" s="108"/>
      <c r="O116" s="108"/>
      <c r="P116" s="108"/>
      <c r="Q116" s="108"/>
      <c r="R116" s="108"/>
      <c r="S116" s="108"/>
      <c r="T116" s="109"/>
      <c r="AT116" s="106" t="s">
        <v>145</v>
      </c>
      <c r="AU116" s="106" t="s">
        <v>80</v>
      </c>
      <c r="AV116" s="13" t="s">
        <v>80</v>
      </c>
      <c r="AW116" s="13" t="s">
        <v>31</v>
      </c>
      <c r="AX116" s="13" t="s">
        <v>78</v>
      </c>
      <c r="AY116" s="106" t="s">
        <v>131</v>
      </c>
    </row>
    <row r="117" spans="1:65" s="2" customFormat="1" ht="16.5" customHeight="1">
      <c r="A117" s="27"/>
      <c r="B117" s="237"/>
      <c r="C117" s="302" t="s">
        <v>207</v>
      </c>
      <c r="D117" s="302" t="s">
        <v>147</v>
      </c>
      <c r="E117" s="303" t="s">
        <v>1403</v>
      </c>
      <c r="F117" s="304" t="s">
        <v>1404</v>
      </c>
      <c r="G117" s="305" t="s">
        <v>150</v>
      </c>
      <c r="H117" s="306">
        <v>165</v>
      </c>
      <c r="I117" s="314">
        <v>0</v>
      </c>
      <c r="J117" s="307">
        <f>ROUND(I117*H117,2)</f>
        <v>0</v>
      </c>
      <c r="K117" s="304" t="s">
        <v>140</v>
      </c>
      <c r="L117" s="110"/>
      <c r="M117" s="111" t="s">
        <v>3</v>
      </c>
      <c r="N117" s="112" t="s">
        <v>41</v>
      </c>
      <c r="O117" s="99">
        <v>0</v>
      </c>
      <c r="P117" s="99">
        <f>O117*H117</f>
        <v>0</v>
      </c>
      <c r="Q117" s="99">
        <v>1</v>
      </c>
      <c r="R117" s="99">
        <f>Q117*H117</f>
        <v>165</v>
      </c>
      <c r="S117" s="99">
        <v>0</v>
      </c>
      <c r="T117" s="100">
        <f>S117*H117</f>
        <v>0</v>
      </c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R117" s="101" t="s">
        <v>186</v>
      </c>
      <c r="AT117" s="101" t="s">
        <v>147</v>
      </c>
      <c r="AU117" s="101" t="s">
        <v>80</v>
      </c>
      <c r="AY117" s="18" t="s">
        <v>131</v>
      </c>
      <c r="BE117" s="102">
        <f>IF(N117="základní",J117,0)</f>
        <v>0</v>
      </c>
      <c r="BF117" s="102">
        <f>IF(N117="snížená",J117,0)</f>
        <v>0</v>
      </c>
      <c r="BG117" s="102">
        <f>IF(N117="zákl. přenesená",J117,0)</f>
        <v>0</v>
      </c>
      <c r="BH117" s="102">
        <f>IF(N117="sníž. přenesená",J117,0)</f>
        <v>0</v>
      </c>
      <c r="BI117" s="102">
        <f>IF(N117="nulová",J117,0)</f>
        <v>0</v>
      </c>
      <c r="BJ117" s="18" t="s">
        <v>78</v>
      </c>
      <c r="BK117" s="102">
        <f>ROUND(I117*H117,2)</f>
        <v>0</v>
      </c>
      <c r="BL117" s="18" t="s">
        <v>156</v>
      </c>
      <c r="BM117" s="101" t="s">
        <v>1405</v>
      </c>
    </row>
    <row r="118" spans="1:65" s="13" customFormat="1">
      <c r="B118" s="296"/>
      <c r="C118" s="297"/>
      <c r="D118" s="298" t="s">
        <v>145</v>
      </c>
      <c r="E118" s="299" t="s">
        <v>3</v>
      </c>
      <c r="F118" s="300" t="s">
        <v>666</v>
      </c>
      <c r="G118" s="297"/>
      <c r="H118" s="301">
        <v>75</v>
      </c>
      <c r="I118" s="297"/>
      <c r="J118" s="297"/>
      <c r="K118" s="297"/>
      <c r="L118" s="105"/>
      <c r="M118" s="107"/>
      <c r="N118" s="108"/>
      <c r="O118" s="108"/>
      <c r="P118" s="108"/>
      <c r="Q118" s="108"/>
      <c r="R118" s="108"/>
      <c r="S118" s="108"/>
      <c r="T118" s="109"/>
      <c r="AT118" s="106" t="s">
        <v>145</v>
      </c>
      <c r="AU118" s="106" t="s">
        <v>80</v>
      </c>
      <c r="AV118" s="13" t="s">
        <v>80</v>
      </c>
      <c r="AW118" s="13" t="s">
        <v>31</v>
      </c>
      <c r="AX118" s="13" t="s">
        <v>78</v>
      </c>
      <c r="AY118" s="106" t="s">
        <v>131</v>
      </c>
    </row>
    <row r="119" spans="1:65" s="13" customFormat="1">
      <c r="B119" s="296"/>
      <c r="C119" s="297"/>
      <c r="D119" s="298" t="s">
        <v>145</v>
      </c>
      <c r="E119" s="297"/>
      <c r="F119" s="300" t="s">
        <v>1406</v>
      </c>
      <c r="G119" s="297"/>
      <c r="H119" s="301">
        <v>165</v>
      </c>
      <c r="I119" s="297"/>
      <c r="J119" s="297"/>
      <c r="K119" s="297"/>
      <c r="L119" s="105"/>
      <c r="M119" s="107"/>
      <c r="N119" s="108"/>
      <c r="O119" s="108"/>
      <c r="P119" s="108"/>
      <c r="Q119" s="108"/>
      <c r="R119" s="108"/>
      <c r="S119" s="108"/>
      <c r="T119" s="109"/>
      <c r="AT119" s="106" t="s">
        <v>145</v>
      </c>
      <c r="AU119" s="106" t="s">
        <v>80</v>
      </c>
      <c r="AV119" s="13" t="s">
        <v>80</v>
      </c>
      <c r="AW119" s="13" t="s">
        <v>4</v>
      </c>
      <c r="AX119" s="13" t="s">
        <v>78</v>
      </c>
      <c r="AY119" s="106" t="s">
        <v>131</v>
      </c>
    </row>
    <row r="120" spans="1:65" s="2" customFormat="1" ht="37.9" customHeight="1">
      <c r="A120" s="27"/>
      <c r="B120" s="237"/>
      <c r="C120" s="288" t="s">
        <v>9</v>
      </c>
      <c r="D120" s="288" t="s">
        <v>136</v>
      </c>
      <c r="E120" s="289" t="s">
        <v>1407</v>
      </c>
      <c r="F120" s="290" t="s">
        <v>1408</v>
      </c>
      <c r="G120" s="291" t="s">
        <v>233</v>
      </c>
      <c r="H120" s="292">
        <v>18.88</v>
      </c>
      <c r="I120" s="314">
        <v>0</v>
      </c>
      <c r="J120" s="293">
        <f>ROUND(I120*H120,2)</f>
        <v>0</v>
      </c>
      <c r="K120" s="290" t="s">
        <v>140</v>
      </c>
      <c r="L120" s="28"/>
      <c r="M120" s="97" t="s">
        <v>3</v>
      </c>
      <c r="N120" s="98" t="s">
        <v>41</v>
      </c>
      <c r="O120" s="99">
        <v>0.435</v>
      </c>
      <c r="P120" s="99">
        <f>O120*H120</f>
        <v>8.2127999999999997</v>
      </c>
      <c r="Q120" s="99">
        <v>0</v>
      </c>
      <c r="R120" s="99">
        <f>Q120*H120</f>
        <v>0</v>
      </c>
      <c r="S120" s="99">
        <v>0</v>
      </c>
      <c r="T120" s="100">
        <f>S120*H120</f>
        <v>0</v>
      </c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R120" s="101" t="s">
        <v>156</v>
      </c>
      <c r="AT120" s="101" t="s">
        <v>136</v>
      </c>
      <c r="AU120" s="101" t="s">
        <v>80</v>
      </c>
      <c r="AY120" s="18" t="s">
        <v>131</v>
      </c>
      <c r="BE120" s="102">
        <f>IF(N120="základní",J120,0)</f>
        <v>0</v>
      </c>
      <c r="BF120" s="102">
        <f>IF(N120="snížená",J120,0)</f>
        <v>0</v>
      </c>
      <c r="BG120" s="102">
        <f>IF(N120="zákl. přenesená",J120,0)</f>
        <v>0</v>
      </c>
      <c r="BH120" s="102">
        <f>IF(N120="sníž. přenesená",J120,0)</f>
        <v>0</v>
      </c>
      <c r="BI120" s="102">
        <f>IF(N120="nulová",J120,0)</f>
        <v>0</v>
      </c>
      <c r="BJ120" s="18" t="s">
        <v>78</v>
      </c>
      <c r="BK120" s="102">
        <f>ROUND(I120*H120,2)</f>
        <v>0</v>
      </c>
      <c r="BL120" s="18" t="s">
        <v>156</v>
      </c>
      <c r="BM120" s="101" t="s">
        <v>1409</v>
      </c>
    </row>
    <row r="121" spans="1:65" s="2" customFormat="1">
      <c r="A121" s="27"/>
      <c r="B121" s="237"/>
      <c r="C121" s="238"/>
      <c r="D121" s="294" t="s">
        <v>143</v>
      </c>
      <c r="E121" s="238"/>
      <c r="F121" s="295" t="s">
        <v>1410</v>
      </c>
      <c r="G121" s="238"/>
      <c r="H121" s="238"/>
      <c r="I121" s="238"/>
      <c r="J121" s="238"/>
      <c r="K121" s="238"/>
      <c r="L121" s="28"/>
      <c r="M121" s="103"/>
      <c r="N121" s="104"/>
      <c r="O121" s="44"/>
      <c r="P121" s="44"/>
      <c r="Q121" s="44"/>
      <c r="R121" s="44"/>
      <c r="S121" s="44"/>
      <c r="T121" s="45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T121" s="18" t="s">
        <v>143</v>
      </c>
      <c r="AU121" s="18" t="s">
        <v>80</v>
      </c>
    </row>
    <row r="122" spans="1:65" s="13" customFormat="1">
      <c r="B122" s="296"/>
      <c r="C122" s="297"/>
      <c r="D122" s="298" t="s">
        <v>145</v>
      </c>
      <c r="E122" s="299" t="s">
        <v>3</v>
      </c>
      <c r="F122" s="300" t="s">
        <v>1411</v>
      </c>
      <c r="G122" s="297"/>
      <c r="H122" s="301">
        <v>18.88</v>
      </c>
      <c r="I122" s="297"/>
      <c r="J122" s="297"/>
      <c r="K122" s="297"/>
      <c r="L122" s="105"/>
      <c r="M122" s="107"/>
      <c r="N122" s="108"/>
      <c r="O122" s="108"/>
      <c r="P122" s="108"/>
      <c r="Q122" s="108"/>
      <c r="R122" s="108"/>
      <c r="S122" s="108"/>
      <c r="T122" s="109"/>
      <c r="AT122" s="106" t="s">
        <v>145</v>
      </c>
      <c r="AU122" s="106" t="s">
        <v>80</v>
      </c>
      <c r="AV122" s="13" t="s">
        <v>80</v>
      </c>
      <c r="AW122" s="13" t="s">
        <v>31</v>
      </c>
      <c r="AX122" s="13" t="s">
        <v>78</v>
      </c>
      <c r="AY122" s="106" t="s">
        <v>131</v>
      </c>
    </row>
    <row r="123" spans="1:65" s="2" customFormat="1" ht="16.5" customHeight="1">
      <c r="A123" s="27"/>
      <c r="B123" s="237"/>
      <c r="C123" s="302" t="s">
        <v>312</v>
      </c>
      <c r="D123" s="302" t="s">
        <v>147</v>
      </c>
      <c r="E123" s="303" t="s">
        <v>1412</v>
      </c>
      <c r="F123" s="304" t="s">
        <v>1413</v>
      </c>
      <c r="G123" s="305" t="s">
        <v>150</v>
      </c>
      <c r="H123" s="306">
        <v>37.76</v>
      </c>
      <c r="I123" s="314">
        <v>0</v>
      </c>
      <c r="J123" s="307">
        <f>ROUND(I123*H123,2)</f>
        <v>0</v>
      </c>
      <c r="K123" s="304" t="s">
        <v>140</v>
      </c>
      <c r="L123" s="110"/>
      <c r="M123" s="111" t="s">
        <v>3</v>
      </c>
      <c r="N123" s="112" t="s">
        <v>41</v>
      </c>
      <c r="O123" s="99">
        <v>0</v>
      </c>
      <c r="P123" s="99">
        <f>O123*H123</f>
        <v>0</v>
      </c>
      <c r="Q123" s="99">
        <v>1</v>
      </c>
      <c r="R123" s="99">
        <f>Q123*H123</f>
        <v>37.76</v>
      </c>
      <c r="S123" s="99">
        <v>0</v>
      </c>
      <c r="T123" s="100">
        <f>S123*H123</f>
        <v>0</v>
      </c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R123" s="101" t="s">
        <v>186</v>
      </c>
      <c r="AT123" s="101" t="s">
        <v>147</v>
      </c>
      <c r="AU123" s="101" t="s">
        <v>80</v>
      </c>
      <c r="AY123" s="18" t="s">
        <v>131</v>
      </c>
      <c r="BE123" s="102">
        <f>IF(N123="základní",J123,0)</f>
        <v>0</v>
      </c>
      <c r="BF123" s="102">
        <f>IF(N123="snížená",J123,0)</f>
        <v>0</v>
      </c>
      <c r="BG123" s="102">
        <f>IF(N123="zákl. přenesená",J123,0)</f>
        <v>0</v>
      </c>
      <c r="BH123" s="102">
        <f>IF(N123="sníž. přenesená",J123,0)</f>
        <v>0</v>
      </c>
      <c r="BI123" s="102">
        <f>IF(N123="nulová",J123,0)</f>
        <v>0</v>
      </c>
      <c r="BJ123" s="18" t="s">
        <v>78</v>
      </c>
      <c r="BK123" s="102">
        <f>ROUND(I123*H123,2)</f>
        <v>0</v>
      </c>
      <c r="BL123" s="18" t="s">
        <v>156</v>
      </c>
      <c r="BM123" s="101" t="s">
        <v>1414</v>
      </c>
    </row>
    <row r="124" spans="1:65" s="13" customFormat="1">
      <c r="B124" s="296"/>
      <c r="C124" s="297"/>
      <c r="D124" s="298" t="s">
        <v>145</v>
      </c>
      <c r="E124" s="297"/>
      <c r="F124" s="300" t="s">
        <v>1415</v>
      </c>
      <c r="G124" s="297"/>
      <c r="H124" s="301">
        <v>37.76</v>
      </c>
      <c r="I124" s="297"/>
      <c r="J124" s="297"/>
      <c r="K124" s="297"/>
      <c r="L124" s="105"/>
      <c r="M124" s="107"/>
      <c r="N124" s="108"/>
      <c r="O124" s="108"/>
      <c r="P124" s="108"/>
      <c r="Q124" s="108"/>
      <c r="R124" s="108"/>
      <c r="S124" s="108"/>
      <c r="T124" s="109"/>
      <c r="AT124" s="106" t="s">
        <v>145</v>
      </c>
      <c r="AU124" s="106" t="s">
        <v>80</v>
      </c>
      <c r="AV124" s="13" t="s">
        <v>80</v>
      </c>
      <c r="AW124" s="13" t="s">
        <v>4</v>
      </c>
      <c r="AX124" s="13" t="s">
        <v>78</v>
      </c>
      <c r="AY124" s="106" t="s">
        <v>131</v>
      </c>
    </row>
    <row r="125" spans="1:65" s="12" customFormat="1" ht="22.9" customHeight="1">
      <c r="B125" s="281"/>
      <c r="C125" s="282"/>
      <c r="D125" s="283" t="s">
        <v>69</v>
      </c>
      <c r="E125" s="286" t="s">
        <v>156</v>
      </c>
      <c r="F125" s="286" t="s">
        <v>357</v>
      </c>
      <c r="G125" s="282"/>
      <c r="H125" s="282"/>
      <c r="I125" s="282"/>
      <c r="J125" s="287">
        <f>BK125</f>
        <v>0</v>
      </c>
      <c r="K125" s="282"/>
      <c r="L125" s="89"/>
      <c r="M125" s="91"/>
      <c r="N125" s="92"/>
      <c r="O125" s="92"/>
      <c r="P125" s="93">
        <f>SUM(P126:P128)</f>
        <v>12.011039999999998</v>
      </c>
      <c r="Q125" s="92"/>
      <c r="R125" s="93">
        <f>SUM(R126:R128)</f>
        <v>0</v>
      </c>
      <c r="S125" s="92"/>
      <c r="T125" s="94">
        <f>SUM(T126:T128)</f>
        <v>0</v>
      </c>
      <c r="AR125" s="90" t="s">
        <v>78</v>
      </c>
      <c r="AT125" s="95" t="s">
        <v>69</v>
      </c>
      <c r="AU125" s="95" t="s">
        <v>78</v>
      </c>
      <c r="AY125" s="90" t="s">
        <v>131</v>
      </c>
      <c r="BK125" s="96">
        <f>SUM(BK126:BK128)</f>
        <v>0</v>
      </c>
    </row>
    <row r="126" spans="1:65" s="2" customFormat="1" ht="16.5" customHeight="1">
      <c r="A126" s="27"/>
      <c r="B126" s="237"/>
      <c r="C126" s="288" t="s">
        <v>317</v>
      </c>
      <c r="D126" s="288" t="s">
        <v>136</v>
      </c>
      <c r="E126" s="289" t="s">
        <v>1416</v>
      </c>
      <c r="F126" s="290" t="s">
        <v>1417</v>
      </c>
      <c r="G126" s="291" t="s">
        <v>233</v>
      </c>
      <c r="H126" s="292">
        <v>9.1199999999999992</v>
      </c>
      <c r="I126" s="314">
        <v>0</v>
      </c>
      <c r="J126" s="293">
        <f>ROUND(I126*H126,2)</f>
        <v>0</v>
      </c>
      <c r="K126" s="290" t="s">
        <v>140</v>
      </c>
      <c r="L126" s="28"/>
      <c r="M126" s="97" t="s">
        <v>3</v>
      </c>
      <c r="N126" s="98" t="s">
        <v>41</v>
      </c>
      <c r="O126" s="99">
        <v>1.3169999999999999</v>
      </c>
      <c r="P126" s="99">
        <f>O126*H126</f>
        <v>12.011039999999998</v>
      </c>
      <c r="Q126" s="99">
        <v>0</v>
      </c>
      <c r="R126" s="99">
        <f>Q126*H126</f>
        <v>0</v>
      </c>
      <c r="S126" s="99">
        <v>0</v>
      </c>
      <c r="T126" s="100">
        <f>S126*H126</f>
        <v>0</v>
      </c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R126" s="101" t="s">
        <v>156</v>
      </c>
      <c r="AT126" s="101" t="s">
        <v>136</v>
      </c>
      <c r="AU126" s="101" t="s">
        <v>80</v>
      </c>
      <c r="AY126" s="18" t="s">
        <v>131</v>
      </c>
      <c r="BE126" s="102">
        <f>IF(N126="základní",J126,0)</f>
        <v>0</v>
      </c>
      <c r="BF126" s="102">
        <f>IF(N126="snížená",J126,0)</f>
        <v>0</v>
      </c>
      <c r="BG126" s="102">
        <f>IF(N126="zákl. přenesená",J126,0)</f>
        <v>0</v>
      </c>
      <c r="BH126" s="102">
        <f>IF(N126="sníž. přenesená",J126,0)</f>
        <v>0</v>
      </c>
      <c r="BI126" s="102">
        <f>IF(N126="nulová",J126,0)</f>
        <v>0</v>
      </c>
      <c r="BJ126" s="18" t="s">
        <v>78</v>
      </c>
      <c r="BK126" s="102">
        <f>ROUND(I126*H126,2)</f>
        <v>0</v>
      </c>
      <c r="BL126" s="18" t="s">
        <v>156</v>
      </c>
      <c r="BM126" s="101" t="s">
        <v>1418</v>
      </c>
    </row>
    <row r="127" spans="1:65" s="2" customFormat="1">
      <c r="A127" s="27"/>
      <c r="B127" s="237"/>
      <c r="C127" s="238"/>
      <c r="D127" s="294" t="s">
        <v>143</v>
      </c>
      <c r="E127" s="238"/>
      <c r="F127" s="295" t="s">
        <v>1419</v>
      </c>
      <c r="G127" s="238"/>
      <c r="H127" s="238"/>
      <c r="I127" s="238"/>
      <c r="J127" s="238"/>
      <c r="K127" s="238"/>
      <c r="L127" s="28"/>
      <c r="M127" s="103"/>
      <c r="N127" s="104"/>
      <c r="O127" s="44"/>
      <c r="P127" s="44"/>
      <c r="Q127" s="44"/>
      <c r="R127" s="44"/>
      <c r="S127" s="44"/>
      <c r="T127" s="45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T127" s="18" t="s">
        <v>143</v>
      </c>
      <c r="AU127" s="18" t="s">
        <v>80</v>
      </c>
    </row>
    <row r="128" spans="1:65" s="13" customFormat="1">
      <c r="B128" s="296"/>
      <c r="C128" s="297"/>
      <c r="D128" s="298" t="s">
        <v>145</v>
      </c>
      <c r="E128" s="299" t="s">
        <v>3</v>
      </c>
      <c r="F128" s="300" t="s">
        <v>1420</v>
      </c>
      <c r="G128" s="297"/>
      <c r="H128" s="301">
        <v>9.1199999999999992</v>
      </c>
      <c r="I128" s="297"/>
      <c r="J128" s="297"/>
      <c r="K128" s="297"/>
      <c r="L128" s="105"/>
      <c r="M128" s="107"/>
      <c r="N128" s="108"/>
      <c r="O128" s="108"/>
      <c r="P128" s="108"/>
      <c r="Q128" s="108"/>
      <c r="R128" s="108"/>
      <c r="S128" s="108"/>
      <c r="T128" s="109"/>
      <c r="AT128" s="106" t="s">
        <v>145</v>
      </c>
      <c r="AU128" s="106" t="s">
        <v>80</v>
      </c>
      <c r="AV128" s="13" t="s">
        <v>80</v>
      </c>
      <c r="AW128" s="13" t="s">
        <v>31</v>
      </c>
      <c r="AX128" s="13" t="s">
        <v>78</v>
      </c>
      <c r="AY128" s="106" t="s">
        <v>131</v>
      </c>
    </row>
    <row r="129" spans="1:65" s="12" customFormat="1" ht="22.9" customHeight="1">
      <c r="B129" s="281"/>
      <c r="C129" s="282"/>
      <c r="D129" s="283" t="s">
        <v>69</v>
      </c>
      <c r="E129" s="286" t="s">
        <v>186</v>
      </c>
      <c r="F129" s="286" t="s">
        <v>861</v>
      </c>
      <c r="G129" s="282"/>
      <c r="H129" s="282"/>
      <c r="I129" s="282"/>
      <c r="J129" s="287">
        <f>BK129</f>
        <v>0</v>
      </c>
      <c r="K129" s="282"/>
      <c r="L129" s="89"/>
      <c r="M129" s="91"/>
      <c r="N129" s="92"/>
      <c r="O129" s="92"/>
      <c r="P129" s="93">
        <f>SUM(P130:P142)</f>
        <v>23.256</v>
      </c>
      <c r="Q129" s="92"/>
      <c r="R129" s="93">
        <f>SUM(R130:R142)</f>
        <v>3.9827800000000003E-2</v>
      </c>
      <c r="S129" s="92"/>
      <c r="T129" s="94">
        <f>SUM(T130:T142)</f>
        <v>0</v>
      </c>
      <c r="AR129" s="90" t="s">
        <v>78</v>
      </c>
      <c r="AT129" s="95" t="s">
        <v>69</v>
      </c>
      <c r="AU129" s="95" t="s">
        <v>78</v>
      </c>
      <c r="AY129" s="90" t="s">
        <v>131</v>
      </c>
      <c r="BK129" s="96">
        <f>SUM(BK130:BK142)</f>
        <v>0</v>
      </c>
    </row>
    <row r="130" spans="1:65" s="2" customFormat="1" ht="24.2" customHeight="1">
      <c r="A130" s="27"/>
      <c r="B130" s="237"/>
      <c r="C130" s="288" t="s">
        <v>329</v>
      </c>
      <c r="D130" s="288" t="s">
        <v>136</v>
      </c>
      <c r="E130" s="289" t="s">
        <v>1421</v>
      </c>
      <c r="F130" s="290" t="s">
        <v>1422</v>
      </c>
      <c r="G130" s="291" t="s">
        <v>361</v>
      </c>
      <c r="H130" s="292">
        <v>76</v>
      </c>
      <c r="I130" s="314">
        <v>0</v>
      </c>
      <c r="J130" s="293">
        <f>ROUND(I130*H130,2)</f>
        <v>0</v>
      </c>
      <c r="K130" s="290" t="s">
        <v>140</v>
      </c>
      <c r="L130" s="28"/>
      <c r="M130" s="97" t="s">
        <v>3</v>
      </c>
      <c r="N130" s="98" t="s">
        <v>41</v>
      </c>
      <c r="O130" s="99">
        <v>0.124</v>
      </c>
      <c r="P130" s="99">
        <f>O130*H130</f>
        <v>9.4239999999999995</v>
      </c>
      <c r="Q130" s="99">
        <v>0</v>
      </c>
      <c r="R130" s="99">
        <f>Q130*H130</f>
        <v>0</v>
      </c>
      <c r="S130" s="99">
        <v>0</v>
      </c>
      <c r="T130" s="100">
        <f>S130*H130</f>
        <v>0</v>
      </c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R130" s="101" t="s">
        <v>156</v>
      </c>
      <c r="AT130" s="101" t="s">
        <v>136</v>
      </c>
      <c r="AU130" s="101" t="s">
        <v>80</v>
      </c>
      <c r="AY130" s="18" t="s">
        <v>131</v>
      </c>
      <c r="BE130" s="102">
        <f>IF(N130="základní",J130,0)</f>
        <v>0</v>
      </c>
      <c r="BF130" s="102">
        <f>IF(N130="snížená",J130,0)</f>
        <v>0</v>
      </c>
      <c r="BG130" s="102">
        <f>IF(N130="zákl. přenesená",J130,0)</f>
        <v>0</v>
      </c>
      <c r="BH130" s="102">
        <f>IF(N130="sníž. přenesená",J130,0)</f>
        <v>0</v>
      </c>
      <c r="BI130" s="102">
        <f>IF(N130="nulová",J130,0)</f>
        <v>0</v>
      </c>
      <c r="BJ130" s="18" t="s">
        <v>78</v>
      </c>
      <c r="BK130" s="102">
        <f>ROUND(I130*H130,2)</f>
        <v>0</v>
      </c>
      <c r="BL130" s="18" t="s">
        <v>156</v>
      </c>
      <c r="BM130" s="101" t="s">
        <v>1423</v>
      </c>
    </row>
    <row r="131" spans="1:65" s="2" customFormat="1">
      <c r="A131" s="27"/>
      <c r="B131" s="237"/>
      <c r="C131" s="238"/>
      <c r="D131" s="294" t="s">
        <v>143</v>
      </c>
      <c r="E131" s="238"/>
      <c r="F131" s="295" t="s">
        <v>1424</v>
      </c>
      <c r="G131" s="238"/>
      <c r="H131" s="238"/>
      <c r="I131" s="238"/>
      <c r="J131" s="238"/>
      <c r="K131" s="238"/>
      <c r="L131" s="28"/>
      <c r="M131" s="103"/>
      <c r="N131" s="104"/>
      <c r="O131" s="44"/>
      <c r="P131" s="44"/>
      <c r="Q131" s="44"/>
      <c r="R131" s="44"/>
      <c r="S131" s="44"/>
      <c r="T131" s="45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T131" s="18" t="s">
        <v>143</v>
      </c>
      <c r="AU131" s="18" t="s">
        <v>80</v>
      </c>
    </row>
    <row r="132" spans="1:65" s="13" customFormat="1">
      <c r="B132" s="296"/>
      <c r="C132" s="297"/>
      <c r="D132" s="298" t="s">
        <v>145</v>
      </c>
      <c r="E132" s="299" t="s">
        <v>3</v>
      </c>
      <c r="F132" s="300" t="s">
        <v>671</v>
      </c>
      <c r="G132" s="297"/>
      <c r="H132" s="301">
        <v>76</v>
      </c>
      <c r="I132" s="297"/>
      <c r="J132" s="297"/>
      <c r="K132" s="297"/>
      <c r="L132" s="105"/>
      <c r="M132" s="107"/>
      <c r="N132" s="108"/>
      <c r="O132" s="108"/>
      <c r="P132" s="108"/>
      <c r="Q132" s="108"/>
      <c r="R132" s="108"/>
      <c r="S132" s="108"/>
      <c r="T132" s="109"/>
      <c r="AT132" s="106" t="s">
        <v>145</v>
      </c>
      <c r="AU132" s="106" t="s">
        <v>80</v>
      </c>
      <c r="AV132" s="13" t="s">
        <v>80</v>
      </c>
      <c r="AW132" s="13" t="s">
        <v>31</v>
      </c>
      <c r="AX132" s="13" t="s">
        <v>78</v>
      </c>
      <c r="AY132" s="106" t="s">
        <v>131</v>
      </c>
    </row>
    <row r="133" spans="1:65" s="2" customFormat="1" ht="16.5" customHeight="1">
      <c r="A133" s="27"/>
      <c r="B133" s="237"/>
      <c r="C133" s="302" t="s">
        <v>141</v>
      </c>
      <c r="D133" s="302" t="s">
        <v>147</v>
      </c>
      <c r="E133" s="303" t="s">
        <v>1425</v>
      </c>
      <c r="F133" s="304" t="s">
        <v>1426</v>
      </c>
      <c r="G133" s="305" t="s">
        <v>361</v>
      </c>
      <c r="H133" s="306">
        <v>77.14</v>
      </c>
      <c r="I133" s="314">
        <v>0</v>
      </c>
      <c r="J133" s="307">
        <f>ROUND(I133*H133,2)</f>
        <v>0</v>
      </c>
      <c r="K133" s="304" t="s">
        <v>140</v>
      </c>
      <c r="L133" s="110"/>
      <c r="M133" s="111" t="s">
        <v>3</v>
      </c>
      <c r="N133" s="112" t="s">
        <v>41</v>
      </c>
      <c r="O133" s="99">
        <v>0</v>
      </c>
      <c r="P133" s="99">
        <f>O133*H133</f>
        <v>0</v>
      </c>
      <c r="Q133" s="99">
        <v>2.7E-4</v>
      </c>
      <c r="R133" s="99">
        <f>Q133*H133</f>
        <v>2.08278E-2</v>
      </c>
      <c r="S133" s="99">
        <v>0</v>
      </c>
      <c r="T133" s="100">
        <f>S133*H133</f>
        <v>0</v>
      </c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R133" s="101" t="s">
        <v>186</v>
      </c>
      <c r="AT133" s="101" t="s">
        <v>147</v>
      </c>
      <c r="AU133" s="101" t="s">
        <v>80</v>
      </c>
      <c r="AY133" s="18" t="s">
        <v>131</v>
      </c>
      <c r="BE133" s="102">
        <f>IF(N133="základní",J133,0)</f>
        <v>0</v>
      </c>
      <c r="BF133" s="102">
        <f>IF(N133="snížená",J133,0)</f>
        <v>0</v>
      </c>
      <c r="BG133" s="102">
        <f>IF(N133="zákl. přenesená",J133,0)</f>
        <v>0</v>
      </c>
      <c r="BH133" s="102">
        <f>IF(N133="sníž. přenesená",J133,0)</f>
        <v>0</v>
      </c>
      <c r="BI133" s="102">
        <f>IF(N133="nulová",J133,0)</f>
        <v>0</v>
      </c>
      <c r="BJ133" s="18" t="s">
        <v>78</v>
      </c>
      <c r="BK133" s="102">
        <f>ROUND(I133*H133,2)</f>
        <v>0</v>
      </c>
      <c r="BL133" s="18" t="s">
        <v>156</v>
      </c>
      <c r="BM133" s="101" t="s">
        <v>1427</v>
      </c>
    </row>
    <row r="134" spans="1:65" s="13" customFormat="1">
      <c r="B134" s="296"/>
      <c r="C134" s="297"/>
      <c r="D134" s="298" t="s">
        <v>145</v>
      </c>
      <c r="E134" s="297"/>
      <c r="F134" s="300" t="s">
        <v>1428</v>
      </c>
      <c r="G134" s="297"/>
      <c r="H134" s="301">
        <v>77.14</v>
      </c>
      <c r="I134" s="297"/>
      <c r="J134" s="297"/>
      <c r="K134" s="297"/>
      <c r="L134" s="105"/>
      <c r="M134" s="107"/>
      <c r="N134" s="108"/>
      <c r="O134" s="108"/>
      <c r="P134" s="108"/>
      <c r="Q134" s="108"/>
      <c r="R134" s="108"/>
      <c r="S134" s="108"/>
      <c r="T134" s="109"/>
      <c r="AT134" s="106" t="s">
        <v>145</v>
      </c>
      <c r="AU134" s="106" t="s">
        <v>80</v>
      </c>
      <c r="AV134" s="13" t="s">
        <v>80</v>
      </c>
      <c r="AW134" s="13" t="s">
        <v>4</v>
      </c>
      <c r="AX134" s="13" t="s">
        <v>78</v>
      </c>
      <c r="AY134" s="106" t="s">
        <v>131</v>
      </c>
    </row>
    <row r="135" spans="1:65" s="2" customFormat="1" ht="16.5" customHeight="1">
      <c r="A135" s="27"/>
      <c r="B135" s="237"/>
      <c r="C135" s="288" t="s">
        <v>340</v>
      </c>
      <c r="D135" s="288" t="s">
        <v>136</v>
      </c>
      <c r="E135" s="289" t="s">
        <v>1429</v>
      </c>
      <c r="F135" s="290" t="s">
        <v>1430</v>
      </c>
      <c r="G135" s="291" t="s">
        <v>361</v>
      </c>
      <c r="H135" s="292">
        <v>76</v>
      </c>
      <c r="I135" s="314">
        <v>0</v>
      </c>
      <c r="J135" s="293">
        <f>ROUND(I135*H135,2)</f>
        <v>0</v>
      </c>
      <c r="K135" s="290" t="s">
        <v>140</v>
      </c>
      <c r="L135" s="28"/>
      <c r="M135" s="97" t="s">
        <v>3</v>
      </c>
      <c r="N135" s="98" t="s">
        <v>41</v>
      </c>
      <c r="O135" s="99">
        <v>6.2E-2</v>
      </c>
      <c r="P135" s="99">
        <f>O135*H135</f>
        <v>4.7119999999999997</v>
      </c>
      <c r="Q135" s="99">
        <v>0</v>
      </c>
      <c r="R135" s="99">
        <f>Q135*H135</f>
        <v>0</v>
      </c>
      <c r="S135" s="99">
        <v>0</v>
      </c>
      <c r="T135" s="100">
        <f>S135*H135</f>
        <v>0</v>
      </c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R135" s="101" t="s">
        <v>156</v>
      </c>
      <c r="AT135" s="101" t="s">
        <v>136</v>
      </c>
      <c r="AU135" s="101" t="s">
        <v>80</v>
      </c>
      <c r="AY135" s="18" t="s">
        <v>131</v>
      </c>
      <c r="BE135" s="102">
        <f>IF(N135="základní",J135,0)</f>
        <v>0</v>
      </c>
      <c r="BF135" s="102">
        <f>IF(N135="snížená",J135,0)</f>
        <v>0</v>
      </c>
      <c r="BG135" s="102">
        <f>IF(N135="zákl. přenesená",J135,0)</f>
        <v>0</v>
      </c>
      <c r="BH135" s="102">
        <f>IF(N135="sníž. přenesená",J135,0)</f>
        <v>0</v>
      </c>
      <c r="BI135" s="102">
        <f>IF(N135="nulová",J135,0)</f>
        <v>0</v>
      </c>
      <c r="BJ135" s="18" t="s">
        <v>78</v>
      </c>
      <c r="BK135" s="102">
        <f>ROUND(I135*H135,2)</f>
        <v>0</v>
      </c>
      <c r="BL135" s="18" t="s">
        <v>156</v>
      </c>
      <c r="BM135" s="101" t="s">
        <v>1431</v>
      </c>
    </row>
    <row r="136" spans="1:65" s="2" customFormat="1">
      <c r="A136" s="27"/>
      <c r="B136" s="237"/>
      <c r="C136" s="238"/>
      <c r="D136" s="294" t="s">
        <v>143</v>
      </c>
      <c r="E136" s="238"/>
      <c r="F136" s="295" t="s">
        <v>1432</v>
      </c>
      <c r="G136" s="238"/>
      <c r="H136" s="238"/>
      <c r="I136" s="238"/>
      <c r="J136" s="238"/>
      <c r="K136" s="238"/>
      <c r="L136" s="28"/>
      <c r="M136" s="103"/>
      <c r="N136" s="104"/>
      <c r="O136" s="44"/>
      <c r="P136" s="44"/>
      <c r="Q136" s="44"/>
      <c r="R136" s="44"/>
      <c r="S136" s="44"/>
      <c r="T136" s="45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T136" s="18" t="s">
        <v>143</v>
      </c>
      <c r="AU136" s="18" t="s">
        <v>80</v>
      </c>
    </row>
    <row r="137" spans="1:65" s="2" customFormat="1" ht="16.5" customHeight="1">
      <c r="A137" s="27"/>
      <c r="B137" s="237"/>
      <c r="C137" s="288" t="s">
        <v>346</v>
      </c>
      <c r="D137" s="288" t="s">
        <v>136</v>
      </c>
      <c r="E137" s="289" t="s">
        <v>1433</v>
      </c>
      <c r="F137" s="290" t="s">
        <v>1434</v>
      </c>
      <c r="G137" s="291" t="s">
        <v>361</v>
      </c>
      <c r="H137" s="292">
        <v>76</v>
      </c>
      <c r="I137" s="314">
        <v>0</v>
      </c>
      <c r="J137" s="293">
        <f>ROUND(I137*H137,2)</f>
        <v>0</v>
      </c>
      <c r="K137" s="290" t="s">
        <v>140</v>
      </c>
      <c r="L137" s="28"/>
      <c r="M137" s="97" t="s">
        <v>3</v>
      </c>
      <c r="N137" s="98" t="s">
        <v>41</v>
      </c>
      <c r="O137" s="99">
        <v>4.3999999999999997E-2</v>
      </c>
      <c r="P137" s="99">
        <f>O137*H137</f>
        <v>3.3439999999999999</v>
      </c>
      <c r="Q137" s="99">
        <v>0</v>
      </c>
      <c r="R137" s="99">
        <f>Q137*H137</f>
        <v>0</v>
      </c>
      <c r="S137" s="99">
        <v>0</v>
      </c>
      <c r="T137" s="100">
        <f>S137*H137</f>
        <v>0</v>
      </c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R137" s="101" t="s">
        <v>156</v>
      </c>
      <c r="AT137" s="101" t="s">
        <v>136</v>
      </c>
      <c r="AU137" s="101" t="s">
        <v>80</v>
      </c>
      <c r="AY137" s="18" t="s">
        <v>131</v>
      </c>
      <c r="BE137" s="102">
        <f>IF(N137="základní",J137,0)</f>
        <v>0</v>
      </c>
      <c r="BF137" s="102">
        <f>IF(N137="snížená",J137,0)</f>
        <v>0</v>
      </c>
      <c r="BG137" s="102">
        <f>IF(N137="zákl. přenesená",J137,0)</f>
        <v>0</v>
      </c>
      <c r="BH137" s="102">
        <f>IF(N137="sníž. přenesená",J137,0)</f>
        <v>0</v>
      </c>
      <c r="BI137" s="102">
        <f>IF(N137="nulová",J137,0)</f>
        <v>0</v>
      </c>
      <c r="BJ137" s="18" t="s">
        <v>78</v>
      </c>
      <c r="BK137" s="102">
        <f>ROUND(I137*H137,2)</f>
        <v>0</v>
      </c>
      <c r="BL137" s="18" t="s">
        <v>156</v>
      </c>
      <c r="BM137" s="101" t="s">
        <v>1435</v>
      </c>
    </row>
    <row r="138" spans="1:65" s="2" customFormat="1">
      <c r="A138" s="27"/>
      <c r="B138" s="237"/>
      <c r="C138" s="238"/>
      <c r="D138" s="294" t="s">
        <v>143</v>
      </c>
      <c r="E138" s="238"/>
      <c r="F138" s="295" t="s">
        <v>1436</v>
      </c>
      <c r="G138" s="238"/>
      <c r="H138" s="238"/>
      <c r="I138" s="238"/>
      <c r="J138" s="238"/>
      <c r="K138" s="238"/>
      <c r="L138" s="28"/>
      <c r="M138" s="103"/>
      <c r="N138" s="104"/>
      <c r="O138" s="44"/>
      <c r="P138" s="44"/>
      <c r="Q138" s="44"/>
      <c r="R138" s="44"/>
      <c r="S138" s="44"/>
      <c r="T138" s="45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T138" s="18" t="s">
        <v>143</v>
      </c>
      <c r="AU138" s="18" t="s">
        <v>80</v>
      </c>
    </row>
    <row r="139" spans="1:65" s="2" customFormat="1" ht="16.5" customHeight="1">
      <c r="A139" s="27"/>
      <c r="B139" s="237"/>
      <c r="C139" s="288" t="s">
        <v>352</v>
      </c>
      <c r="D139" s="288" t="s">
        <v>136</v>
      </c>
      <c r="E139" s="289" t="s">
        <v>1437</v>
      </c>
      <c r="F139" s="290" t="s">
        <v>1438</v>
      </c>
      <c r="G139" s="291" t="s">
        <v>361</v>
      </c>
      <c r="H139" s="292">
        <v>76</v>
      </c>
      <c r="I139" s="314">
        <v>0</v>
      </c>
      <c r="J139" s="293">
        <f>ROUND(I139*H139,2)</f>
        <v>0</v>
      </c>
      <c r="K139" s="290" t="s">
        <v>140</v>
      </c>
      <c r="L139" s="28"/>
      <c r="M139" s="97" t="s">
        <v>3</v>
      </c>
      <c r="N139" s="98" t="s">
        <v>41</v>
      </c>
      <c r="O139" s="99">
        <v>5.3999999999999999E-2</v>
      </c>
      <c r="P139" s="99">
        <f>O139*H139</f>
        <v>4.1040000000000001</v>
      </c>
      <c r="Q139" s="99">
        <v>1.9000000000000001E-4</v>
      </c>
      <c r="R139" s="99">
        <f>Q139*H139</f>
        <v>1.4440000000000001E-2</v>
      </c>
      <c r="S139" s="99">
        <v>0</v>
      </c>
      <c r="T139" s="100">
        <f>S139*H139</f>
        <v>0</v>
      </c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R139" s="101" t="s">
        <v>156</v>
      </c>
      <c r="AT139" s="101" t="s">
        <v>136</v>
      </c>
      <c r="AU139" s="101" t="s">
        <v>80</v>
      </c>
      <c r="AY139" s="18" t="s">
        <v>131</v>
      </c>
      <c r="BE139" s="102">
        <f>IF(N139="základní",J139,0)</f>
        <v>0</v>
      </c>
      <c r="BF139" s="102">
        <f>IF(N139="snížená",J139,0)</f>
        <v>0</v>
      </c>
      <c r="BG139" s="102">
        <f>IF(N139="zákl. přenesená",J139,0)</f>
        <v>0</v>
      </c>
      <c r="BH139" s="102">
        <f>IF(N139="sníž. přenesená",J139,0)</f>
        <v>0</v>
      </c>
      <c r="BI139" s="102">
        <f>IF(N139="nulová",J139,0)</f>
        <v>0</v>
      </c>
      <c r="BJ139" s="18" t="s">
        <v>78</v>
      </c>
      <c r="BK139" s="102">
        <f>ROUND(I139*H139,2)</f>
        <v>0</v>
      </c>
      <c r="BL139" s="18" t="s">
        <v>156</v>
      </c>
      <c r="BM139" s="101" t="s">
        <v>1439</v>
      </c>
    </row>
    <row r="140" spans="1:65" s="2" customFormat="1">
      <c r="A140" s="27"/>
      <c r="B140" s="237"/>
      <c r="C140" s="238"/>
      <c r="D140" s="294" t="s">
        <v>143</v>
      </c>
      <c r="E140" s="238"/>
      <c r="F140" s="295" t="s">
        <v>1440</v>
      </c>
      <c r="G140" s="238"/>
      <c r="H140" s="238"/>
      <c r="I140" s="238"/>
      <c r="J140" s="238"/>
      <c r="K140" s="238"/>
      <c r="L140" s="28"/>
      <c r="M140" s="103"/>
      <c r="N140" s="104"/>
      <c r="O140" s="44"/>
      <c r="P140" s="44"/>
      <c r="Q140" s="44"/>
      <c r="R140" s="44"/>
      <c r="S140" s="44"/>
      <c r="T140" s="45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T140" s="18" t="s">
        <v>143</v>
      </c>
      <c r="AU140" s="18" t="s">
        <v>80</v>
      </c>
    </row>
    <row r="141" spans="1:65" s="2" customFormat="1" ht="16.5" customHeight="1">
      <c r="A141" s="27"/>
      <c r="B141" s="237"/>
      <c r="C141" s="288" t="s">
        <v>358</v>
      </c>
      <c r="D141" s="288" t="s">
        <v>136</v>
      </c>
      <c r="E141" s="289" t="s">
        <v>1441</v>
      </c>
      <c r="F141" s="290" t="s">
        <v>1442</v>
      </c>
      <c r="G141" s="291" t="s">
        <v>361</v>
      </c>
      <c r="H141" s="292">
        <v>76</v>
      </c>
      <c r="I141" s="314">
        <v>0</v>
      </c>
      <c r="J141" s="293">
        <f>ROUND(I141*H141,2)</f>
        <v>0</v>
      </c>
      <c r="K141" s="290" t="s">
        <v>140</v>
      </c>
      <c r="L141" s="28"/>
      <c r="M141" s="97" t="s">
        <v>3</v>
      </c>
      <c r="N141" s="98" t="s">
        <v>41</v>
      </c>
      <c r="O141" s="99">
        <v>2.1999999999999999E-2</v>
      </c>
      <c r="P141" s="99">
        <f>O141*H141</f>
        <v>1.6719999999999999</v>
      </c>
      <c r="Q141" s="99">
        <v>6.0000000000000002E-5</v>
      </c>
      <c r="R141" s="99">
        <f>Q141*H141</f>
        <v>4.5599999999999998E-3</v>
      </c>
      <c r="S141" s="99">
        <v>0</v>
      </c>
      <c r="T141" s="100">
        <f>S141*H141</f>
        <v>0</v>
      </c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R141" s="101" t="s">
        <v>156</v>
      </c>
      <c r="AT141" s="101" t="s">
        <v>136</v>
      </c>
      <c r="AU141" s="101" t="s">
        <v>80</v>
      </c>
      <c r="AY141" s="18" t="s">
        <v>131</v>
      </c>
      <c r="BE141" s="102">
        <f>IF(N141="základní",J141,0)</f>
        <v>0</v>
      </c>
      <c r="BF141" s="102">
        <f>IF(N141="snížená",J141,0)</f>
        <v>0</v>
      </c>
      <c r="BG141" s="102">
        <f>IF(N141="zákl. přenesená",J141,0)</f>
        <v>0</v>
      </c>
      <c r="BH141" s="102">
        <f>IF(N141="sníž. přenesená",J141,0)</f>
        <v>0</v>
      </c>
      <c r="BI141" s="102">
        <f>IF(N141="nulová",J141,0)</f>
        <v>0</v>
      </c>
      <c r="BJ141" s="18" t="s">
        <v>78</v>
      </c>
      <c r="BK141" s="102">
        <f>ROUND(I141*H141,2)</f>
        <v>0</v>
      </c>
      <c r="BL141" s="18" t="s">
        <v>156</v>
      </c>
      <c r="BM141" s="101" t="s">
        <v>1443</v>
      </c>
    </row>
    <row r="142" spans="1:65" s="2" customFormat="1">
      <c r="A142" s="27"/>
      <c r="B142" s="237"/>
      <c r="C142" s="238"/>
      <c r="D142" s="294" t="s">
        <v>143</v>
      </c>
      <c r="E142" s="238"/>
      <c r="F142" s="295" t="s">
        <v>1444</v>
      </c>
      <c r="G142" s="238"/>
      <c r="H142" s="238"/>
      <c r="I142" s="238"/>
      <c r="J142" s="238"/>
      <c r="K142" s="238"/>
      <c r="L142" s="28"/>
      <c r="M142" s="103"/>
      <c r="N142" s="104"/>
      <c r="O142" s="44"/>
      <c r="P142" s="44"/>
      <c r="Q142" s="44"/>
      <c r="R142" s="44"/>
      <c r="S142" s="44"/>
      <c r="T142" s="45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T142" s="18" t="s">
        <v>143</v>
      </c>
      <c r="AU142" s="18" t="s">
        <v>80</v>
      </c>
    </row>
    <row r="143" spans="1:65" s="12" customFormat="1" ht="22.9" customHeight="1">
      <c r="B143" s="281"/>
      <c r="C143" s="282"/>
      <c r="D143" s="283" t="s">
        <v>69</v>
      </c>
      <c r="E143" s="286" t="s">
        <v>517</v>
      </c>
      <c r="F143" s="286" t="s">
        <v>518</v>
      </c>
      <c r="G143" s="282"/>
      <c r="H143" s="282"/>
      <c r="I143" s="282"/>
      <c r="J143" s="287">
        <f>BK143</f>
        <v>0</v>
      </c>
      <c r="K143" s="282"/>
      <c r="L143" s="89"/>
      <c r="M143" s="91"/>
      <c r="N143" s="92"/>
      <c r="O143" s="92"/>
      <c r="P143" s="93">
        <f>SUM(P144:P145)</f>
        <v>300.55248</v>
      </c>
      <c r="Q143" s="92"/>
      <c r="R143" s="93">
        <f>SUM(R144:R145)</f>
        <v>0</v>
      </c>
      <c r="S143" s="92"/>
      <c r="T143" s="94">
        <f>SUM(T144:T145)</f>
        <v>0</v>
      </c>
      <c r="AR143" s="90" t="s">
        <v>78</v>
      </c>
      <c r="AT143" s="95" t="s">
        <v>69</v>
      </c>
      <c r="AU143" s="95" t="s">
        <v>78</v>
      </c>
      <c r="AY143" s="90" t="s">
        <v>131</v>
      </c>
      <c r="BK143" s="96">
        <f>SUM(BK144:BK145)</f>
        <v>0</v>
      </c>
    </row>
    <row r="144" spans="1:65" s="2" customFormat="1" ht="24.2" customHeight="1">
      <c r="A144" s="27"/>
      <c r="B144" s="237"/>
      <c r="C144" s="288" t="s">
        <v>8</v>
      </c>
      <c r="D144" s="288" t="s">
        <v>136</v>
      </c>
      <c r="E144" s="289" t="s">
        <v>1445</v>
      </c>
      <c r="F144" s="290" t="s">
        <v>1446</v>
      </c>
      <c r="G144" s="291" t="s">
        <v>150</v>
      </c>
      <c r="H144" s="292">
        <v>203.07599999999999</v>
      </c>
      <c r="I144" s="314">
        <v>0</v>
      </c>
      <c r="J144" s="293">
        <f>ROUND(I144*H144,2)</f>
        <v>0</v>
      </c>
      <c r="K144" s="290" t="s">
        <v>140</v>
      </c>
      <c r="L144" s="28"/>
      <c r="M144" s="97" t="s">
        <v>3</v>
      </c>
      <c r="N144" s="98" t="s">
        <v>41</v>
      </c>
      <c r="O144" s="99">
        <v>1.48</v>
      </c>
      <c r="P144" s="99">
        <f>O144*H144</f>
        <v>300.55248</v>
      </c>
      <c r="Q144" s="99">
        <v>0</v>
      </c>
      <c r="R144" s="99">
        <f>Q144*H144</f>
        <v>0</v>
      </c>
      <c r="S144" s="99">
        <v>0</v>
      </c>
      <c r="T144" s="100">
        <f>S144*H144</f>
        <v>0</v>
      </c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R144" s="101" t="s">
        <v>156</v>
      </c>
      <c r="AT144" s="101" t="s">
        <v>136</v>
      </c>
      <c r="AU144" s="101" t="s">
        <v>80</v>
      </c>
      <c r="AY144" s="18" t="s">
        <v>131</v>
      </c>
      <c r="BE144" s="102">
        <f>IF(N144="základní",J144,0)</f>
        <v>0</v>
      </c>
      <c r="BF144" s="102">
        <f>IF(N144="snížená",J144,0)</f>
        <v>0</v>
      </c>
      <c r="BG144" s="102">
        <f>IF(N144="zákl. přenesená",J144,0)</f>
        <v>0</v>
      </c>
      <c r="BH144" s="102">
        <f>IF(N144="sníž. přenesená",J144,0)</f>
        <v>0</v>
      </c>
      <c r="BI144" s="102">
        <f>IF(N144="nulová",J144,0)</f>
        <v>0</v>
      </c>
      <c r="BJ144" s="18" t="s">
        <v>78</v>
      </c>
      <c r="BK144" s="102">
        <f>ROUND(I144*H144,2)</f>
        <v>0</v>
      </c>
      <c r="BL144" s="18" t="s">
        <v>156</v>
      </c>
      <c r="BM144" s="101" t="s">
        <v>1447</v>
      </c>
    </row>
    <row r="145" spans="1:47" s="2" customFormat="1">
      <c r="A145" s="27"/>
      <c r="B145" s="237"/>
      <c r="C145" s="238"/>
      <c r="D145" s="294" t="s">
        <v>143</v>
      </c>
      <c r="E145" s="238"/>
      <c r="F145" s="295" t="s">
        <v>1448</v>
      </c>
      <c r="G145" s="238"/>
      <c r="H145" s="238"/>
      <c r="I145" s="238"/>
      <c r="J145" s="238"/>
      <c r="K145" s="238"/>
      <c r="L145" s="28"/>
      <c r="M145" s="124"/>
      <c r="N145" s="125"/>
      <c r="O145" s="126"/>
      <c r="P145" s="126"/>
      <c r="Q145" s="126"/>
      <c r="R145" s="126"/>
      <c r="S145" s="126"/>
      <c r="T145" s="1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T145" s="18" t="s">
        <v>143</v>
      </c>
      <c r="AU145" s="18" t="s">
        <v>80</v>
      </c>
    </row>
    <row r="146" spans="1:47" s="2" customFormat="1" ht="6.95" customHeight="1">
      <c r="A146" s="27"/>
      <c r="B146" s="257"/>
      <c r="C146" s="258"/>
      <c r="D146" s="258"/>
      <c r="E146" s="258"/>
      <c r="F146" s="258"/>
      <c r="G146" s="258"/>
      <c r="H146" s="258"/>
      <c r="I146" s="258"/>
      <c r="J146" s="258"/>
      <c r="K146" s="258"/>
      <c r="L146" s="28"/>
      <c r="M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</row>
  </sheetData>
  <sheetProtection password="CA50" sheet="1" objects="1" scenarios="1"/>
  <autoFilter ref="C83:K145"/>
  <mergeCells count="9">
    <mergeCell ref="E50:H50"/>
    <mergeCell ref="E74:H74"/>
    <mergeCell ref="E76:H76"/>
    <mergeCell ref="L2:V2"/>
    <mergeCell ref="E7:H7"/>
    <mergeCell ref="E9:H9"/>
    <mergeCell ref="E18:H18"/>
    <mergeCell ref="E27:H27"/>
    <mergeCell ref="E48:H48"/>
  </mergeCells>
  <hyperlinks>
    <hyperlink ref="F88" r:id="rId1"/>
    <hyperlink ref="F90" r:id="rId2"/>
    <hyperlink ref="F93" r:id="rId3"/>
    <hyperlink ref="F96" r:id="rId4"/>
    <hyperlink ref="F99" r:id="rId5"/>
    <hyperlink ref="F102" r:id="rId6"/>
    <hyperlink ref="F105" r:id="rId7"/>
    <hyperlink ref="F108" r:id="rId8"/>
    <hyperlink ref="F111" r:id="rId9"/>
    <hyperlink ref="F115" r:id="rId10"/>
    <hyperlink ref="F121" r:id="rId11"/>
    <hyperlink ref="F127" r:id="rId12"/>
    <hyperlink ref="F131" r:id="rId13"/>
    <hyperlink ref="F136" r:id="rId14"/>
    <hyperlink ref="F138" r:id="rId15"/>
    <hyperlink ref="F140" r:id="rId16"/>
    <hyperlink ref="F142" r:id="rId17"/>
    <hyperlink ref="F145" r:id="rId18"/>
  </hyperlinks>
  <pageMargins left="0.39374999999999999" right="0.39374999999999999" top="0.39374999999999999" bottom="0.39374999999999999" header="0" footer="0"/>
  <pageSetup paperSize="9" scale="84" fitToHeight="100" orientation="landscape" blackAndWhite="1" r:id="rId19"/>
  <headerFooter>
    <oddFooter>&amp;CStrana &amp;P z &amp;N</oddFooter>
  </headerFooter>
  <drawing r:id="rId2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225"/>
  <sheetViews>
    <sheetView showGridLines="0" topLeftCell="A167" workbookViewId="0">
      <selection activeCell="I229" sqref="I229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98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1449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ROUND(J84,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ROUND((SUM(BE84:BE224)),  2)</f>
        <v>0</v>
      </c>
      <c r="G33" s="238"/>
      <c r="H33" s="238"/>
      <c r="I33" s="249">
        <v>0.21</v>
      </c>
      <c r="J33" s="248">
        <f>ROUND(((SUM(BE84:BE224))*I33),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ROUND((SUM(BF84:BF224)),  2)</f>
        <v>0</v>
      </c>
      <c r="G34" s="238"/>
      <c r="H34" s="238"/>
      <c r="I34" s="249">
        <v>0.12</v>
      </c>
      <c r="J34" s="248">
        <f>ROUND(((SUM(BF84:BF224))*I34),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ROUND((SUM(BG84:BG224)),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ROUND((SUM(BH84:BH224)),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ROUND((SUM(BI84:BI224)),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>07 - Kanalizace dešťová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J84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112</v>
      </c>
      <c r="E60" s="268"/>
      <c r="F60" s="268"/>
      <c r="G60" s="268"/>
      <c r="H60" s="268"/>
      <c r="I60" s="268"/>
      <c r="J60" s="269">
        <f>J85</f>
        <v>0</v>
      </c>
      <c r="K60" s="266"/>
      <c r="L60" s="82"/>
    </row>
    <row r="61" spans="1:47" s="10" customFormat="1" ht="19.899999999999999" customHeight="1">
      <c r="B61" s="270"/>
      <c r="C61" s="271"/>
      <c r="D61" s="272" t="s">
        <v>213</v>
      </c>
      <c r="E61" s="273"/>
      <c r="F61" s="273"/>
      <c r="G61" s="273"/>
      <c r="H61" s="273"/>
      <c r="I61" s="273"/>
      <c r="J61" s="274">
        <f>J86</f>
        <v>0</v>
      </c>
      <c r="K61" s="271"/>
      <c r="L61" s="83"/>
    </row>
    <row r="62" spans="1:47" s="10" customFormat="1" ht="19.899999999999999" customHeight="1">
      <c r="B62" s="270"/>
      <c r="C62" s="271"/>
      <c r="D62" s="272" t="s">
        <v>216</v>
      </c>
      <c r="E62" s="273"/>
      <c r="F62" s="273"/>
      <c r="G62" s="273"/>
      <c r="H62" s="273"/>
      <c r="I62" s="273"/>
      <c r="J62" s="274">
        <f>J137</f>
        <v>0</v>
      </c>
      <c r="K62" s="271"/>
      <c r="L62" s="83"/>
    </row>
    <row r="63" spans="1:47" s="10" customFormat="1" ht="19.899999999999999" customHeight="1">
      <c r="B63" s="270"/>
      <c r="C63" s="271"/>
      <c r="D63" s="272" t="s">
        <v>775</v>
      </c>
      <c r="E63" s="273"/>
      <c r="F63" s="273"/>
      <c r="G63" s="273"/>
      <c r="H63" s="273"/>
      <c r="I63" s="273"/>
      <c r="J63" s="274">
        <f>J152</f>
        <v>0</v>
      </c>
      <c r="K63" s="271"/>
      <c r="L63" s="83"/>
    </row>
    <row r="64" spans="1:47" s="10" customFormat="1" ht="19.899999999999999" customHeight="1">
      <c r="B64" s="270"/>
      <c r="C64" s="271"/>
      <c r="D64" s="272" t="s">
        <v>220</v>
      </c>
      <c r="E64" s="273"/>
      <c r="F64" s="273"/>
      <c r="G64" s="273"/>
      <c r="H64" s="273"/>
      <c r="I64" s="273"/>
      <c r="J64" s="274">
        <f>J220</f>
        <v>0</v>
      </c>
      <c r="K64" s="271"/>
      <c r="L64" s="83"/>
    </row>
    <row r="65" spans="1:31" s="2" customFormat="1" ht="21.75" customHeight="1">
      <c r="A65" s="27"/>
      <c r="B65" s="237"/>
      <c r="C65" s="238"/>
      <c r="D65" s="238"/>
      <c r="E65" s="238"/>
      <c r="F65" s="238"/>
      <c r="G65" s="238"/>
      <c r="H65" s="238"/>
      <c r="I65" s="238"/>
      <c r="J65" s="238"/>
      <c r="K65" s="238"/>
      <c r="L65" s="79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</row>
    <row r="66" spans="1:31" s="2" customFormat="1" ht="6.95" customHeight="1">
      <c r="A66" s="27"/>
      <c r="B66" s="257"/>
      <c r="C66" s="258"/>
      <c r="D66" s="258"/>
      <c r="E66" s="258"/>
      <c r="F66" s="258"/>
      <c r="G66" s="258"/>
      <c r="H66" s="258"/>
      <c r="I66" s="258"/>
      <c r="J66" s="258"/>
      <c r="K66" s="258"/>
      <c r="L66" s="79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</row>
    <row r="70" spans="1:31" s="2" customFormat="1" ht="6.95" customHeight="1">
      <c r="A70" s="27"/>
      <c r="B70" s="259"/>
      <c r="C70" s="260"/>
      <c r="D70" s="260"/>
      <c r="E70" s="260"/>
      <c r="F70" s="260"/>
      <c r="G70" s="260"/>
      <c r="H70" s="260"/>
      <c r="I70" s="260"/>
      <c r="J70" s="260"/>
      <c r="K70" s="260"/>
      <c r="L70" s="79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</row>
    <row r="71" spans="1:31" s="2" customFormat="1" ht="24.95" customHeight="1">
      <c r="A71" s="27"/>
      <c r="B71" s="237"/>
      <c r="C71" s="235" t="s">
        <v>116</v>
      </c>
      <c r="D71" s="238"/>
      <c r="E71" s="238"/>
      <c r="F71" s="238"/>
      <c r="G71" s="238"/>
      <c r="H71" s="238"/>
      <c r="I71" s="238"/>
      <c r="J71" s="238"/>
      <c r="K71" s="238"/>
      <c r="L71" s="79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</row>
    <row r="72" spans="1:31" s="2" customFormat="1" ht="6.95" customHeight="1">
      <c r="A72" s="27"/>
      <c r="B72" s="237"/>
      <c r="C72" s="238"/>
      <c r="D72" s="238"/>
      <c r="E72" s="238"/>
      <c r="F72" s="238"/>
      <c r="G72" s="238"/>
      <c r="H72" s="238"/>
      <c r="I72" s="238"/>
      <c r="J72" s="238"/>
      <c r="K72" s="238"/>
      <c r="L72" s="79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</row>
    <row r="73" spans="1:31" s="2" customFormat="1" ht="12" customHeight="1">
      <c r="A73" s="27"/>
      <c r="B73" s="237"/>
      <c r="C73" s="236" t="s">
        <v>15</v>
      </c>
      <c r="D73" s="238"/>
      <c r="E73" s="238"/>
      <c r="F73" s="238"/>
      <c r="G73" s="238"/>
      <c r="H73" s="238"/>
      <c r="I73" s="238"/>
      <c r="J73" s="238"/>
      <c r="K73" s="238"/>
      <c r="L73" s="79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</row>
    <row r="74" spans="1:31" s="2" customFormat="1" ht="16.5" customHeight="1">
      <c r="A74" s="27"/>
      <c r="B74" s="237"/>
      <c r="C74" s="238"/>
      <c r="D74" s="238"/>
      <c r="E74" s="366" t="str">
        <f>E7</f>
        <v>Vjezd do areálu Žižkov, vnitřní komunikace</v>
      </c>
      <c r="F74" s="367"/>
      <c r="G74" s="367"/>
      <c r="H74" s="367"/>
      <c r="I74" s="238"/>
      <c r="J74" s="238"/>
      <c r="K74" s="238"/>
      <c r="L74" s="79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</row>
    <row r="75" spans="1:31" s="2" customFormat="1" ht="12" customHeight="1">
      <c r="A75" s="27"/>
      <c r="B75" s="237"/>
      <c r="C75" s="236" t="s">
        <v>106</v>
      </c>
      <c r="D75" s="238"/>
      <c r="E75" s="238"/>
      <c r="F75" s="238"/>
      <c r="G75" s="238"/>
      <c r="H75" s="238"/>
      <c r="I75" s="238"/>
      <c r="J75" s="238"/>
      <c r="K75" s="238"/>
      <c r="L75" s="7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</row>
    <row r="76" spans="1:31" s="2" customFormat="1" ht="16.5" customHeight="1">
      <c r="A76" s="27"/>
      <c r="B76" s="237"/>
      <c r="C76" s="238"/>
      <c r="D76" s="238"/>
      <c r="E76" s="364" t="str">
        <f>E9</f>
        <v>07 - Kanalizace dešťová</v>
      </c>
      <c r="F76" s="365"/>
      <c r="G76" s="365"/>
      <c r="H76" s="365"/>
      <c r="I76" s="238"/>
      <c r="J76" s="238"/>
      <c r="K76" s="238"/>
      <c r="L76" s="79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</row>
    <row r="77" spans="1:31" s="2" customFormat="1" ht="6.95" customHeight="1">
      <c r="A77" s="27"/>
      <c r="B77" s="237"/>
      <c r="C77" s="238"/>
      <c r="D77" s="238"/>
      <c r="E77" s="238"/>
      <c r="F77" s="238"/>
      <c r="G77" s="238"/>
      <c r="H77" s="238"/>
      <c r="I77" s="238"/>
      <c r="J77" s="238"/>
      <c r="K77" s="238"/>
      <c r="L77" s="79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</row>
    <row r="78" spans="1:31" s="2" customFormat="1" ht="12" customHeight="1">
      <c r="A78" s="27"/>
      <c r="B78" s="237"/>
      <c r="C78" s="236" t="s">
        <v>19</v>
      </c>
      <c r="D78" s="238"/>
      <c r="E78" s="238"/>
      <c r="F78" s="239" t="str">
        <f>F12</f>
        <v>Vysoká škola ekonomická v Praze</v>
      </c>
      <c r="G78" s="238"/>
      <c r="H78" s="238"/>
      <c r="I78" s="236" t="s">
        <v>21</v>
      </c>
      <c r="J78" s="240" t="str">
        <f>IF(J12="","",J12)</f>
        <v>23. 5. 2025</v>
      </c>
      <c r="K78" s="238"/>
      <c r="L78" s="79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</row>
    <row r="79" spans="1:31" s="2" customFormat="1" ht="6.95" customHeight="1">
      <c r="A79" s="27"/>
      <c r="B79" s="237"/>
      <c r="C79" s="238"/>
      <c r="D79" s="238"/>
      <c r="E79" s="238"/>
      <c r="F79" s="238"/>
      <c r="G79" s="238"/>
      <c r="H79" s="238"/>
      <c r="I79" s="238"/>
      <c r="J79" s="238"/>
      <c r="K79" s="238"/>
      <c r="L79" s="79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</row>
    <row r="80" spans="1:31" s="2" customFormat="1" ht="25.7" customHeight="1">
      <c r="A80" s="27"/>
      <c r="B80" s="237"/>
      <c r="C80" s="236" t="s">
        <v>23</v>
      </c>
      <c r="D80" s="238"/>
      <c r="E80" s="238"/>
      <c r="F80" s="239" t="str">
        <f>E15</f>
        <v>Vysoká škola ekonomická v Praze</v>
      </c>
      <c r="G80" s="238"/>
      <c r="H80" s="238"/>
      <c r="I80" s="236" t="s">
        <v>29</v>
      </c>
      <c r="J80" s="261" t="str">
        <f>E21</f>
        <v>Ing. arch. Petr Ovčačík</v>
      </c>
      <c r="K80" s="238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65" s="2" customFormat="1" ht="15.2" customHeight="1">
      <c r="A81" s="27"/>
      <c r="B81" s="237"/>
      <c r="C81" s="236" t="s">
        <v>27</v>
      </c>
      <c r="D81" s="238"/>
      <c r="E81" s="238"/>
      <c r="F81" s="239" t="str">
        <f>IF(E18="","",E18)</f>
        <v xml:space="preserve"> </v>
      </c>
      <c r="G81" s="238"/>
      <c r="H81" s="238"/>
      <c r="I81" s="236" t="s">
        <v>32</v>
      </c>
      <c r="J81" s="261" t="str">
        <f>E24</f>
        <v>Ing. M. Dušek</v>
      </c>
      <c r="K81" s="238"/>
      <c r="L81" s="79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</row>
    <row r="82" spans="1:65" s="2" customFormat="1" ht="10.35" customHeight="1">
      <c r="A82" s="27"/>
      <c r="B82" s="237"/>
      <c r="C82" s="238"/>
      <c r="D82" s="238"/>
      <c r="E82" s="238"/>
      <c r="F82" s="238"/>
      <c r="G82" s="238"/>
      <c r="H82" s="238"/>
      <c r="I82" s="238"/>
      <c r="J82" s="238"/>
      <c r="K82" s="238"/>
      <c r="L82" s="79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</row>
    <row r="83" spans="1:65" s="11" customFormat="1" ht="29.25" customHeight="1">
      <c r="A83" s="84"/>
      <c r="B83" s="275"/>
      <c r="C83" s="276" t="s">
        <v>117</v>
      </c>
      <c r="D83" s="277" t="s">
        <v>55</v>
      </c>
      <c r="E83" s="277" t="s">
        <v>51</v>
      </c>
      <c r="F83" s="277" t="s">
        <v>52</v>
      </c>
      <c r="G83" s="277" t="s">
        <v>118</v>
      </c>
      <c r="H83" s="277" t="s">
        <v>119</v>
      </c>
      <c r="I83" s="277" t="s">
        <v>120</v>
      </c>
      <c r="J83" s="277" t="s">
        <v>110</v>
      </c>
      <c r="K83" s="278" t="s">
        <v>121</v>
      </c>
      <c r="L83" s="85"/>
      <c r="M83" s="48" t="s">
        <v>3</v>
      </c>
      <c r="N83" s="49" t="s">
        <v>40</v>
      </c>
      <c r="O83" s="49" t="s">
        <v>122</v>
      </c>
      <c r="P83" s="49" t="s">
        <v>123</v>
      </c>
      <c r="Q83" s="49" t="s">
        <v>124</v>
      </c>
      <c r="R83" s="49" t="s">
        <v>125</v>
      </c>
      <c r="S83" s="49" t="s">
        <v>126</v>
      </c>
      <c r="T83" s="50" t="s">
        <v>127</v>
      </c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84"/>
    </row>
    <row r="84" spans="1:65" s="2" customFormat="1" ht="22.9" customHeight="1">
      <c r="A84" s="27"/>
      <c r="B84" s="237"/>
      <c r="C84" s="279" t="s">
        <v>128</v>
      </c>
      <c r="D84" s="238"/>
      <c r="E84" s="238"/>
      <c r="F84" s="238"/>
      <c r="G84" s="238"/>
      <c r="H84" s="238"/>
      <c r="I84" s="238"/>
      <c r="J84" s="280">
        <f>BK84</f>
        <v>0</v>
      </c>
      <c r="K84" s="238"/>
      <c r="L84" s="28"/>
      <c r="M84" s="51"/>
      <c r="N84" s="42"/>
      <c r="O84" s="52"/>
      <c r="P84" s="86">
        <f>P85</f>
        <v>1770.70867</v>
      </c>
      <c r="Q84" s="52"/>
      <c r="R84" s="86">
        <f>R85</f>
        <v>494.74756039999994</v>
      </c>
      <c r="S84" s="52"/>
      <c r="T84" s="87">
        <f>T85</f>
        <v>7.68</v>
      </c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T84" s="18" t="s">
        <v>69</v>
      </c>
      <c r="AU84" s="18" t="s">
        <v>111</v>
      </c>
      <c r="BK84" s="88">
        <f>BK85</f>
        <v>0</v>
      </c>
    </row>
    <row r="85" spans="1:65" s="12" customFormat="1" ht="25.9" customHeight="1">
      <c r="B85" s="281"/>
      <c r="C85" s="282"/>
      <c r="D85" s="283" t="s">
        <v>69</v>
      </c>
      <c r="E85" s="284" t="s">
        <v>129</v>
      </c>
      <c r="F85" s="284" t="s">
        <v>130</v>
      </c>
      <c r="G85" s="282"/>
      <c r="H85" s="282"/>
      <c r="I85" s="282"/>
      <c r="J85" s="285">
        <f>BK85</f>
        <v>0</v>
      </c>
      <c r="K85" s="282"/>
      <c r="L85" s="89"/>
      <c r="M85" s="91"/>
      <c r="N85" s="92"/>
      <c r="O85" s="92"/>
      <c r="P85" s="93">
        <f>P86+P137+P152+P220</f>
        <v>1770.70867</v>
      </c>
      <c r="Q85" s="92"/>
      <c r="R85" s="93">
        <f>R86+R137+R152+R220</f>
        <v>494.74756039999994</v>
      </c>
      <c r="S85" s="92"/>
      <c r="T85" s="94">
        <f>T86+T137+T152+T220</f>
        <v>7.68</v>
      </c>
      <c r="AR85" s="90" t="s">
        <v>78</v>
      </c>
      <c r="AT85" s="95" t="s">
        <v>69</v>
      </c>
      <c r="AU85" s="95" t="s">
        <v>70</v>
      </c>
      <c r="AY85" s="90" t="s">
        <v>131</v>
      </c>
      <c r="BK85" s="96">
        <f>BK86+BK137+BK152+BK220</f>
        <v>0</v>
      </c>
    </row>
    <row r="86" spans="1:65" s="12" customFormat="1" ht="22.9" customHeight="1">
      <c r="B86" s="281"/>
      <c r="C86" s="282"/>
      <c r="D86" s="283" t="s">
        <v>69</v>
      </c>
      <c r="E86" s="286" t="s">
        <v>78</v>
      </c>
      <c r="F86" s="286" t="s">
        <v>230</v>
      </c>
      <c r="G86" s="282"/>
      <c r="H86" s="282"/>
      <c r="I86" s="282"/>
      <c r="J86" s="287">
        <f>BK86</f>
        <v>0</v>
      </c>
      <c r="K86" s="282"/>
      <c r="L86" s="89"/>
      <c r="M86" s="91"/>
      <c r="N86" s="92"/>
      <c r="O86" s="92"/>
      <c r="P86" s="93">
        <f>SUM(P87:P136)</f>
        <v>826.52300000000002</v>
      </c>
      <c r="Q86" s="92"/>
      <c r="R86" s="93">
        <f>SUM(R87:R136)</f>
        <v>426.71137999999996</v>
      </c>
      <c r="S86" s="92"/>
      <c r="T86" s="94">
        <f>SUM(T87:T136)</f>
        <v>0</v>
      </c>
      <c r="AR86" s="90" t="s">
        <v>78</v>
      </c>
      <c r="AT86" s="95" t="s">
        <v>69</v>
      </c>
      <c r="AU86" s="95" t="s">
        <v>78</v>
      </c>
      <c r="AY86" s="90" t="s">
        <v>131</v>
      </c>
      <c r="BK86" s="96">
        <f>SUM(BK87:BK136)</f>
        <v>0</v>
      </c>
    </row>
    <row r="87" spans="1:65" s="2" customFormat="1" ht="16.5" customHeight="1">
      <c r="A87" s="27"/>
      <c r="B87" s="237"/>
      <c r="C87" s="288" t="s">
        <v>78</v>
      </c>
      <c r="D87" s="288" t="s">
        <v>136</v>
      </c>
      <c r="E87" s="289" t="s">
        <v>1365</v>
      </c>
      <c r="F87" s="290" t="s">
        <v>1366</v>
      </c>
      <c r="G87" s="291" t="s">
        <v>1367</v>
      </c>
      <c r="H87" s="292">
        <v>840</v>
      </c>
      <c r="I87" s="314">
        <v>0</v>
      </c>
      <c r="J87" s="293">
        <f>ROUND(I87*H87,2)</f>
        <v>0</v>
      </c>
      <c r="K87" s="290" t="s">
        <v>140</v>
      </c>
      <c r="L87" s="28"/>
      <c r="M87" s="97" t="s">
        <v>3</v>
      </c>
      <c r="N87" s="98" t="s">
        <v>41</v>
      </c>
      <c r="O87" s="99">
        <v>0.184</v>
      </c>
      <c r="P87" s="99">
        <f>O87*H87</f>
        <v>154.56</v>
      </c>
      <c r="Q87" s="99">
        <v>3.0000000000000001E-5</v>
      </c>
      <c r="R87" s="99">
        <f>Q87*H87</f>
        <v>2.52E-2</v>
      </c>
      <c r="S87" s="99">
        <v>0</v>
      </c>
      <c r="T87" s="100">
        <f>S87*H87</f>
        <v>0</v>
      </c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R87" s="101" t="s">
        <v>156</v>
      </c>
      <c r="AT87" s="101" t="s">
        <v>136</v>
      </c>
      <c r="AU87" s="101" t="s">
        <v>80</v>
      </c>
      <c r="AY87" s="18" t="s">
        <v>131</v>
      </c>
      <c r="BE87" s="102">
        <f>IF(N87="základní",J87,0)</f>
        <v>0</v>
      </c>
      <c r="BF87" s="102">
        <f>IF(N87="snížená",J87,0)</f>
        <v>0</v>
      </c>
      <c r="BG87" s="102">
        <f>IF(N87="zákl. přenesená",J87,0)</f>
        <v>0</v>
      </c>
      <c r="BH87" s="102">
        <f>IF(N87="sníž. přenesená",J87,0)</f>
        <v>0</v>
      </c>
      <c r="BI87" s="102">
        <f>IF(N87="nulová",J87,0)</f>
        <v>0</v>
      </c>
      <c r="BJ87" s="18" t="s">
        <v>78</v>
      </c>
      <c r="BK87" s="102">
        <f>ROUND(I87*H87,2)</f>
        <v>0</v>
      </c>
      <c r="BL87" s="18" t="s">
        <v>156</v>
      </c>
      <c r="BM87" s="101" t="s">
        <v>1450</v>
      </c>
    </row>
    <row r="88" spans="1:65" s="2" customFormat="1">
      <c r="A88" s="27"/>
      <c r="B88" s="237"/>
      <c r="C88" s="238"/>
      <c r="D88" s="294" t="s">
        <v>143</v>
      </c>
      <c r="E88" s="238"/>
      <c r="F88" s="295" t="s">
        <v>1369</v>
      </c>
      <c r="G88" s="238"/>
      <c r="H88" s="238"/>
      <c r="I88" s="238"/>
      <c r="J88" s="238"/>
      <c r="K88" s="238"/>
      <c r="L88" s="28"/>
      <c r="M88" s="103"/>
      <c r="N88" s="104"/>
      <c r="O88" s="44"/>
      <c r="P88" s="44"/>
      <c r="Q88" s="44"/>
      <c r="R88" s="44"/>
      <c r="S88" s="44"/>
      <c r="T88" s="45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T88" s="18" t="s">
        <v>143</v>
      </c>
      <c r="AU88" s="18" t="s">
        <v>80</v>
      </c>
    </row>
    <row r="89" spans="1:65" s="13" customFormat="1">
      <c r="B89" s="296"/>
      <c r="C89" s="297"/>
      <c r="D89" s="298" t="s">
        <v>145</v>
      </c>
      <c r="E89" s="299" t="s">
        <v>3</v>
      </c>
      <c r="F89" s="300" t="s">
        <v>1451</v>
      </c>
      <c r="G89" s="297"/>
      <c r="H89" s="301">
        <v>840</v>
      </c>
      <c r="I89" s="297"/>
      <c r="J89" s="297"/>
      <c r="K89" s="297"/>
      <c r="L89" s="105"/>
      <c r="M89" s="107"/>
      <c r="N89" s="108"/>
      <c r="O89" s="108"/>
      <c r="P89" s="108"/>
      <c r="Q89" s="108"/>
      <c r="R89" s="108"/>
      <c r="S89" s="108"/>
      <c r="T89" s="109"/>
      <c r="AT89" s="106" t="s">
        <v>145</v>
      </c>
      <c r="AU89" s="106" t="s">
        <v>80</v>
      </c>
      <c r="AV89" s="13" t="s">
        <v>80</v>
      </c>
      <c r="AW89" s="13" t="s">
        <v>31</v>
      </c>
      <c r="AX89" s="13" t="s">
        <v>78</v>
      </c>
      <c r="AY89" s="106" t="s">
        <v>131</v>
      </c>
    </row>
    <row r="90" spans="1:65" s="2" customFormat="1" ht="24.2" customHeight="1">
      <c r="A90" s="27"/>
      <c r="B90" s="237"/>
      <c r="C90" s="288" t="s">
        <v>80</v>
      </c>
      <c r="D90" s="288" t="s">
        <v>136</v>
      </c>
      <c r="E90" s="289" t="s">
        <v>1370</v>
      </c>
      <c r="F90" s="290" t="s">
        <v>1371</v>
      </c>
      <c r="G90" s="291" t="s">
        <v>361</v>
      </c>
      <c r="H90" s="292">
        <v>196</v>
      </c>
      <c r="I90" s="314">
        <v>0</v>
      </c>
      <c r="J90" s="293">
        <f>ROUND(I90*H90,2)</f>
        <v>0</v>
      </c>
      <c r="K90" s="290" t="s">
        <v>140</v>
      </c>
      <c r="L90" s="28"/>
      <c r="M90" s="97" t="s">
        <v>3</v>
      </c>
      <c r="N90" s="98" t="s">
        <v>41</v>
      </c>
      <c r="O90" s="99">
        <v>0.124</v>
      </c>
      <c r="P90" s="99">
        <f>O90*H90</f>
        <v>24.303999999999998</v>
      </c>
      <c r="Q90" s="99">
        <v>5.8E-4</v>
      </c>
      <c r="R90" s="99">
        <f>Q90*H90</f>
        <v>0.11368</v>
      </c>
      <c r="S90" s="99">
        <v>0</v>
      </c>
      <c r="T90" s="100">
        <f>S90*H90</f>
        <v>0</v>
      </c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R90" s="101" t="s">
        <v>156</v>
      </c>
      <c r="AT90" s="101" t="s">
        <v>136</v>
      </c>
      <c r="AU90" s="101" t="s">
        <v>80</v>
      </c>
      <c r="AY90" s="18" t="s">
        <v>131</v>
      </c>
      <c r="BE90" s="102">
        <f>IF(N90="základní",J90,0)</f>
        <v>0</v>
      </c>
      <c r="BF90" s="102">
        <f>IF(N90="snížená",J90,0)</f>
        <v>0</v>
      </c>
      <c r="BG90" s="102">
        <f>IF(N90="zákl. přenesená",J90,0)</f>
        <v>0</v>
      </c>
      <c r="BH90" s="102">
        <f>IF(N90="sníž. přenesená",J90,0)</f>
        <v>0</v>
      </c>
      <c r="BI90" s="102">
        <f>IF(N90="nulová",J90,0)</f>
        <v>0</v>
      </c>
      <c r="BJ90" s="18" t="s">
        <v>78</v>
      </c>
      <c r="BK90" s="102">
        <f>ROUND(I90*H90,2)</f>
        <v>0</v>
      </c>
      <c r="BL90" s="18" t="s">
        <v>156</v>
      </c>
      <c r="BM90" s="101" t="s">
        <v>1452</v>
      </c>
    </row>
    <row r="91" spans="1:65" s="2" customFormat="1">
      <c r="A91" s="27"/>
      <c r="B91" s="237"/>
      <c r="C91" s="238"/>
      <c r="D91" s="294" t="s">
        <v>143</v>
      </c>
      <c r="E91" s="238"/>
      <c r="F91" s="295" t="s">
        <v>1373</v>
      </c>
      <c r="G91" s="238"/>
      <c r="H91" s="238"/>
      <c r="I91" s="238"/>
      <c r="J91" s="238"/>
      <c r="K91" s="238"/>
      <c r="L91" s="28"/>
      <c r="M91" s="103"/>
      <c r="N91" s="104"/>
      <c r="O91" s="44"/>
      <c r="P91" s="44"/>
      <c r="Q91" s="44"/>
      <c r="R91" s="44"/>
      <c r="S91" s="44"/>
      <c r="T91" s="45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T91" s="18" t="s">
        <v>143</v>
      </c>
      <c r="AU91" s="18" t="s">
        <v>80</v>
      </c>
    </row>
    <row r="92" spans="1:65" s="13" customFormat="1">
      <c r="B92" s="296"/>
      <c r="C92" s="297"/>
      <c r="D92" s="298" t="s">
        <v>145</v>
      </c>
      <c r="E92" s="299" t="s">
        <v>3</v>
      </c>
      <c r="F92" s="300" t="s">
        <v>1453</v>
      </c>
      <c r="G92" s="297"/>
      <c r="H92" s="301">
        <v>196</v>
      </c>
      <c r="I92" s="297"/>
      <c r="J92" s="297"/>
      <c r="K92" s="297"/>
      <c r="L92" s="105"/>
      <c r="M92" s="107"/>
      <c r="N92" s="108"/>
      <c r="O92" s="108"/>
      <c r="P92" s="108"/>
      <c r="Q92" s="108"/>
      <c r="R92" s="108"/>
      <c r="S92" s="108"/>
      <c r="T92" s="109"/>
      <c r="AT92" s="106" t="s">
        <v>145</v>
      </c>
      <c r="AU92" s="106" t="s">
        <v>80</v>
      </c>
      <c r="AV92" s="13" t="s">
        <v>80</v>
      </c>
      <c r="AW92" s="13" t="s">
        <v>31</v>
      </c>
      <c r="AX92" s="13" t="s">
        <v>78</v>
      </c>
      <c r="AY92" s="106" t="s">
        <v>131</v>
      </c>
    </row>
    <row r="93" spans="1:65" s="2" customFormat="1" ht="24.2" customHeight="1">
      <c r="A93" s="27"/>
      <c r="B93" s="237"/>
      <c r="C93" s="288" t="s">
        <v>157</v>
      </c>
      <c r="D93" s="288" t="s">
        <v>136</v>
      </c>
      <c r="E93" s="289" t="s">
        <v>1375</v>
      </c>
      <c r="F93" s="290" t="s">
        <v>1376</v>
      </c>
      <c r="G93" s="291" t="s">
        <v>361</v>
      </c>
      <c r="H93" s="292">
        <v>196</v>
      </c>
      <c r="I93" s="314">
        <v>0</v>
      </c>
      <c r="J93" s="293">
        <f>ROUND(I93*H93,2)</f>
        <v>0</v>
      </c>
      <c r="K93" s="290" t="s">
        <v>140</v>
      </c>
      <c r="L93" s="28"/>
      <c r="M93" s="97" t="s">
        <v>3</v>
      </c>
      <c r="N93" s="98" t="s">
        <v>41</v>
      </c>
      <c r="O93" s="99">
        <v>9.6000000000000002E-2</v>
      </c>
      <c r="P93" s="99">
        <f>O93*H93</f>
        <v>18.815999999999999</v>
      </c>
      <c r="Q93" s="99">
        <v>0</v>
      </c>
      <c r="R93" s="99">
        <f>Q93*H93</f>
        <v>0</v>
      </c>
      <c r="S93" s="99">
        <v>0</v>
      </c>
      <c r="T93" s="100">
        <f>S93*H93</f>
        <v>0</v>
      </c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R93" s="101" t="s">
        <v>156</v>
      </c>
      <c r="AT93" s="101" t="s">
        <v>136</v>
      </c>
      <c r="AU93" s="101" t="s">
        <v>80</v>
      </c>
      <c r="AY93" s="18" t="s">
        <v>131</v>
      </c>
      <c r="BE93" s="102">
        <f>IF(N93="základní",J93,0)</f>
        <v>0</v>
      </c>
      <c r="BF93" s="102">
        <f>IF(N93="snížená",J93,0)</f>
        <v>0</v>
      </c>
      <c r="BG93" s="102">
        <f>IF(N93="zákl. přenesená",J93,0)</f>
        <v>0</v>
      </c>
      <c r="BH93" s="102">
        <f>IF(N93="sníž. přenesená",J93,0)</f>
        <v>0</v>
      </c>
      <c r="BI93" s="102">
        <f>IF(N93="nulová",J93,0)</f>
        <v>0</v>
      </c>
      <c r="BJ93" s="18" t="s">
        <v>78</v>
      </c>
      <c r="BK93" s="102">
        <f>ROUND(I93*H93,2)</f>
        <v>0</v>
      </c>
      <c r="BL93" s="18" t="s">
        <v>156</v>
      </c>
      <c r="BM93" s="101" t="s">
        <v>1454</v>
      </c>
    </row>
    <row r="94" spans="1:65" s="2" customFormat="1">
      <c r="A94" s="27"/>
      <c r="B94" s="237"/>
      <c r="C94" s="238"/>
      <c r="D94" s="294" t="s">
        <v>143</v>
      </c>
      <c r="E94" s="238"/>
      <c r="F94" s="295" t="s">
        <v>1378</v>
      </c>
      <c r="G94" s="238"/>
      <c r="H94" s="238"/>
      <c r="I94" s="238"/>
      <c r="J94" s="238"/>
      <c r="K94" s="238"/>
      <c r="L94" s="28"/>
      <c r="M94" s="103"/>
      <c r="N94" s="104"/>
      <c r="O94" s="44"/>
      <c r="P94" s="44"/>
      <c r="Q94" s="44"/>
      <c r="R94" s="44"/>
      <c r="S94" s="44"/>
      <c r="T94" s="45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T94" s="18" t="s">
        <v>143</v>
      </c>
      <c r="AU94" s="18" t="s">
        <v>80</v>
      </c>
    </row>
    <row r="95" spans="1:65" s="13" customFormat="1">
      <c r="B95" s="296"/>
      <c r="C95" s="297"/>
      <c r="D95" s="298" t="s">
        <v>145</v>
      </c>
      <c r="E95" s="299" t="s">
        <v>3</v>
      </c>
      <c r="F95" s="300" t="s">
        <v>1453</v>
      </c>
      <c r="G95" s="297"/>
      <c r="H95" s="301">
        <v>196</v>
      </c>
      <c r="I95" s="297"/>
      <c r="J95" s="297"/>
      <c r="K95" s="297"/>
      <c r="L95" s="105"/>
      <c r="M95" s="107"/>
      <c r="N95" s="108"/>
      <c r="O95" s="108"/>
      <c r="P95" s="108"/>
      <c r="Q95" s="108"/>
      <c r="R95" s="108"/>
      <c r="S95" s="108"/>
      <c r="T95" s="109"/>
      <c r="AT95" s="106" t="s">
        <v>145</v>
      </c>
      <c r="AU95" s="106" t="s">
        <v>80</v>
      </c>
      <c r="AV95" s="13" t="s">
        <v>80</v>
      </c>
      <c r="AW95" s="13" t="s">
        <v>31</v>
      </c>
      <c r="AX95" s="13" t="s">
        <v>78</v>
      </c>
      <c r="AY95" s="106" t="s">
        <v>131</v>
      </c>
    </row>
    <row r="96" spans="1:65" s="2" customFormat="1" ht="24.2" customHeight="1">
      <c r="A96" s="27"/>
      <c r="B96" s="237"/>
      <c r="C96" s="288" t="s">
        <v>156</v>
      </c>
      <c r="D96" s="288" t="s">
        <v>136</v>
      </c>
      <c r="E96" s="289" t="s">
        <v>1379</v>
      </c>
      <c r="F96" s="290" t="s">
        <v>1380</v>
      </c>
      <c r="G96" s="291" t="s">
        <v>233</v>
      </c>
      <c r="H96" s="292">
        <v>183</v>
      </c>
      <c r="I96" s="314">
        <v>0</v>
      </c>
      <c r="J96" s="293">
        <f>ROUND(I96*H96,2)</f>
        <v>0</v>
      </c>
      <c r="K96" s="290" t="s">
        <v>140</v>
      </c>
      <c r="L96" s="28"/>
      <c r="M96" s="97" t="s">
        <v>3</v>
      </c>
      <c r="N96" s="98" t="s">
        <v>41</v>
      </c>
      <c r="O96" s="99">
        <v>0.59699999999999998</v>
      </c>
      <c r="P96" s="99">
        <f>O96*H96</f>
        <v>109.25099999999999</v>
      </c>
      <c r="Q96" s="99">
        <v>0</v>
      </c>
      <c r="R96" s="99">
        <f>Q96*H96</f>
        <v>0</v>
      </c>
      <c r="S96" s="99">
        <v>0</v>
      </c>
      <c r="T96" s="100">
        <f>S96*H96</f>
        <v>0</v>
      </c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R96" s="101" t="s">
        <v>156</v>
      </c>
      <c r="AT96" s="101" t="s">
        <v>136</v>
      </c>
      <c r="AU96" s="101" t="s">
        <v>80</v>
      </c>
      <c r="AY96" s="18" t="s">
        <v>131</v>
      </c>
      <c r="BE96" s="102">
        <f>IF(N96="základní",J96,0)</f>
        <v>0</v>
      </c>
      <c r="BF96" s="102">
        <f>IF(N96="snížená",J96,0)</f>
        <v>0</v>
      </c>
      <c r="BG96" s="102">
        <f>IF(N96="zákl. přenesená",J96,0)</f>
        <v>0</v>
      </c>
      <c r="BH96" s="102">
        <f>IF(N96="sníž. přenesená",J96,0)</f>
        <v>0</v>
      </c>
      <c r="BI96" s="102">
        <f>IF(N96="nulová",J96,0)</f>
        <v>0</v>
      </c>
      <c r="BJ96" s="18" t="s">
        <v>78</v>
      </c>
      <c r="BK96" s="102">
        <f>ROUND(I96*H96,2)</f>
        <v>0</v>
      </c>
      <c r="BL96" s="18" t="s">
        <v>156</v>
      </c>
      <c r="BM96" s="101" t="s">
        <v>1455</v>
      </c>
    </row>
    <row r="97" spans="1:65" s="2" customFormat="1">
      <c r="A97" s="27"/>
      <c r="B97" s="237"/>
      <c r="C97" s="238"/>
      <c r="D97" s="294" t="s">
        <v>143</v>
      </c>
      <c r="E97" s="238"/>
      <c r="F97" s="295" t="s">
        <v>1382</v>
      </c>
      <c r="G97" s="238"/>
      <c r="H97" s="238"/>
      <c r="I97" s="238"/>
      <c r="J97" s="238"/>
      <c r="K97" s="238"/>
      <c r="L97" s="28"/>
      <c r="M97" s="103"/>
      <c r="N97" s="104"/>
      <c r="O97" s="44"/>
      <c r="P97" s="44"/>
      <c r="Q97" s="44"/>
      <c r="R97" s="44"/>
      <c r="S97" s="44"/>
      <c r="T97" s="45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T97" s="18" t="s">
        <v>143</v>
      </c>
      <c r="AU97" s="18" t="s">
        <v>80</v>
      </c>
    </row>
    <row r="98" spans="1:65" s="13" customFormat="1">
      <c r="B98" s="296"/>
      <c r="C98" s="297"/>
      <c r="D98" s="298" t="s">
        <v>145</v>
      </c>
      <c r="E98" s="299" t="s">
        <v>3</v>
      </c>
      <c r="F98" s="300" t="s">
        <v>1456</v>
      </c>
      <c r="G98" s="297"/>
      <c r="H98" s="301">
        <v>183</v>
      </c>
      <c r="I98" s="297"/>
      <c r="J98" s="297"/>
      <c r="K98" s="297"/>
      <c r="L98" s="105"/>
      <c r="M98" s="107"/>
      <c r="N98" s="108"/>
      <c r="O98" s="108"/>
      <c r="P98" s="108"/>
      <c r="Q98" s="108"/>
      <c r="R98" s="108"/>
      <c r="S98" s="108"/>
      <c r="T98" s="109"/>
      <c r="AT98" s="106" t="s">
        <v>145</v>
      </c>
      <c r="AU98" s="106" t="s">
        <v>80</v>
      </c>
      <c r="AV98" s="13" t="s">
        <v>80</v>
      </c>
      <c r="AW98" s="13" t="s">
        <v>31</v>
      </c>
      <c r="AX98" s="13" t="s">
        <v>78</v>
      </c>
      <c r="AY98" s="106" t="s">
        <v>131</v>
      </c>
    </row>
    <row r="99" spans="1:65" s="2" customFormat="1" ht="21.75" customHeight="1">
      <c r="A99" s="27"/>
      <c r="B99" s="237"/>
      <c r="C99" s="288" t="s">
        <v>168</v>
      </c>
      <c r="D99" s="288" t="s">
        <v>136</v>
      </c>
      <c r="E99" s="289" t="s">
        <v>1457</v>
      </c>
      <c r="F99" s="290" t="s">
        <v>1458</v>
      </c>
      <c r="G99" s="291" t="s">
        <v>233</v>
      </c>
      <c r="H99" s="292">
        <v>98</v>
      </c>
      <c r="I99" s="314">
        <v>0</v>
      </c>
      <c r="J99" s="293">
        <f>ROUND(I99*H99,2)</f>
        <v>0</v>
      </c>
      <c r="K99" s="290" t="s">
        <v>140</v>
      </c>
      <c r="L99" s="28"/>
      <c r="M99" s="97" t="s">
        <v>3</v>
      </c>
      <c r="N99" s="98" t="s">
        <v>41</v>
      </c>
      <c r="O99" s="99">
        <v>1.026</v>
      </c>
      <c r="P99" s="99">
        <f>O99*H99</f>
        <v>100.548</v>
      </c>
      <c r="Q99" s="99">
        <v>0</v>
      </c>
      <c r="R99" s="99">
        <f>Q99*H99</f>
        <v>0</v>
      </c>
      <c r="S99" s="99">
        <v>0</v>
      </c>
      <c r="T99" s="100">
        <f>S99*H99</f>
        <v>0</v>
      </c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R99" s="101" t="s">
        <v>156</v>
      </c>
      <c r="AT99" s="101" t="s">
        <v>136</v>
      </c>
      <c r="AU99" s="101" t="s">
        <v>80</v>
      </c>
      <c r="AY99" s="18" t="s">
        <v>131</v>
      </c>
      <c r="BE99" s="102">
        <f>IF(N99="základní",J99,0)</f>
        <v>0</v>
      </c>
      <c r="BF99" s="102">
        <f>IF(N99="snížená",J99,0)</f>
        <v>0</v>
      </c>
      <c r="BG99" s="102">
        <f>IF(N99="zákl. přenesená",J99,0)</f>
        <v>0</v>
      </c>
      <c r="BH99" s="102">
        <f>IF(N99="sníž. přenesená",J99,0)</f>
        <v>0</v>
      </c>
      <c r="BI99" s="102">
        <f>IF(N99="nulová",J99,0)</f>
        <v>0</v>
      </c>
      <c r="BJ99" s="18" t="s">
        <v>78</v>
      </c>
      <c r="BK99" s="102">
        <f>ROUND(I99*H99,2)</f>
        <v>0</v>
      </c>
      <c r="BL99" s="18" t="s">
        <v>156</v>
      </c>
      <c r="BM99" s="101" t="s">
        <v>1459</v>
      </c>
    </row>
    <row r="100" spans="1:65" s="2" customFormat="1">
      <c r="A100" s="27"/>
      <c r="B100" s="237"/>
      <c r="C100" s="238"/>
      <c r="D100" s="294" t="s">
        <v>143</v>
      </c>
      <c r="E100" s="238"/>
      <c r="F100" s="295" t="s">
        <v>1460</v>
      </c>
      <c r="G100" s="238"/>
      <c r="H100" s="238"/>
      <c r="I100" s="238"/>
      <c r="J100" s="238"/>
      <c r="K100" s="238"/>
      <c r="L100" s="28"/>
      <c r="M100" s="103"/>
      <c r="N100" s="104"/>
      <c r="O100" s="44"/>
      <c r="P100" s="44"/>
      <c r="Q100" s="44"/>
      <c r="R100" s="44"/>
      <c r="S100" s="44"/>
      <c r="T100" s="45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T100" s="18" t="s">
        <v>143</v>
      </c>
      <c r="AU100" s="18" t="s">
        <v>80</v>
      </c>
    </row>
    <row r="101" spans="1:65" s="13" customFormat="1">
      <c r="B101" s="296"/>
      <c r="C101" s="297"/>
      <c r="D101" s="298" t="s">
        <v>145</v>
      </c>
      <c r="E101" s="299" t="s">
        <v>3</v>
      </c>
      <c r="F101" s="300" t="s">
        <v>1461</v>
      </c>
      <c r="G101" s="297"/>
      <c r="H101" s="301">
        <v>98</v>
      </c>
      <c r="I101" s="297"/>
      <c r="J101" s="297"/>
      <c r="K101" s="297"/>
      <c r="L101" s="105"/>
      <c r="M101" s="107"/>
      <c r="N101" s="108"/>
      <c r="O101" s="108"/>
      <c r="P101" s="108"/>
      <c r="Q101" s="108"/>
      <c r="R101" s="108"/>
      <c r="S101" s="108"/>
      <c r="T101" s="109"/>
      <c r="AT101" s="106" t="s">
        <v>145</v>
      </c>
      <c r="AU101" s="106" t="s">
        <v>80</v>
      </c>
      <c r="AV101" s="13" t="s">
        <v>80</v>
      </c>
      <c r="AW101" s="13" t="s">
        <v>31</v>
      </c>
      <c r="AX101" s="13" t="s">
        <v>78</v>
      </c>
      <c r="AY101" s="106" t="s">
        <v>131</v>
      </c>
    </row>
    <row r="102" spans="1:65" s="2" customFormat="1" ht="24.2" customHeight="1">
      <c r="A102" s="27"/>
      <c r="B102" s="237"/>
      <c r="C102" s="288" t="s">
        <v>174</v>
      </c>
      <c r="D102" s="288" t="s">
        <v>136</v>
      </c>
      <c r="E102" s="289" t="s">
        <v>1384</v>
      </c>
      <c r="F102" s="290" t="s">
        <v>1385</v>
      </c>
      <c r="G102" s="291" t="s">
        <v>196</v>
      </c>
      <c r="H102" s="292">
        <v>360</v>
      </c>
      <c r="I102" s="314">
        <v>0</v>
      </c>
      <c r="J102" s="293">
        <f>ROUND(I102*H102,2)</f>
        <v>0</v>
      </c>
      <c r="K102" s="290" t="s">
        <v>140</v>
      </c>
      <c r="L102" s="28"/>
      <c r="M102" s="97" t="s">
        <v>3</v>
      </c>
      <c r="N102" s="98" t="s">
        <v>41</v>
      </c>
      <c r="O102" s="99">
        <v>0.47899999999999998</v>
      </c>
      <c r="P102" s="99">
        <f>O102*H102</f>
        <v>172.44</v>
      </c>
      <c r="Q102" s="99">
        <v>8.4999999999999995E-4</v>
      </c>
      <c r="R102" s="99">
        <f>Q102*H102</f>
        <v>0.30599999999999999</v>
      </c>
      <c r="S102" s="99">
        <v>0</v>
      </c>
      <c r="T102" s="100">
        <f>S102*H102</f>
        <v>0</v>
      </c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R102" s="101" t="s">
        <v>156</v>
      </c>
      <c r="AT102" s="101" t="s">
        <v>136</v>
      </c>
      <c r="AU102" s="101" t="s">
        <v>80</v>
      </c>
      <c r="AY102" s="18" t="s">
        <v>131</v>
      </c>
      <c r="BE102" s="102">
        <f>IF(N102="základní",J102,0)</f>
        <v>0</v>
      </c>
      <c r="BF102" s="102">
        <f>IF(N102="snížená",J102,0)</f>
        <v>0</v>
      </c>
      <c r="BG102" s="102">
        <f>IF(N102="zákl. přenesená",J102,0)</f>
        <v>0</v>
      </c>
      <c r="BH102" s="102">
        <f>IF(N102="sníž. přenesená",J102,0)</f>
        <v>0</v>
      </c>
      <c r="BI102" s="102">
        <f>IF(N102="nulová",J102,0)</f>
        <v>0</v>
      </c>
      <c r="BJ102" s="18" t="s">
        <v>78</v>
      </c>
      <c r="BK102" s="102">
        <f>ROUND(I102*H102,2)</f>
        <v>0</v>
      </c>
      <c r="BL102" s="18" t="s">
        <v>156</v>
      </c>
      <c r="BM102" s="101" t="s">
        <v>1462</v>
      </c>
    </row>
    <row r="103" spans="1:65" s="2" customFormat="1">
      <c r="A103" s="27"/>
      <c r="B103" s="237"/>
      <c r="C103" s="238"/>
      <c r="D103" s="294" t="s">
        <v>143</v>
      </c>
      <c r="E103" s="238"/>
      <c r="F103" s="295" t="s">
        <v>1387</v>
      </c>
      <c r="G103" s="238"/>
      <c r="H103" s="238"/>
      <c r="I103" s="238"/>
      <c r="J103" s="238"/>
      <c r="K103" s="238"/>
      <c r="L103" s="28"/>
      <c r="M103" s="103"/>
      <c r="N103" s="104"/>
      <c r="O103" s="44"/>
      <c r="P103" s="44"/>
      <c r="Q103" s="44"/>
      <c r="R103" s="44"/>
      <c r="S103" s="44"/>
      <c r="T103" s="45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T103" s="18" t="s">
        <v>143</v>
      </c>
      <c r="AU103" s="18" t="s">
        <v>80</v>
      </c>
    </row>
    <row r="104" spans="1:65" s="13" customFormat="1">
      <c r="B104" s="296"/>
      <c r="C104" s="297"/>
      <c r="D104" s="298" t="s">
        <v>145</v>
      </c>
      <c r="E104" s="299" t="s">
        <v>3</v>
      </c>
      <c r="F104" s="300" t="s">
        <v>1463</v>
      </c>
      <c r="G104" s="297"/>
      <c r="H104" s="301">
        <v>360</v>
      </c>
      <c r="I104" s="297"/>
      <c r="J104" s="297"/>
      <c r="K104" s="297"/>
      <c r="L104" s="105"/>
      <c r="M104" s="107"/>
      <c r="N104" s="108"/>
      <c r="O104" s="108"/>
      <c r="P104" s="108"/>
      <c r="Q104" s="108"/>
      <c r="R104" s="108"/>
      <c r="S104" s="108"/>
      <c r="T104" s="109"/>
      <c r="AT104" s="106" t="s">
        <v>145</v>
      </c>
      <c r="AU104" s="106" t="s">
        <v>80</v>
      </c>
      <c r="AV104" s="13" t="s">
        <v>80</v>
      </c>
      <c r="AW104" s="13" t="s">
        <v>31</v>
      </c>
      <c r="AX104" s="13" t="s">
        <v>78</v>
      </c>
      <c r="AY104" s="106" t="s">
        <v>131</v>
      </c>
    </row>
    <row r="105" spans="1:65" s="2" customFormat="1" ht="24.2" customHeight="1">
      <c r="A105" s="27"/>
      <c r="B105" s="237"/>
      <c r="C105" s="288" t="s">
        <v>180</v>
      </c>
      <c r="D105" s="288" t="s">
        <v>136</v>
      </c>
      <c r="E105" s="289" t="s">
        <v>1389</v>
      </c>
      <c r="F105" s="290" t="s">
        <v>1390</v>
      </c>
      <c r="G105" s="291" t="s">
        <v>196</v>
      </c>
      <c r="H105" s="292">
        <v>360</v>
      </c>
      <c r="I105" s="314">
        <v>0</v>
      </c>
      <c r="J105" s="293">
        <f>ROUND(I105*H105,2)</f>
        <v>0</v>
      </c>
      <c r="K105" s="290" t="s">
        <v>140</v>
      </c>
      <c r="L105" s="28"/>
      <c r="M105" s="97" t="s">
        <v>3</v>
      </c>
      <c r="N105" s="98" t="s">
        <v>41</v>
      </c>
      <c r="O105" s="99">
        <v>0.32700000000000001</v>
      </c>
      <c r="P105" s="99">
        <f>O105*H105</f>
        <v>117.72</v>
      </c>
      <c r="Q105" s="99">
        <v>0</v>
      </c>
      <c r="R105" s="99">
        <f>Q105*H105</f>
        <v>0</v>
      </c>
      <c r="S105" s="99">
        <v>0</v>
      </c>
      <c r="T105" s="100">
        <f>S105*H105</f>
        <v>0</v>
      </c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R105" s="101" t="s">
        <v>156</v>
      </c>
      <c r="AT105" s="101" t="s">
        <v>136</v>
      </c>
      <c r="AU105" s="101" t="s">
        <v>80</v>
      </c>
      <c r="AY105" s="18" t="s">
        <v>131</v>
      </c>
      <c r="BE105" s="102">
        <f>IF(N105="základní",J105,0)</f>
        <v>0</v>
      </c>
      <c r="BF105" s="102">
        <f>IF(N105="snížená",J105,0)</f>
        <v>0</v>
      </c>
      <c r="BG105" s="102">
        <f>IF(N105="zákl. přenesená",J105,0)</f>
        <v>0</v>
      </c>
      <c r="BH105" s="102">
        <f>IF(N105="sníž. přenesená",J105,0)</f>
        <v>0</v>
      </c>
      <c r="BI105" s="102">
        <f>IF(N105="nulová",J105,0)</f>
        <v>0</v>
      </c>
      <c r="BJ105" s="18" t="s">
        <v>78</v>
      </c>
      <c r="BK105" s="102">
        <f>ROUND(I105*H105,2)</f>
        <v>0</v>
      </c>
      <c r="BL105" s="18" t="s">
        <v>156</v>
      </c>
      <c r="BM105" s="101" t="s">
        <v>1464</v>
      </c>
    </row>
    <row r="106" spans="1:65" s="2" customFormat="1">
      <c r="A106" s="27"/>
      <c r="B106" s="237"/>
      <c r="C106" s="238"/>
      <c r="D106" s="294" t="s">
        <v>143</v>
      </c>
      <c r="E106" s="238"/>
      <c r="F106" s="295" t="s">
        <v>1392</v>
      </c>
      <c r="G106" s="238"/>
      <c r="H106" s="238"/>
      <c r="I106" s="238"/>
      <c r="J106" s="238"/>
      <c r="K106" s="238"/>
      <c r="L106" s="28"/>
      <c r="M106" s="103"/>
      <c r="N106" s="104"/>
      <c r="O106" s="44"/>
      <c r="P106" s="44"/>
      <c r="Q106" s="44"/>
      <c r="R106" s="44"/>
      <c r="S106" s="44"/>
      <c r="T106" s="45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T106" s="18" t="s">
        <v>143</v>
      </c>
      <c r="AU106" s="18" t="s">
        <v>80</v>
      </c>
    </row>
    <row r="107" spans="1:65" s="13" customFormat="1">
      <c r="B107" s="296"/>
      <c r="C107" s="297"/>
      <c r="D107" s="298" t="s">
        <v>145</v>
      </c>
      <c r="E107" s="299" t="s">
        <v>3</v>
      </c>
      <c r="F107" s="300" t="s">
        <v>1463</v>
      </c>
      <c r="G107" s="297"/>
      <c r="H107" s="301">
        <v>360</v>
      </c>
      <c r="I107" s="297"/>
      <c r="J107" s="297"/>
      <c r="K107" s="297"/>
      <c r="L107" s="105"/>
      <c r="M107" s="107"/>
      <c r="N107" s="108"/>
      <c r="O107" s="108"/>
      <c r="P107" s="108"/>
      <c r="Q107" s="108"/>
      <c r="R107" s="108"/>
      <c r="S107" s="108"/>
      <c r="T107" s="109"/>
      <c r="AT107" s="106" t="s">
        <v>145</v>
      </c>
      <c r="AU107" s="106" t="s">
        <v>80</v>
      </c>
      <c r="AV107" s="13" t="s">
        <v>80</v>
      </c>
      <c r="AW107" s="13" t="s">
        <v>31</v>
      </c>
      <c r="AX107" s="13" t="s">
        <v>78</v>
      </c>
      <c r="AY107" s="106" t="s">
        <v>131</v>
      </c>
    </row>
    <row r="108" spans="1:65" s="2" customFormat="1" ht="16.5" customHeight="1">
      <c r="A108" s="27"/>
      <c r="B108" s="237"/>
      <c r="C108" s="288" t="s">
        <v>186</v>
      </c>
      <c r="D108" s="288" t="s">
        <v>136</v>
      </c>
      <c r="E108" s="289" t="s">
        <v>1465</v>
      </c>
      <c r="F108" s="290" t="s">
        <v>1466</v>
      </c>
      <c r="G108" s="291" t="s">
        <v>196</v>
      </c>
      <c r="H108" s="292">
        <v>95</v>
      </c>
      <c r="I108" s="314">
        <v>0</v>
      </c>
      <c r="J108" s="293">
        <f>ROUND(I108*H108,2)</f>
        <v>0</v>
      </c>
      <c r="K108" s="290" t="s">
        <v>140</v>
      </c>
      <c r="L108" s="28"/>
      <c r="M108" s="97" t="s">
        <v>3</v>
      </c>
      <c r="N108" s="98" t="s">
        <v>41</v>
      </c>
      <c r="O108" s="99">
        <v>0.156</v>
      </c>
      <c r="P108" s="99">
        <f>O108*H108</f>
        <v>14.82</v>
      </c>
      <c r="Q108" s="99">
        <v>6.9999999999999999E-4</v>
      </c>
      <c r="R108" s="99">
        <f>Q108*H108</f>
        <v>6.6500000000000004E-2</v>
      </c>
      <c r="S108" s="99">
        <v>0</v>
      </c>
      <c r="T108" s="100">
        <f>S108*H108</f>
        <v>0</v>
      </c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R108" s="101" t="s">
        <v>156</v>
      </c>
      <c r="AT108" s="101" t="s">
        <v>136</v>
      </c>
      <c r="AU108" s="101" t="s">
        <v>80</v>
      </c>
      <c r="AY108" s="18" t="s">
        <v>131</v>
      </c>
      <c r="BE108" s="102">
        <f>IF(N108="základní",J108,0)</f>
        <v>0</v>
      </c>
      <c r="BF108" s="102">
        <f>IF(N108="snížená",J108,0)</f>
        <v>0</v>
      </c>
      <c r="BG108" s="102">
        <f>IF(N108="zákl. přenesená",J108,0)</f>
        <v>0</v>
      </c>
      <c r="BH108" s="102">
        <f>IF(N108="sníž. přenesená",J108,0)</f>
        <v>0</v>
      </c>
      <c r="BI108" s="102">
        <f>IF(N108="nulová",J108,0)</f>
        <v>0</v>
      </c>
      <c r="BJ108" s="18" t="s">
        <v>78</v>
      </c>
      <c r="BK108" s="102">
        <f>ROUND(I108*H108,2)</f>
        <v>0</v>
      </c>
      <c r="BL108" s="18" t="s">
        <v>156</v>
      </c>
      <c r="BM108" s="101" t="s">
        <v>1467</v>
      </c>
    </row>
    <row r="109" spans="1:65" s="2" customFormat="1">
      <c r="A109" s="27"/>
      <c r="B109" s="237"/>
      <c r="C109" s="238"/>
      <c r="D109" s="294" t="s">
        <v>143</v>
      </c>
      <c r="E109" s="238"/>
      <c r="F109" s="295" t="s">
        <v>1468</v>
      </c>
      <c r="G109" s="238"/>
      <c r="H109" s="238"/>
      <c r="I109" s="238"/>
      <c r="J109" s="238"/>
      <c r="K109" s="238"/>
      <c r="L109" s="28"/>
      <c r="M109" s="103"/>
      <c r="N109" s="104"/>
      <c r="O109" s="44"/>
      <c r="P109" s="44"/>
      <c r="Q109" s="44"/>
      <c r="R109" s="44"/>
      <c r="S109" s="44"/>
      <c r="T109" s="45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T109" s="18" t="s">
        <v>143</v>
      </c>
      <c r="AU109" s="18" t="s">
        <v>80</v>
      </c>
    </row>
    <row r="110" spans="1:65" s="13" customFormat="1">
      <c r="B110" s="296"/>
      <c r="C110" s="297"/>
      <c r="D110" s="298" t="s">
        <v>145</v>
      </c>
      <c r="E110" s="299" t="s">
        <v>3</v>
      </c>
      <c r="F110" s="300" t="s">
        <v>1469</v>
      </c>
      <c r="G110" s="297"/>
      <c r="H110" s="301">
        <v>95</v>
      </c>
      <c r="I110" s="297"/>
      <c r="J110" s="297"/>
      <c r="K110" s="297"/>
      <c r="L110" s="105"/>
      <c r="M110" s="107"/>
      <c r="N110" s="108"/>
      <c r="O110" s="108"/>
      <c r="P110" s="108"/>
      <c r="Q110" s="108"/>
      <c r="R110" s="108"/>
      <c r="S110" s="108"/>
      <c r="T110" s="109"/>
      <c r="AT110" s="106" t="s">
        <v>145</v>
      </c>
      <c r="AU110" s="106" t="s">
        <v>80</v>
      </c>
      <c r="AV110" s="13" t="s">
        <v>80</v>
      </c>
      <c r="AW110" s="13" t="s">
        <v>31</v>
      </c>
      <c r="AX110" s="13" t="s">
        <v>78</v>
      </c>
      <c r="AY110" s="106" t="s">
        <v>131</v>
      </c>
    </row>
    <row r="111" spans="1:65" s="2" customFormat="1" ht="24.2" customHeight="1">
      <c r="A111" s="27"/>
      <c r="B111" s="237"/>
      <c r="C111" s="288" t="s">
        <v>193</v>
      </c>
      <c r="D111" s="288" t="s">
        <v>136</v>
      </c>
      <c r="E111" s="289" t="s">
        <v>1470</v>
      </c>
      <c r="F111" s="290" t="s">
        <v>1471</v>
      </c>
      <c r="G111" s="291" t="s">
        <v>196</v>
      </c>
      <c r="H111" s="292">
        <v>95</v>
      </c>
      <c r="I111" s="314">
        <v>0</v>
      </c>
      <c r="J111" s="293">
        <f>ROUND(I111*H111,2)</f>
        <v>0</v>
      </c>
      <c r="K111" s="290" t="s">
        <v>140</v>
      </c>
      <c r="L111" s="28"/>
      <c r="M111" s="97" t="s">
        <v>3</v>
      </c>
      <c r="N111" s="98" t="s">
        <v>41</v>
      </c>
      <c r="O111" s="99">
        <v>9.5000000000000001E-2</v>
      </c>
      <c r="P111" s="99">
        <f>O111*H111</f>
        <v>9.0250000000000004</v>
      </c>
      <c r="Q111" s="99">
        <v>0</v>
      </c>
      <c r="R111" s="99">
        <f>Q111*H111</f>
        <v>0</v>
      </c>
      <c r="S111" s="99">
        <v>0</v>
      </c>
      <c r="T111" s="100">
        <f>S111*H111</f>
        <v>0</v>
      </c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R111" s="101" t="s">
        <v>156</v>
      </c>
      <c r="AT111" s="101" t="s">
        <v>136</v>
      </c>
      <c r="AU111" s="101" t="s">
        <v>80</v>
      </c>
      <c r="AY111" s="18" t="s">
        <v>131</v>
      </c>
      <c r="BE111" s="102">
        <f>IF(N111="základní",J111,0)</f>
        <v>0</v>
      </c>
      <c r="BF111" s="102">
        <f>IF(N111="snížená",J111,0)</f>
        <v>0</v>
      </c>
      <c r="BG111" s="102">
        <f>IF(N111="zákl. přenesená",J111,0)</f>
        <v>0</v>
      </c>
      <c r="BH111" s="102">
        <f>IF(N111="sníž. přenesená",J111,0)</f>
        <v>0</v>
      </c>
      <c r="BI111" s="102">
        <f>IF(N111="nulová",J111,0)</f>
        <v>0</v>
      </c>
      <c r="BJ111" s="18" t="s">
        <v>78</v>
      </c>
      <c r="BK111" s="102">
        <f>ROUND(I111*H111,2)</f>
        <v>0</v>
      </c>
      <c r="BL111" s="18" t="s">
        <v>156</v>
      </c>
      <c r="BM111" s="101" t="s">
        <v>1472</v>
      </c>
    </row>
    <row r="112" spans="1:65" s="2" customFormat="1">
      <c r="A112" s="27"/>
      <c r="B112" s="237"/>
      <c r="C112" s="238"/>
      <c r="D112" s="294" t="s">
        <v>143</v>
      </c>
      <c r="E112" s="238"/>
      <c r="F112" s="295" t="s">
        <v>1473</v>
      </c>
      <c r="G112" s="238"/>
      <c r="H112" s="238"/>
      <c r="I112" s="238"/>
      <c r="J112" s="238"/>
      <c r="K112" s="238"/>
      <c r="L112" s="28"/>
      <c r="M112" s="103"/>
      <c r="N112" s="104"/>
      <c r="O112" s="44"/>
      <c r="P112" s="44"/>
      <c r="Q112" s="44"/>
      <c r="R112" s="44"/>
      <c r="S112" s="44"/>
      <c r="T112" s="45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T112" s="18" t="s">
        <v>143</v>
      </c>
      <c r="AU112" s="18" t="s">
        <v>80</v>
      </c>
    </row>
    <row r="113" spans="1:65" s="13" customFormat="1">
      <c r="B113" s="296"/>
      <c r="C113" s="297"/>
      <c r="D113" s="298" t="s">
        <v>145</v>
      </c>
      <c r="E113" s="299" t="s">
        <v>3</v>
      </c>
      <c r="F113" s="300" t="s">
        <v>1469</v>
      </c>
      <c r="G113" s="297"/>
      <c r="H113" s="301">
        <v>95</v>
      </c>
      <c r="I113" s="297"/>
      <c r="J113" s="297"/>
      <c r="K113" s="297"/>
      <c r="L113" s="105"/>
      <c r="M113" s="107"/>
      <c r="N113" s="108"/>
      <c r="O113" s="108"/>
      <c r="P113" s="108"/>
      <c r="Q113" s="108"/>
      <c r="R113" s="108"/>
      <c r="S113" s="108"/>
      <c r="T113" s="109"/>
      <c r="AT113" s="106" t="s">
        <v>145</v>
      </c>
      <c r="AU113" s="106" t="s">
        <v>80</v>
      </c>
      <c r="AV113" s="13" t="s">
        <v>80</v>
      </c>
      <c r="AW113" s="13" t="s">
        <v>31</v>
      </c>
      <c r="AX113" s="13" t="s">
        <v>78</v>
      </c>
      <c r="AY113" s="106" t="s">
        <v>131</v>
      </c>
    </row>
    <row r="114" spans="1:65" s="2" customFormat="1" ht="37.9" customHeight="1">
      <c r="A114" s="27"/>
      <c r="B114" s="237"/>
      <c r="C114" s="288" t="s">
        <v>200</v>
      </c>
      <c r="D114" s="288" t="s">
        <v>136</v>
      </c>
      <c r="E114" s="289" t="s">
        <v>252</v>
      </c>
      <c r="F114" s="290" t="s">
        <v>253</v>
      </c>
      <c r="G114" s="291" t="s">
        <v>233</v>
      </c>
      <c r="H114" s="292">
        <v>281</v>
      </c>
      <c r="I114" s="314">
        <v>0</v>
      </c>
      <c r="J114" s="293">
        <f>ROUND(I114*H114,2)</f>
        <v>0</v>
      </c>
      <c r="K114" s="290" t="s">
        <v>140</v>
      </c>
      <c r="L114" s="28"/>
      <c r="M114" s="97" t="s">
        <v>3</v>
      </c>
      <c r="N114" s="98" t="s">
        <v>41</v>
      </c>
      <c r="O114" s="99">
        <v>8.6999999999999994E-2</v>
      </c>
      <c r="P114" s="99">
        <f>O114*H114</f>
        <v>24.446999999999999</v>
      </c>
      <c r="Q114" s="99">
        <v>0</v>
      </c>
      <c r="R114" s="99">
        <f>Q114*H114</f>
        <v>0</v>
      </c>
      <c r="S114" s="99">
        <v>0</v>
      </c>
      <c r="T114" s="100">
        <f>S114*H114</f>
        <v>0</v>
      </c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R114" s="101" t="s">
        <v>156</v>
      </c>
      <c r="AT114" s="101" t="s">
        <v>136</v>
      </c>
      <c r="AU114" s="101" t="s">
        <v>80</v>
      </c>
      <c r="AY114" s="18" t="s">
        <v>131</v>
      </c>
      <c r="BE114" s="102">
        <f>IF(N114="základní",J114,0)</f>
        <v>0</v>
      </c>
      <c r="BF114" s="102">
        <f>IF(N114="snížená",J114,0)</f>
        <v>0</v>
      </c>
      <c r="BG114" s="102">
        <f>IF(N114="zákl. přenesená",J114,0)</f>
        <v>0</v>
      </c>
      <c r="BH114" s="102">
        <f>IF(N114="sníž. přenesená",J114,0)</f>
        <v>0</v>
      </c>
      <c r="BI114" s="102">
        <f>IF(N114="nulová",J114,0)</f>
        <v>0</v>
      </c>
      <c r="BJ114" s="18" t="s">
        <v>78</v>
      </c>
      <c r="BK114" s="102">
        <f>ROUND(I114*H114,2)</f>
        <v>0</v>
      </c>
      <c r="BL114" s="18" t="s">
        <v>156</v>
      </c>
      <c r="BM114" s="101" t="s">
        <v>1474</v>
      </c>
    </row>
    <row r="115" spans="1:65" s="2" customFormat="1">
      <c r="A115" s="27"/>
      <c r="B115" s="237"/>
      <c r="C115" s="238"/>
      <c r="D115" s="294" t="s">
        <v>143</v>
      </c>
      <c r="E115" s="238"/>
      <c r="F115" s="295" t="s">
        <v>255</v>
      </c>
      <c r="G115" s="238"/>
      <c r="H115" s="238"/>
      <c r="I115" s="238"/>
      <c r="J115" s="238"/>
      <c r="K115" s="238"/>
      <c r="L115" s="28"/>
      <c r="M115" s="103"/>
      <c r="N115" s="104"/>
      <c r="O115" s="44"/>
      <c r="P115" s="44"/>
      <c r="Q115" s="44"/>
      <c r="R115" s="44"/>
      <c r="S115" s="44"/>
      <c r="T115" s="45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T115" s="18" t="s">
        <v>143</v>
      </c>
      <c r="AU115" s="18" t="s">
        <v>80</v>
      </c>
    </row>
    <row r="116" spans="1:65" s="13" customFormat="1">
      <c r="B116" s="296"/>
      <c r="C116" s="297"/>
      <c r="D116" s="298" t="s">
        <v>145</v>
      </c>
      <c r="E116" s="299" t="s">
        <v>3</v>
      </c>
      <c r="F116" s="300" t="s">
        <v>1475</v>
      </c>
      <c r="G116" s="297"/>
      <c r="H116" s="301">
        <v>281</v>
      </c>
      <c r="I116" s="297"/>
      <c r="J116" s="297"/>
      <c r="K116" s="297"/>
      <c r="L116" s="105"/>
      <c r="M116" s="107"/>
      <c r="N116" s="108"/>
      <c r="O116" s="108"/>
      <c r="P116" s="108"/>
      <c r="Q116" s="108"/>
      <c r="R116" s="108"/>
      <c r="S116" s="108"/>
      <c r="T116" s="109"/>
      <c r="AT116" s="106" t="s">
        <v>145</v>
      </c>
      <c r="AU116" s="106" t="s">
        <v>80</v>
      </c>
      <c r="AV116" s="13" t="s">
        <v>80</v>
      </c>
      <c r="AW116" s="13" t="s">
        <v>31</v>
      </c>
      <c r="AX116" s="13" t="s">
        <v>78</v>
      </c>
      <c r="AY116" s="106" t="s">
        <v>131</v>
      </c>
    </row>
    <row r="117" spans="1:65" s="2" customFormat="1" ht="37.9" customHeight="1">
      <c r="A117" s="27"/>
      <c r="B117" s="237"/>
      <c r="C117" s="288" t="s">
        <v>207</v>
      </c>
      <c r="D117" s="288" t="s">
        <v>136</v>
      </c>
      <c r="E117" s="289" t="s">
        <v>257</v>
      </c>
      <c r="F117" s="290" t="s">
        <v>258</v>
      </c>
      <c r="G117" s="291" t="s">
        <v>233</v>
      </c>
      <c r="H117" s="292">
        <v>2810</v>
      </c>
      <c r="I117" s="314">
        <v>0</v>
      </c>
      <c r="J117" s="293">
        <f>ROUND(I117*H117,2)</f>
        <v>0</v>
      </c>
      <c r="K117" s="290" t="s">
        <v>140</v>
      </c>
      <c r="L117" s="28"/>
      <c r="M117" s="97" t="s">
        <v>3</v>
      </c>
      <c r="N117" s="98" t="s">
        <v>41</v>
      </c>
      <c r="O117" s="99">
        <v>5.0000000000000001E-3</v>
      </c>
      <c r="P117" s="99">
        <f>O117*H117</f>
        <v>14.05</v>
      </c>
      <c r="Q117" s="99">
        <v>0</v>
      </c>
      <c r="R117" s="99">
        <f>Q117*H117</f>
        <v>0</v>
      </c>
      <c r="S117" s="99">
        <v>0</v>
      </c>
      <c r="T117" s="100">
        <f>S117*H117</f>
        <v>0</v>
      </c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R117" s="101" t="s">
        <v>156</v>
      </c>
      <c r="AT117" s="101" t="s">
        <v>136</v>
      </c>
      <c r="AU117" s="101" t="s">
        <v>80</v>
      </c>
      <c r="AY117" s="18" t="s">
        <v>131</v>
      </c>
      <c r="BE117" s="102">
        <f>IF(N117="základní",J117,0)</f>
        <v>0</v>
      </c>
      <c r="BF117" s="102">
        <f>IF(N117="snížená",J117,0)</f>
        <v>0</v>
      </c>
      <c r="BG117" s="102">
        <f>IF(N117="zákl. přenesená",J117,0)</f>
        <v>0</v>
      </c>
      <c r="BH117" s="102">
        <f>IF(N117="sníž. přenesená",J117,0)</f>
        <v>0</v>
      </c>
      <c r="BI117" s="102">
        <f>IF(N117="nulová",J117,0)</f>
        <v>0</v>
      </c>
      <c r="BJ117" s="18" t="s">
        <v>78</v>
      </c>
      <c r="BK117" s="102">
        <f>ROUND(I117*H117,2)</f>
        <v>0</v>
      </c>
      <c r="BL117" s="18" t="s">
        <v>156</v>
      </c>
      <c r="BM117" s="101" t="s">
        <v>1476</v>
      </c>
    </row>
    <row r="118" spans="1:65" s="2" customFormat="1">
      <c r="A118" s="27"/>
      <c r="B118" s="237"/>
      <c r="C118" s="238"/>
      <c r="D118" s="294" t="s">
        <v>143</v>
      </c>
      <c r="E118" s="238"/>
      <c r="F118" s="295" t="s">
        <v>260</v>
      </c>
      <c r="G118" s="238"/>
      <c r="H118" s="238"/>
      <c r="I118" s="238"/>
      <c r="J118" s="238"/>
      <c r="K118" s="238"/>
      <c r="L118" s="28"/>
      <c r="M118" s="103"/>
      <c r="N118" s="104"/>
      <c r="O118" s="44"/>
      <c r="P118" s="44"/>
      <c r="Q118" s="44"/>
      <c r="R118" s="44"/>
      <c r="S118" s="44"/>
      <c r="T118" s="45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T118" s="18" t="s">
        <v>143</v>
      </c>
      <c r="AU118" s="18" t="s">
        <v>80</v>
      </c>
    </row>
    <row r="119" spans="1:65" s="13" customFormat="1">
      <c r="B119" s="296"/>
      <c r="C119" s="297"/>
      <c r="D119" s="298" t="s">
        <v>145</v>
      </c>
      <c r="E119" s="299" t="s">
        <v>3</v>
      </c>
      <c r="F119" s="300" t="s">
        <v>1477</v>
      </c>
      <c r="G119" s="297"/>
      <c r="H119" s="301">
        <v>2810</v>
      </c>
      <c r="I119" s="297"/>
      <c r="J119" s="297"/>
      <c r="K119" s="297"/>
      <c r="L119" s="105"/>
      <c r="M119" s="107"/>
      <c r="N119" s="108"/>
      <c r="O119" s="108"/>
      <c r="P119" s="108"/>
      <c r="Q119" s="108"/>
      <c r="R119" s="108"/>
      <c r="S119" s="108"/>
      <c r="T119" s="109"/>
      <c r="AT119" s="106" t="s">
        <v>145</v>
      </c>
      <c r="AU119" s="106" t="s">
        <v>80</v>
      </c>
      <c r="AV119" s="13" t="s">
        <v>80</v>
      </c>
      <c r="AW119" s="13" t="s">
        <v>31</v>
      </c>
      <c r="AX119" s="13" t="s">
        <v>78</v>
      </c>
      <c r="AY119" s="106" t="s">
        <v>131</v>
      </c>
    </row>
    <row r="120" spans="1:65" s="2" customFormat="1" ht="24.2" customHeight="1">
      <c r="A120" s="27"/>
      <c r="B120" s="237"/>
      <c r="C120" s="288" t="s">
        <v>9</v>
      </c>
      <c r="D120" s="288" t="s">
        <v>136</v>
      </c>
      <c r="E120" s="289" t="s">
        <v>267</v>
      </c>
      <c r="F120" s="290" t="s">
        <v>268</v>
      </c>
      <c r="G120" s="291" t="s">
        <v>150</v>
      </c>
      <c r="H120" s="292">
        <v>505.8</v>
      </c>
      <c r="I120" s="314">
        <v>0</v>
      </c>
      <c r="J120" s="293">
        <f>ROUND(I120*H120,2)</f>
        <v>0</v>
      </c>
      <c r="K120" s="290" t="s">
        <v>140</v>
      </c>
      <c r="L120" s="28"/>
      <c r="M120" s="97" t="s">
        <v>3</v>
      </c>
      <c r="N120" s="98" t="s">
        <v>41</v>
      </c>
      <c r="O120" s="99">
        <v>0</v>
      </c>
      <c r="P120" s="99">
        <f>O120*H120</f>
        <v>0</v>
      </c>
      <c r="Q120" s="99">
        <v>0</v>
      </c>
      <c r="R120" s="99">
        <f>Q120*H120</f>
        <v>0</v>
      </c>
      <c r="S120" s="99">
        <v>0</v>
      </c>
      <c r="T120" s="100">
        <f>S120*H120</f>
        <v>0</v>
      </c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R120" s="101" t="s">
        <v>156</v>
      </c>
      <c r="AT120" s="101" t="s">
        <v>136</v>
      </c>
      <c r="AU120" s="101" t="s">
        <v>80</v>
      </c>
      <c r="AY120" s="18" t="s">
        <v>131</v>
      </c>
      <c r="BE120" s="102">
        <f>IF(N120="základní",J120,0)</f>
        <v>0</v>
      </c>
      <c r="BF120" s="102">
        <f>IF(N120="snížená",J120,0)</f>
        <v>0</v>
      </c>
      <c r="BG120" s="102">
        <f>IF(N120="zákl. přenesená",J120,0)</f>
        <v>0</v>
      </c>
      <c r="BH120" s="102">
        <f>IF(N120="sníž. přenesená",J120,0)</f>
        <v>0</v>
      </c>
      <c r="BI120" s="102">
        <f>IF(N120="nulová",J120,0)</f>
        <v>0</v>
      </c>
      <c r="BJ120" s="18" t="s">
        <v>78</v>
      </c>
      <c r="BK120" s="102">
        <f>ROUND(I120*H120,2)</f>
        <v>0</v>
      </c>
      <c r="BL120" s="18" t="s">
        <v>156</v>
      </c>
      <c r="BM120" s="101" t="s">
        <v>1478</v>
      </c>
    </row>
    <row r="121" spans="1:65" s="2" customFormat="1">
      <c r="A121" s="27"/>
      <c r="B121" s="237"/>
      <c r="C121" s="238"/>
      <c r="D121" s="294" t="s">
        <v>143</v>
      </c>
      <c r="E121" s="238"/>
      <c r="F121" s="295" t="s">
        <v>270</v>
      </c>
      <c r="G121" s="238"/>
      <c r="H121" s="238"/>
      <c r="I121" s="238"/>
      <c r="J121" s="238"/>
      <c r="K121" s="238"/>
      <c r="L121" s="28"/>
      <c r="M121" s="103"/>
      <c r="N121" s="104"/>
      <c r="O121" s="44"/>
      <c r="P121" s="44"/>
      <c r="Q121" s="44"/>
      <c r="R121" s="44"/>
      <c r="S121" s="44"/>
      <c r="T121" s="45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T121" s="18" t="s">
        <v>143</v>
      </c>
      <c r="AU121" s="18" t="s">
        <v>80</v>
      </c>
    </row>
    <row r="122" spans="1:65" s="13" customFormat="1">
      <c r="B122" s="296"/>
      <c r="C122" s="297"/>
      <c r="D122" s="298" t="s">
        <v>145</v>
      </c>
      <c r="E122" s="299" t="s">
        <v>3</v>
      </c>
      <c r="F122" s="300" t="s">
        <v>1479</v>
      </c>
      <c r="G122" s="297"/>
      <c r="H122" s="301">
        <v>281</v>
      </c>
      <c r="I122" s="297"/>
      <c r="J122" s="297"/>
      <c r="K122" s="297"/>
      <c r="L122" s="105"/>
      <c r="M122" s="107"/>
      <c r="N122" s="108"/>
      <c r="O122" s="108"/>
      <c r="P122" s="108"/>
      <c r="Q122" s="108"/>
      <c r="R122" s="108"/>
      <c r="S122" s="108"/>
      <c r="T122" s="109"/>
      <c r="AT122" s="106" t="s">
        <v>145</v>
      </c>
      <c r="AU122" s="106" t="s">
        <v>80</v>
      </c>
      <c r="AV122" s="13" t="s">
        <v>80</v>
      </c>
      <c r="AW122" s="13" t="s">
        <v>31</v>
      </c>
      <c r="AX122" s="13" t="s">
        <v>78</v>
      </c>
      <c r="AY122" s="106" t="s">
        <v>131</v>
      </c>
    </row>
    <row r="123" spans="1:65" s="13" customFormat="1">
      <c r="B123" s="296"/>
      <c r="C123" s="297"/>
      <c r="D123" s="298" t="s">
        <v>145</v>
      </c>
      <c r="E123" s="297"/>
      <c r="F123" s="300" t="s">
        <v>1480</v>
      </c>
      <c r="G123" s="297"/>
      <c r="H123" s="301">
        <v>505.8</v>
      </c>
      <c r="I123" s="297"/>
      <c r="J123" s="297"/>
      <c r="K123" s="297"/>
      <c r="L123" s="105"/>
      <c r="M123" s="107"/>
      <c r="N123" s="108"/>
      <c r="O123" s="108"/>
      <c r="P123" s="108"/>
      <c r="Q123" s="108"/>
      <c r="R123" s="108"/>
      <c r="S123" s="108"/>
      <c r="T123" s="109"/>
      <c r="AT123" s="106" t="s">
        <v>145</v>
      </c>
      <c r="AU123" s="106" t="s">
        <v>80</v>
      </c>
      <c r="AV123" s="13" t="s">
        <v>80</v>
      </c>
      <c r="AW123" s="13" t="s">
        <v>4</v>
      </c>
      <c r="AX123" s="13" t="s">
        <v>78</v>
      </c>
      <c r="AY123" s="106" t="s">
        <v>131</v>
      </c>
    </row>
    <row r="124" spans="1:65" s="2" customFormat="1" ht="24.2" customHeight="1">
      <c r="A124" s="27"/>
      <c r="B124" s="237"/>
      <c r="C124" s="288" t="s">
        <v>312</v>
      </c>
      <c r="D124" s="288" t="s">
        <v>136</v>
      </c>
      <c r="E124" s="289" t="s">
        <v>1398</v>
      </c>
      <c r="F124" s="290" t="s">
        <v>1399</v>
      </c>
      <c r="G124" s="291" t="s">
        <v>233</v>
      </c>
      <c r="H124" s="292">
        <v>179</v>
      </c>
      <c r="I124" s="314">
        <v>0</v>
      </c>
      <c r="J124" s="293">
        <f>ROUND(I124*H124,2)</f>
        <v>0</v>
      </c>
      <c r="K124" s="290" t="s">
        <v>140</v>
      </c>
      <c r="L124" s="28"/>
      <c r="M124" s="97" t="s">
        <v>3</v>
      </c>
      <c r="N124" s="98" t="s">
        <v>41</v>
      </c>
      <c r="O124" s="99">
        <v>0.32800000000000001</v>
      </c>
      <c r="P124" s="99">
        <f>O124*H124</f>
        <v>58.712000000000003</v>
      </c>
      <c r="Q124" s="99">
        <v>0</v>
      </c>
      <c r="R124" s="99">
        <f>Q124*H124</f>
        <v>0</v>
      </c>
      <c r="S124" s="99">
        <v>0</v>
      </c>
      <c r="T124" s="100">
        <f>S124*H124</f>
        <v>0</v>
      </c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R124" s="101" t="s">
        <v>156</v>
      </c>
      <c r="AT124" s="101" t="s">
        <v>136</v>
      </c>
      <c r="AU124" s="101" t="s">
        <v>80</v>
      </c>
      <c r="AY124" s="18" t="s">
        <v>131</v>
      </c>
      <c r="BE124" s="102">
        <f>IF(N124="základní",J124,0)</f>
        <v>0</v>
      </c>
      <c r="BF124" s="102">
        <f>IF(N124="snížená",J124,0)</f>
        <v>0</v>
      </c>
      <c r="BG124" s="102">
        <f>IF(N124="zákl. přenesená",J124,0)</f>
        <v>0</v>
      </c>
      <c r="BH124" s="102">
        <f>IF(N124="sníž. přenesená",J124,0)</f>
        <v>0</v>
      </c>
      <c r="BI124" s="102">
        <f>IF(N124="nulová",J124,0)</f>
        <v>0</v>
      </c>
      <c r="BJ124" s="18" t="s">
        <v>78</v>
      </c>
      <c r="BK124" s="102">
        <f>ROUND(I124*H124,2)</f>
        <v>0</v>
      </c>
      <c r="BL124" s="18" t="s">
        <v>156</v>
      </c>
      <c r="BM124" s="101" t="s">
        <v>1481</v>
      </c>
    </row>
    <row r="125" spans="1:65" s="2" customFormat="1">
      <c r="A125" s="27"/>
      <c r="B125" s="237"/>
      <c r="C125" s="238"/>
      <c r="D125" s="294" t="s">
        <v>143</v>
      </c>
      <c r="E125" s="238"/>
      <c r="F125" s="295" t="s">
        <v>1401</v>
      </c>
      <c r="G125" s="238"/>
      <c r="H125" s="238"/>
      <c r="I125" s="238"/>
      <c r="J125" s="238"/>
      <c r="K125" s="238"/>
      <c r="L125" s="28"/>
      <c r="M125" s="103"/>
      <c r="N125" s="104"/>
      <c r="O125" s="44"/>
      <c r="P125" s="44"/>
      <c r="Q125" s="44"/>
      <c r="R125" s="44"/>
      <c r="S125" s="44"/>
      <c r="T125" s="45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T125" s="18" t="s">
        <v>143</v>
      </c>
      <c r="AU125" s="18" t="s">
        <v>80</v>
      </c>
    </row>
    <row r="126" spans="1:65" s="13" customFormat="1">
      <c r="B126" s="296"/>
      <c r="C126" s="297"/>
      <c r="D126" s="298" t="s">
        <v>145</v>
      </c>
      <c r="E126" s="299" t="s">
        <v>3</v>
      </c>
      <c r="F126" s="300" t="s">
        <v>1482</v>
      </c>
      <c r="G126" s="297"/>
      <c r="H126" s="301">
        <v>160</v>
      </c>
      <c r="I126" s="297"/>
      <c r="J126" s="297"/>
      <c r="K126" s="297"/>
      <c r="L126" s="105"/>
      <c r="M126" s="107"/>
      <c r="N126" s="108"/>
      <c r="O126" s="108"/>
      <c r="P126" s="108"/>
      <c r="Q126" s="108"/>
      <c r="R126" s="108"/>
      <c r="S126" s="108"/>
      <c r="T126" s="109"/>
      <c r="AT126" s="106" t="s">
        <v>145</v>
      </c>
      <c r="AU126" s="106" t="s">
        <v>80</v>
      </c>
      <c r="AV126" s="13" t="s">
        <v>80</v>
      </c>
      <c r="AW126" s="13" t="s">
        <v>31</v>
      </c>
      <c r="AX126" s="13" t="s">
        <v>70</v>
      </c>
      <c r="AY126" s="106" t="s">
        <v>131</v>
      </c>
    </row>
    <row r="127" spans="1:65" s="13" customFormat="1">
      <c r="B127" s="296"/>
      <c r="C127" s="297"/>
      <c r="D127" s="298" t="s">
        <v>145</v>
      </c>
      <c r="E127" s="299" t="s">
        <v>3</v>
      </c>
      <c r="F127" s="300" t="s">
        <v>1483</v>
      </c>
      <c r="G127" s="297"/>
      <c r="H127" s="301">
        <v>19</v>
      </c>
      <c r="I127" s="297"/>
      <c r="J127" s="297"/>
      <c r="K127" s="297"/>
      <c r="L127" s="105"/>
      <c r="M127" s="107"/>
      <c r="N127" s="108"/>
      <c r="O127" s="108"/>
      <c r="P127" s="108"/>
      <c r="Q127" s="108"/>
      <c r="R127" s="108"/>
      <c r="S127" s="108"/>
      <c r="T127" s="109"/>
      <c r="AT127" s="106" t="s">
        <v>145</v>
      </c>
      <c r="AU127" s="106" t="s">
        <v>80</v>
      </c>
      <c r="AV127" s="13" t="s">
        <v>80</v>
      </c>
      <c r="AW127" s="13" t="s">
        <v>31</v>
      </c>
      <c r="AX127" s="13" t="s">
        <v>70</v>
      </c>
      <c r="AY127" s="106" t="s">
        <v>131</v>
      </c>
    </row>
    <row r="128" spans="1:65" s="14" customFormat="1">
      <c r="B128" s="308"/>
      <c r="C128" s="309"/>
      <c r="D128" s="298" t="s">
        <v>145</v>
      </c>
      <c r="E128" s="310" t="s">
        <v>3</v>
      </c>
      <c r="F128" s="311" t="s">
        <v>155</v>
      </c>
      <c r="G128" s="309"/>
      <c r="H128" s="312">
        <v>179</v>
      </c>
      <c r="I128" s="309"/>
      <c r="J128" s="309"/>
      <c r="K128" s="309"/>
      <c r="L128" s="113"/>
      <c r="M128" s="115"/>
      <c r="N128" s="116"/>
      <c r="O128" s="116"/>
      <c r="P128" s="116"/>
      <c r="Q128" s="116"/>
      <c r="R128" s="116"/>
      <c r="S128" s="116"/>
      <c r="T128" s="117"/>
      <c r="AT128" s="114" t="s">
        <v>145</v>
      </c>
      <c r="AU128" s="114" t="s">
        <v>80</v>
      </c>
      <c r="AV128" s="14" t="s">
        <v>156</v>
      </c>
      <c r="AW128" s="14" t="s">
        <v>31</v>
      </c>
      <c r="AX128" s="14" t="s">
        <v>78</v>
      </c>
      <c r="AY128" s="114" t="s">
        <v>131</v>
      </c>
    </row>
    <row r="129" spans="1:65" s="2" customFormat="1" ht="16.5" customHeight="1">
      <c r="A129" s="27"/>
      <c r="B129" s="237"/>
      <c r="C129" s="302" t="s">
        <v>317</v>
      </c>
      <c r="D129" s="302" t="s">
        <v>147</v>
      </c>
      <c r="E129" s="303" t="s">
        <v>1403</v>
      </c>
      <c r="F129" s="304" t="s">
        <v>1404</v>
      </c>
      <c r="G129" s="305" t="s">
        <v>150</v>
      </c>
      <c r="H129" s="306">
        <v>393.8</v>
      </c>
      <c r="I129" s="314">
        <v>0</v>
      </c>
      <c r="J129" s="307">
        <f>ROUND(I129*H129,2)</f>
        <v>0</v>
      </c>
      <c r="K129" s="304" t="s">
        <v>140</v>
      </c>
      <c r="L129" s="110"/>
      <c r="M129" s="111" t="s">
        <v>3</v>
      </c>
      <c r="N129" s="112" t="s">
        <v>41</v>
      </c>
      <c r="O129" s="99">
        <v>0</v>
      </c>
      <c r="P129" s="99">
        <f>O129*H129</f>
        <v>0</v>
      </c>
      <c r="Q129" s="99">
        <v>1</v>
      </c>
      <c r="R129" s="99">
        <f>Q129*H129</f>
        <v>393.8</v>
      </c>
      <c r="S129" s="99">
        <v>0</v>
      </c>
      <c r="T129" s="100">
        <f>S129*H129</f>
        <v>0</v>
      </c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R129" s="101" t="s">
        <v>186</v>
      </c>
      <c r="AT129" s="101" t="s">
        <v>147</v>
      </c>
      <c r="AU129" s="101" t="s">
        <v>80</v>
      </c>
      <c r="AY129" s="18" t="s">
        <v>131</v>
      </c>
      <c r="BE129" s="102">
        <f>IF(N129="základní",J129,0)</f>
        <v>0</v>
      </c>
      <c r="BF129" s="102">
        <f>IF(N129="snížená",J129,0)</f>
        <v>0</v>
      </c>
      <c r="BG129" s="102">
        <f>IF(N129="zákl. přenesená",J129,0)</f>
        <v>0</v>
      </c>
      <c r="BH129" s="102">
        <f>IF(N129="sníž. přenesená",J129,0)</f>
        <v>0</v>
      </c>
      <c r="BI129" s="102">
        <f>IF(N129="nulová",J129,0)</f>
        <v>0</v>
      </c>
      <c r="BJ129" s="18" t="s">
        <v>78</v>
      </c>
      <c r="BK129" s="102">
        <f>ROUND(I129*H129,2)</f>
        <v>0</v>
      </c>
      <c r="BL129" s="18" t="s">
        <v>156</v>
      </c>
      <c r="BM129" s="101" t="s">
        <v>1484</v>
      </c>
    </row>
    <row r="130" spans="1:65" s="13" customFormat="1">
      <c r="B130" s="296"/>
      <c r="C130" s="297"/>
      <c r="D130" s="298" t="s">
        <v>145</v>
      </c>
      <c r="E130" s="299" t="s">
        <v>3</v>
      </c>
      <c r="F130" s="300" t="s">
        <v>1485</v>
      </c>
      <c r="G130" s="297"/>
      <c r="H130" s="301">
        <v>179</v>
      </c>
      <c r="I130" s="297"/>
      <c r="J130" s="297"/>
      <c r="K130" s="297"/>
      <c r="L130" s="105"/>
      <c r="M130" s="107"/>
      <c r="N130" s="108"/>
      <c r="O130" s="108"/>
      <c r="P130" s="108"/>
      <c r="Q130" s="108"/>
      <c r="R130" s="108"/>
      <c r="S130" s="108"/>
      <c r="T130" s="109"/>
      <c r="AT130" s="106" t="s">
        <v>145</v>
      </c>
      <c r="AU130" s="106" t="s">
        <v>80</v>
      </c>
      <c r="AV130" s="13" t="s">
        <v>80</v>
      </c>
      <c r="AW130" s="13" t="s">
        <v>31</v>
      </c>
      <c r="AX130" s="13" t="s">
        <v>78</v>
      </c>
      <c r="AY130" s="106" t="s">
        <v>131</v>
      </c>
    </row>
    <row r="131" spans="1:65" s="13" customFormat="1">
      <c r="B131" s="296"/>
      <c r="C131" s="297"/>
      <c r="D131" s="298" t="s">
        <v>145</v>
      </c>
      <c r="E131" s="297"/>
      <c r="F131" s="300" t="s">
        <v>1486</v>
      </c>
      <c r="G131" s="297"/>
      <c r="H131" s="301">
        <v>393.8</v>
      </c>
      <c r="I131" s="297"/>
      <c r="J131" s="297"/>
      <c r="K131" s="297"/>
      <c r="L131" s="105"/>
      <c r="M131" s="107"/>
      <c r="N131" s="108"/>
      <c r="O131" s="108"/>
      <c r="P131" s="108"/>
      <c r="Q131" s="108"/>
      <c r="R131" s="108"/>
      <c r="S131" s="108"/>
      <c r="T131" s="109"/>
      <c r="AT131" s="106" t="s">
        <v>145</v>
      </c>
      <c r="AU131" s="106" t="s">
        <v>80</v>
      </c>
      <c r="AV131" s="13" t="s">
        <v>80</v>
      </c>
      <c r="AW131" s="13" t="s">
        <v>4</v>
      </c>
      <c r="AX131" s="13" t="s">
        <v>78</v>
      </c>
      <c r="AY131" s="106" t="s">
        <v>131</v>
      </c>
    </row>
    <row r="132" spans="1:65" s="2" customFormat="1" ht="37.9" customHeight="1">
      <c r="A132" s="27"/>
      <c r="B132" s="237"/>
      <c r="C132" s="288" t="s">
        <v>329</v>
      </c>
      <c r="D132" s="288" t="s">
        <v>136</v>
      </c>
      <c r="E132" s="289" t="s">
        <v>1407</v>
      </c>
      <c r="F132" s="290" t="s">
        <v>1408</v>
      </c>
      <c r="G132" s="291" t="s">
        <v>233</v>
      </c>
      <c r="H132" s="292">
        <v>18</v>
      </c>
      <c r="I132" s="314">
        <v>0</v>
      </c>
      <c r="J132" s="293">
        <f>ROUND(I132*H132,2)</f>
        <v>0</v>
      </c>
      <c r="K132" s="290" t="s">
        <v>140</v>
      </c>
      <c r="L132" s="28"/>
      <c r="M132" s="97" t="s">
        <v>3</v>
      </c>
      <c r="N132" s="98" t="s">
        <v>41</v>
      </c>
      <c r="O132" s="99">
        <v>0.435</v>
      </c>
      <c r="P132" s="99">
        <f>O132*H132</f>
        <v>7.83</v>
      </c>
      <c r="Q132" s="99">
        <v>0</v>
      </c>
      <c r="R132" s="99">
        <f>Q132*H132</f>
        <v>0</v>
      </c>
      <c r="S132" s="99">
        <v>0</v>
      </c>
      <c r="T132" s="100">
        <f>S132*H132</f>
        <v>0</v>
      </c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R132" s="101" t="s">
        <v>156</v>
      </c>
      <c r="AT132" s="101" t="s">
        <v>136</v>
      </c>
      <c r="AU132" s="101" t="s">
        <v>80</v>
      </c>
      <c r="AY132" s="18" t="s">
        <v>131</v>
      </c>
      <c r="BE132" s="102">
        <f>IF(N132="základní",J132,0)</f>
        <v>0</v>
      </c>
      <c r="BF132" s="102">
        <f>IF(N132="snížená",J132,0)</f>
        <v>0</v>
      </c>
      <c r="BG132" s="102">
        <f>IF(N132="zákl. přenesená",J132,0)</f>
        <v>0</v>
      </c>
      <c r="BH132" s="102">
        <f>IF(N132="sníž. přenesená",J132,0)</f>
        <v>0</v>
      </c>
      <c r="BI132" s="102">
        <f>IF(N132="nulová",J132,0)</f>
        <v>0</v>
      </c>
      <c r="BJ132" s="18" t="s">
        <v>78</v>
      </c>
      <c r="BK132" s="102">
        <f>ROUND(I132*H132,2)</f>
        <v>0</v>
      </c>
      <c r="BL132" s="18" t="s">
        <v>156</v>
      </c>
      <c r="BM132" s="101" t="s">
        <v>1487</v>
      </c>
    </row>
    <row r="133" spans="1:65" s="2" customFormat="1">
      <c r="A133" s="27"/>
      <c r="B133" s="237"/>
      <c r="C133" s="238"/>
      <c r="D133" s="294" t="s">
        <v>143</v>
      </c>
      <c r="E133" s="238"/>
      <c r="F133" s="295" t="s">
        <v>1410</v>
      </c>
      <c r="G133" s="238"/>
      <c r="H133" s="238"/>
      <c r="I133" s="238"/>
      <c r="J133" s="238"/>
      <c r="K133" s="238"/>
      <c r="L133" s="28"/>
      <c r="M133" s="103"/>
      <c r="N133" s="104"/>
      <c r="O133" s="44"/>
      <c r="P133" s="44"/>
      <c r="Q133" s="44"/>
      <c r="R133" s="44"/>
      <c r="S133" s="44"/>
      <c r="T133" s="45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T133" s="18" t="s">
        <v>143</v>
      </c>
      <c r="AU133" s="18" t="s">
        <v>80</v>
      </c>
    </row>
    <row r="134" spans="1:65" s="13" customFormat="1">
      <c r="B134" s="296"/>
      <c r="C134" s="297"/>
      <c r="D134" s="298" t="s">
        <v>145</v>
      </c>
      <c r="E134" s="299" t="s">
        <v>3</v>
      </c>
      <c r="F134" s="300" t="s">
        <v>1488</v>
      </c>
      <c r="G134" s="297"/>
      <c r="H134" s="301">
        <v>18</v>
      </c>
      <c r="I134" s="297"/>
      <c r="J134" s="297"/>
      <c r="K134" s="297"/>
      <c r="L134" s="105"/>
      <c r="M134" s="107"/>
      <c r="N134" s="108"/>
      <c r="O134" s="108"/>
      <c r="P134" s="108"/>
      <c r="Q134" s="108"/>
      <c r="R134" s="108"/>
      <c r="S134" s="108"/>
      <c r="T134" s="109"/>
      <c r="AT134" s="106" t="s">
        <v>145</v>
      </c>
      <c r="AU134" s="106" t="s">
        <v>80</v>
      </c>
      <c r="AV134" s="13" t="s">
        <v>80</v>
      </c>
      <c r="AW134" s="13" t="s">
        <v>31</v>
      </c>
      <c r="AX134" s="13" t="s">
        <v>78</v>
      </c>
      <c r="AY134" s="106" t="s">
        <v>131</v>
      </c>
    </row>
    <row r="135" spans="1:65" s="2" customFormat="1" ht="16.5" customHeight="1">
      <c r="A135" s="27"/>
      <c r="B135" s="237"/>
      <c r="C135" s="302" t="s">
        <v>141</v>
      </c>
      <c r="D135" s="302" t="s">
        <v>147</v>
      </c>
      <c r="E135" s="303" t="s">
        <v>1412</v>
      </c>
      <c r="F135" s="304" t="s">
        <v>1413</v>
      </c>
      <c r="G135" s="305" t="s">
        <v>150</v>
      </c>
      <c r="H135" s="306">
        <v>32.4</v>
      </c>
      <c r="I135" s="314">
        <v>0</v>
      </c>
      <c r="J135" s="307">
        <f>ROUND(I135*H135,2)</f>
        <v>0</v>
      </c>
      <c r="K135" s="304" t="s">
        <v>140</v>
      </c>
      <c r="L135" s="110"/>
      <c r="M135" s="111" t="s">
        <v>3</v>
      </c>
      <c r="N135" s="112" t="s">
        <v>41</v>
      </c>
      <c r="O135" s="99">
        <v>0</v>
      </c>
      <c r="P135" s="99">
        <f>O135*H135</f>
        <v>0</v>
      </c>
      <c r="Q135" s="99">
        <v>1</v>
      </c>
      <c r="R135" s="99">
        <f>Q135*H135</f>
        <v>32.4</v>
      </c>
      <c r="S135" s="99">
        <v>0</v>
      </c>
      <c r="T135" s="100">
        <f>S135*H135</f>
        <v>0</v>
      </c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R135" s="101" t="s">
        <v>186</v>
      </c>
      <c r="AT135" s="101" t="s">
        <v>147</v>
      </c>
      <c r="AU135" s="101" t="s">
        <v>80</v>
      </c>
      <c r="AY135" s="18" t="s">
        <v>131</v>
      </c>
      <c r="BE135" s="102">
        <f>IF(N135="základní",J135,0)</f>
        <v>0</v>
      </c>
      <c r="BF135" s="102">
        <f>IF(N135="snížená",J135,0)</f>
        <v>0</v>
      </c>
      <c r="BG135" s="102">
        <f>IF(N135="zákl. přenesená",J135,0)</f>
        <v>0</v>
      </c>
      <c r="BH135" s="102">
        <f>IF(N135="sníž. přenesená",J135,0)</f>
        <v>0</v>
      </c>
      <c r="BI135" s="102">
        <f>IF(N135="nulová",J135,0)</f>
        <v>0</v>
      </c>
      <c r="BJ135" s="18" t="s">
        <v>78</v>
      </c>
      <c r="BK135" s="102">
        <f>ROUND(I135*H135,2)</f>
        <v>0</v>
      </c>
      <c r="BL135" s="18" t="s">
        <v>156</v>
      </c>
      <c r="BM135" s="101" t="s">
        <v>1489</v>
      </c>
    </row>
    <row r="136" spans="1:65" s="13" customFormat="1">
      <c r="B136" s="296"/>
      <c r="C136" s="297"/>
      <c r="D136" s="298" t="s">
        <v>145</v>
      </c>
      <c r="E136" s="297"/>
      <c r="F136" s="300" t="s">
        <v>1490</v>
      </c>
      <c r="G136" s="297"/>
      <c r="H136" s="301">
        <v>32.4</v>
      </c>
      <c r="I136" s="297"/>
      <c r="J136" s="297"/>
      <c r="K136" s="297"/>
      <c r="L136" s="105"/>
      <c r="M136" s="107"/>
      <c r="N136" s="108"/>
      <c r="O136" s="108"/>
      <c r="P136" s="108"/>
      <c r="Q136" s="108"/>
      <c r="R136" s="108"/>
      <c r="S136" s="108"/>
      <c r="T136" s="109"/>
      <c r="AT136" s="106" t="s">
        <v>145</v>
      </c>
      <c r="AU136" s="106" t="s">
        <v>80</v>
      </c>
      <c r="AV136" s="13" t="s">
        <v>80</v>
      </c>
      <c r="AW136" s="13" t="s">
        <v>4</v>
      </c>
      <c r="AX136" s="13" t="s">
        <v>78</v>
      </c>
      <c r="AY136" s="106" t="s">
        <v>131</v>
      </c>
    </row>
    <row r="137" spans="1:65" s="12" customFormat="1" ht="22.9" customHeight="1">
      <c r="B137" s="281"/>
      <c r="C137" s="282"/>
      <c r="D137" s="283" t="s">
        <v>69</v>
      </c>
      <c r="E137" s="286" t="s">
        <v>156</v>
      </c>
      <c r="F137" s="286" t="s">
        <v>357</v>
      </c>
      <c r="G137" s="282"/>
      <c r="H137" s="282"/>
      <c r="I137" s="282"/>
      <c r="J137" s="287">
        <f>BK137</f>
        <v>0</v>
      </c>
      <c r="K137" s="282"/>
      <c r="L137" s="89"/>
      <c r="M137" s="91"/>
      <c r="N137" s="92"/>
      <c r="O137" s="92"/>
      <c r="P137" s="93">
        <f>SUM(P138:P151)</f>
        <v>34.296749999999996</v>
      </c>
      <c r="Q137" s="92"/>
      <c r="R137" s="93">
        <f>SUM(R138:R151)</f>
        <v>0.79488000000000003</v>
      </c>
      <c r="S137" s="92"/>
      <c r="T137" s="94">
        <f>SUM(T138:T151)</f>
        <v>0</v>
      </c>
      <c r="AR137" s="90" t="s">
        <v>78</v>
      </c>
      <c r="AT137" s="95" t="s">
        <v>69</v>
      </c>
      <c r="AU137" s="95" t="s">
        <v>78</v>
      </c>
      <c r="AY137" s="90" t="s">
        <v>131</v>
      </c>
      <c r="BK137" s="96">
        <f>SUM(BK138:BK151)</f>
        <v>0</v>
      </c>
    </row>
    <row r="138" spans="1:65" s="2" customFormat="1" ht="16.5" customHeight="1">
      <c r="A138" s="27"/>
      <c r="B138" s="237"/>
      <c r="C138" s="288" t="s">
        <v>340</v>
      </c>
      <c r="D138" s="288" t="s">
        <v>136</v>
      </c>
      <c r="E138" s="289" t="s">
        <v>1416</v>
      </c>
      <c r="F138" s="290" t="s">
        <v>1417</v>
      </c>
      <c r="G138" s="291" t="s">
        <v>233</v>
      </c>
      <c r="H138" s="292">
        <v>13</v>
      </c>
      <c r="I138" s="314">
        <v>0</v>
      </c>
      <c r="J138" s="293">
        <f>ROUND(I138*H138,2)</f>
        <v>0</v>
      </c>
      <c r="K138" s="290" t="s">
        <v>140</v>
      </c>
      <c r="L138" s="28"/>
      <c r="M138" s="97" t="s">
        <v>3</v>
      </c>
      <c r="N138" s="98" t="s">
        <v>41</v>
      </c>
      <c r="O138" s="99">
        <v>1.3169999999999999</v>
      </c>
      <c r="P138" s="99">
        <f>O138*H138</f>
        <v>17.120999999999999</v>
      </c>
      <c r="Q138" s="99">
        <v>0</v>
      </c>
      <c r="R138" s="99">
        <f>Q138*H138</f>
        <v>0</v>
      </c>
      <c r="S138" s="99">
        <v>0</v>
      </c>
      <c r="T138" s="100">
        <f>S138*H138</f>
        <v>0</v>
      </c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R138" s="101" t="s">
        <v>156</v>
      </c>
      <c r="AT138" s="101" t="s">
        <v>136</v>
      </c>
      <c r="AU138" s="101" t="s">
        <v>80</v>
      </c>
      <c r="AY138" s="18" t="s">
        <v>131</v>
      </c>
      <c r="BE138" s="102">
        <f>IF(N138="základní",J138,0)</f>
        <v>0</v>
      </c>
      <c r="BF138" s="102">
        <f>IF(N138="snížená",J138,0)</f>
        <v>0</v>
      </c>
      <c r="BG138" s="102">
        <f>IF(N138="zákl. přenesená",J138,0)</f>
        <v>0</v>
      </c>
      <c r="BH138" s="102">
        <f>IF(N138="sníž. přenesená",J138,0)</f>
        <v>0</v>
      </c>
      <c r="BI138" s="102">
        <f>IF(N138="nulová",J138,0)</f>
        <v>0</v>
      </c>
      <c r="BJ138" s="18" t="s">
        <v>78</v>
      </c>
      <c r="BK138" s="102">
        <f>ROUND(I138*H138,2)</f>
        <v>0</v>
      </c>
      <c r="BL138" s="18" t="s">
        <v>156</v>
      </c>
      <c r="BM138" s="101" t="s">
        <v>1491</v>
      </c>
    </row>
    <row r="139" spans="1:65" s="2" customFormat="1">
      <c r="A139" s="27"/>
      <c r="B139" s="237"/>
      <c r="C139" s="238"/>
      <c r="D139" s="294" t="s">
        <v>143</v>
      </c>
      <c r="E139" s="238"/>
      <c r="F139" s="295" t="s">
        <v>1419</v>
      </c>
      <c r="G139" s="238"/>
      <c r="H139" s="238"/>
      <c r="I139" s="238"/>
      <c r="J139" s="238"/>
      <c r="K139" s="238"/>
      <c r="L139" s="28"/>
      <c r="M139" s="103"/>
      <c r="N139" s="104"/>
      <c r="O139" s="44"/>
      <c r="P139" s="44"/>
      <c r="Q139" s="44"/>
      <c r="R139" s="44"/>
      <c r="S139" s="44"/>
      <c r="T139" s="45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T139" s="18" t="s">
        <v>143</v>
      </c>
      <c r="AU139" s="18" t="s">
        <v>80</v>
      </c>
    </row>
    <row r="140" spans="1:65" s="13" customFormat="1">
      <c r="B140" s="296"/>
      <c r="C140" s="297"/>
      <c r="D140" s="298" t="s">
        <v>145</v>
      </c>
      <c r="E140" s="299" t="s">
        <v>3</v>
      </c>
      <c r="F140" s="300" t="s">
        <v>1492</v>
      </c>
      <c r="G140" s="297"/>
      <c r="H140" s="301">
        <v>11</v>
      </c>
      <c r="I140" s="297"/>
      <c r="J140" s="297"/>
      <c r="K140" s="297"/>
      <c r="L140" s="105"/>
      <c r="M140" s="107"/>
      <c r="N140" s="108"/>
      <c r="O140" s="108"/>
      <c r="P140" s="108"/>
      <c r="Q140" s="108"/>
      <c r="R140" s="108"/>
      <c r="S140" s="108"/>
      <c r="T140" s="109"/>
      <c r="AT140" s="106" t="s">
        <v>145</v>
      </c>
      <c r="AU140" s="106" t="s">
        <v>80</v>
      </c>
      <c r="AV140" s="13" t="s">
        <v>80</v>
      </c>
      <c r="AW140" s="13" t="s">
        <v>31</v>
      </c>
      <c r="AX140" s="13" t="s">
        <v>70</v>
      </c>
      <c r="AY140" s="106" t="s">
        <v>131</v>
      </c>
    </row>
    <row r="141" spans="1:65" s="13" customFormat="1">
      <c r="B141" s="296"/>
      <c r="C141" s="297"/>
      <c r="D141" s="298" t="s">
        <v>145</v>
      </c>
      <c r="E141" s="299" t="s">
        <v>3</v>
      </c>
      <c r="F141" s="300" t="s">
        <v>1493</v>
      </c>
      <c r="G141" s="297"/>
      <c r="H141" s="301">
        <v>2</v>
      </c>
      <c r="I141" s="297"/>
      <c r="J141" s="297"/>
      <c r="K141" s="297"/>
      <c r="L141" s="105"/>
      <c r="M141" s="107"/>
      <c r="N141" s="108"/>
      <c r="O141" s="108"/>
      <c r="P141" s="108"/>
      <c r="Q141" s="108"/>
      <c r="R141" s="108"/>
      <c r="S141" s="108"/>
      <c r="T141" s="109"/>
      <c r="AT141" s="106" t="s">
        <v>145</v>
      </c>
      <c r="AU141" s="106" t="s">
        <v>80</v>
      </c>
      <c r="AV141" s="13" t="s">
        <v>80</v>
      </c>
      <c r="AW141" s="13" t="s">
        <v>31</v>
      </c>
      <c r="AX141" s="13" t="s">
        <v>70</v>
      </c>
      <c r="AY141" s="106" t="s">
        <v>131</v>
      </c>
    </row>
    <row r="142" spans="1:65" s="14" customFormat="1">
      <c r="B142" s="308"/>
      <c r="C142" s="309"/>
      <c r="D142" s="298" t="s">
        <v>145</v>
      </c>
      <c r="E142" s="310" t="s">
        <v>3</v>
      </c>
      <c r="F142" s="311" t="s">
        <v>155</v>
      </c>
      <c r="G142" s="309"/>
      <c r="H142" s="312">
        <v>13</v>
      </c>
      <c r="I142" s="309"/>
      <c r="J142" s="309"/>
      <c r="K142" s="309"/>
      <c r="L142" s="113"/>
      <c r="M142" s="115"/>
      <c r="N142" s="116"/>
      <c r="O142" s="116"/>
      <c r="P142" s="116"/>
      <c r="Q142" s="116"/>
      <c r="R142" s="116"/>
      <c r="S142" s="116"/>
      <c r="T142" s="117"/>
      <c r="AT142" s="114" t="s">
        <v>145</v>
      </c>
      <c r="AU142" s="114" t="s">
        <v>80</v>
      </c>
      <c r="AV142" s="14" t="s">
        <v>156</v>
      </c>
      <c r="AW142" s="14" t="s">
        <v>31</v>
      </c>
      <c r="AX142" s="14" t="s">
        <v>78</v>
      </c>
      <c r="AY142" s="114" t="s">
        <v>131</v>
      </c>
    </row>
    <row r="143" spans="1:65" s="2" customFormat="1" ht="24.2" customHeight="1">
      <c r="A143" s="27"/>
      <c r="B143" s="237"/>
      <c r="C143" s="288" t="s">
        <v>346</v>
      </c>
      <c r="D143" s="288" t="s">
        <v>136</v>
      </c>
      <c r="E143" s="289" t="s">
        <v>1494</v>
      </c>
      <c r="F143" s="290" t="s">
        <v>1495</v>
      </c>
      <c r="G143" s="291" t="s">
        <v>233</v>
      </c>
      <c r="H143" s="292">
        <v>6.35</v>
      </c>
      <c r="I143" s="314">
        <v>0</v>
      </c>
      <c r="J143" s="293">
        <f>ROUND(I143*H143,2)</f>
        <v>0</v>
      </c>
      <c r="K143" s="290" t="s">
        <v>140</v>
      </c>
      <c r="L143" s="28"/>
      <c r="M143" s="97" t="s">
        <v>3</v>
      </c>
      <c r="N143" s="98" t="s">
        <v>41</v>
      </c>
      <c r="O143" s="99">
        <v>1.4650000000000001</v>
      </c>
      <c r="P143" s="99">
        <f>O143*H143</f>
        <v>9.3027499999999996</v>
      </c>
      <c r="Q143" s="99">
        <v>0</v>
      </c>
      <c r="R143" s="99">
        <f>Q143*H143</f>
        <v>0</v>
      </c>
      <c r="S143" s="99">
        <v>0</v>
      </c>
      <c r="T143" s="100">
        <f>S143*H143</f>
        <v>0</v>
      </c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R143" s="101" t="s">
        <v>156</v>
      </c>
      <c r="AT143" s="101" t="s">
        <v>136</v>
      </c>
      <c r="AU143" s="101" t="s">
        <v>80</v>
      </c>
      <c r="AY143" s="18" t="s">
        <v>131</v>
      </c>
      <c r="BE143" s="102">
        <f>IF(N143="základní",J143,0)</f>
        <v>0</v>
      </c>
      <c r="BF143" s="102">
        <f>IF(N143="snížená",J143,0)</f>
        <v>0</v>
      </c>
      <c r="BG143" s="102">
        <f>IF(N143="zákl. přenesená",J143,0)</f>
        <v>0</v>
      </c>
      <c r="BH143" s="102">
        <f>IF(N143="sníž. přenesená",J143,0)</f>
        <v>0</v>
      </c>
      <c r="BI143" s="102">
        <f>IF(N143="nulová",J143,0)</f>
        <v>0</v>
      </c>
      <c r="BJ143" s="18" t="s">
        <v>78</v>
      </c>
      <c r="BK143" s="102">
        <f>ROUND(I143*H143,2)</f>
        <v>0</v>
      </c>
      <c r="BL143" s="18" t="s">
        <v>156</v>
      </c>
      <c r="BM143" s="101" t="s">
        <v>1496</v>
      </c>
    </row>
    <row r="144" spans="1:65" s="2" customFormat="1">
      <c r="A144" s="27"/>
      <c r="B144" s="237"/>
      <c r="C144" s="238"/>
      <c r="D144" s="294" t="s">
        <v>143</v>
      </c>
      <c r="E144" s="238"/>
      <c r="F144" s="295" t="s">
        <v>1497</v>
      </c>
      <c r="G144" s="238"/>
      <c r="H144" s="238"/>
      <c r="I144" s="238"/>
      <c r="J144" s="238"/>
      <c r="K144" s="238"/>
      <c r="L144" s="28"/>
      <c r="M144" s="103"/>
      <c r="N144" s="104"/>
      <c r="O144" s="44"/>
      <c r="P144" s="44"/>
      <c r="Q144" s="44"/>
      <c r="R144" s="44"/>
      <c r="S144" s="44"/>
      <c r="T144" s="45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T144" s="18" t="s">
        <v>143</v>
      </c>
      <c r="AU144" s="18" t="s">
        <v>80</v>
      </c>
    </row>
    <row r="145" spans="1:65" s="13" customFormat="1">
      <c r="B145" s="296"/>
      <c r="C145" s="297"/>
      <c r="D145" s="298" t="s">
        <v>145</v>
      </c>
      <c r="E145" s="299" t="s">
        <v>3</v>
      </c>
      <c r="F145" s="300" t="s">
        <v>1498</v>
      </c>
      <c r="G145" s="297"/>
      <c r="H145" s="301">
        <v>5</v>
      </c>
      <c r="I145" s="297"/>
      <c r="J145" s="297"/>
      <c r="K145" s="297"/>
      <c r="L145" s="105"/>
      <c r="M145" s="107"/>
      <c r="N145" s="108"/>
      <c r="O145" s="108"/>
      <c r="P145" s="108"/>
      <c r="Q145" s="108"/>
      <c r="R145" s="108"/>
      <c r="S145" s="108"/>
      <c r="T145" s="109"/>
      <c r="AT145" s="106" t="s">
        <v>145</v>
      </c>
      <c r="AU145" s="106" t="s">
        <v>80</v>
      </c>
      <c r="AV145" s="13" t="s">
        <v>80</v>
      </c>
      <c r="AW145" s="13" t="s">
        <v>31</v>
      </c>
      <c r="AX145" s="13" t="s">
        <v>70</v>
      </c>
      <c r="AY145" s="106" t="s">
        <v>131</v>
      </c>
    </row>
    <row r="146" spans="1:65" s="13" customFormat="1">
      <c r="B146" s="296"/>
      <c r="C146" s="297"/>
      <c r="D146" s="298" t="s">
        <v>145</v>
      </c>
      <c r="E146" s="299" t="s">
        <v>3</v>
      </c>
      <c r="F146" s="300" t="s">
        <v>1499</v>
      </c>
      <c r="G146" s="297"/>
      <c r="H146" s="301">
        <v>1.35</v>
      </c>
      <c r="I146" s="297"/>
      <c r="J146" s="297"/>
      <c r="K146" s="297"/>
      <c r="L146" s="105"/>
      <c r="M146" s="107"/>
      <c r="N146" s="108"/>
      <c r="O146" s="108"/>
      <c r="P146" s="108"/>
      <c r="Q146" s="108"/>
      <c r="R146" s="108"/>
      <c r="S146" s="108"/>
      <c r="T146" s="109"/>
      <c r="AT146" s="106" t="s">
        <v>145</v>
      </c>
      <c r="AU146" s="106" t="s">
        <v>80</v>
      </c>
      <c r="AV146" s="13" t="s">
        <v>80</v>
      </c>
      <c r="AW146" s="13" t="s">
        <v>31</v>
      </c>
      <c r="AX146" s="13" t="s">
        <v>70</v>
      </c>
      <c r="AY146" s="106" t="s">
        <v>131</v>
      </c>
    </row>
    <row r="147" spans="1:65" s="14" customFormat="1">
      <c r="B147" s="308"/>
      <c r="C147" s="309"/>
      <c r="D147" s="298" t="s">
        <v>145</v>
      </c>
      <c r="E147" s="310" t="s">
        <v>3</v>
      </c>
      <c r="F147" s="311" t="s">
        <v>155</v>
      </c>
      <c r="G147" s="309"/>
      <c r="H147" s="312">
        <v>6.35</v>
      </c>
      <c r="I147" s="309"/>
      <c r="J147" s="309"/>
      <c r="K147" s="309"/>
      <c r="L147" s="113"/>
      <c r="M147" s="115"/>
      <c r="N147" s="116"/>
      <c r="O147" s="116"/>
      <c r="P147" s="116"/>
      <c r="Q147" s="116"/>
      <c r="R147" s="116"/>
      <c r="S147" s="116"/>
      <c r="T147" s="117"/>
      <c r="AT147" s="114" t="s">
        <v>145</v>
      </c>
      <c r="AU147" s="114" t="s">
        <v>80</v>
      </c>
      <c r="AV147" s="14" t="s">
        <v>156</v>
      </c>
      <c r="AW147" s="14" t="s">
        <v>31</v>
      </c>
      <c r="AX147" s="14" t="s">
        <v>78</v>
      </c>
      <c r="AY147" s="114" t="s">
        <v>131</v>
      </c>
    </row>
    <row r="148" spans="1:65" s="2" customFormat="1" ht="24.2" customHeight="1">
      <c r="A148" s="27"/>
      <c r="B148" s="237"/>
      <c r="C148" s="288" t="s">
        <v>352</v>
      </c>
      <c r="D148" s="288" t="s">
        <v>136</v>
      </c>
      <c r="E148" s="289" t="s">
        <v>1500</v>
      </c>
      <c r="F148" s="290" t="s">
        <v>1501</v>
      </c>
      <c r="G148" s="291" t="s">
        <v>420</v>
      </c>
      <c r="H148" s="292">
        <v>5</v>
      </c>
      <c r="I148" s="314">
        <v>0</v>
      </c>
      <c r="J148" s="293">
        <f>ROUND(I148*H148,2)</f>
        <v>0</v>
      </c>
      <c r="K148" s="290" t="s">
        <v>140</v>
      </c>
      <c r="L148" s="28"/>
      <c r="M148" s="97" t="s">
        <v>3</v>
      </c>
      <c r="N148" s="98" t="s">
        <v>41</v>
      </c>
      <c r="O148" s="99">
        <v>0.88500000000000001</v>
      </c>
      <c r="P148" s="99">
        <f>O148*H148</f>
        <v>4.4249999999999998</v>
      </c>
      <c r="Q148" s="99">
        <v>8.8319999999999996E-2</v>
      </c>
      <c r="R148" s="99">
        <f>Q148*H148</f>
        <v>0.44159999999999999</v>
      </c>
      <c r="S148" s="99">
        <v>0</v>
      </c>
      <c r="T148" s="100">
        <f>S148*H148</f>
        <v>0</v>
      </c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R148" s="101" t="s">
        <v>156</v>
      </c>
      <c r="AT148" s="101" t="s">
        <v>136</v>
      </c>
      <c r="AU148" s="101" t="s">
        <v>80</v>
      </c>
      <c r="AY148" s="18" t="s">
        <v>131</v>
      </c>
      <c r="BE148" s="102">
        <f>IF(N148="základní",J148,0)</f>
        <v>0</v>
      </c>
      <c r="BF148" s="102">
        <f>IF(N148="snížená",J148,0)</f>
        <v>0</v>
      </c>
      <c r="BG148" s="102">
        <f>IF(N148="zákl. přenesená",J148,0)</f>
        <v>0</v>
      </c>
      <c r="BH148" s="102">
        <f>IF(N148="sníž. přenesená",J148,0)</f>
        <v>0</v>
      </c>
      <c r="BI148" s="102">
        <f>IF(N148="nulová",J148,0)</f>
        <v>0</v>
      </c>
      <c r="BJ148" s="18" t="s">
        <v>78</v>
      </c>
      <c r="BK148" s="102">
        <f>ROUND(I148*H148,2)</f>
        <v>0</v>
      </c>
      <c r="BL148" s="18" t="s">
        <v>156</v>
      </c>
      <c r="BM148" s="101" t="s">
        <v>1502</v>
      </c>
    </row>
    <row r="149" spans="1:65" s="2" customFormat="1">
      <c r="A149" s="27"/>
      <c r="B149" s="237"/>
      <c r="C149" s="238"/>
      <c r="D149" s="294" t="s">
        <v>143</v>
      </c>
      <c r="E149" s="238"/>
      <c r="F149" s="295" t="s">
        <v>1503</v>
      </c>
      <c r="G149" s="238"/>
      <c r="H149" s="238"/>
      <c r="I149" s="238"/>
      <c r="J149" s="238"/>
      <c r="K149" s="238"/>
      <c r="L149" s="28"/>
      <c r="M149" s="103"/>
      <c r="N149" s="104"/>
      <c r="O149" s="44"/>
      <c r="P149" s="44"/>
      <c r="Q149" s="44"/>
      <c r="R149" s="44"/>
      <c r="S149" s="44"/>
      <c r="T149" s="45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T149" s="18" t="s">
        <v>143</v>
      </c>
      <c r="AU149" s="18" t="s">
        <v>80</v>
      </c>
    </row>
    <row r="150" spans="1:65" s="2" customFormat="1" ht="24.2" customHeight="1">
      <c r="A150" s="27"/>
      <c r="B150" s="237"/>
      <c r="C150" s="288" t="s">
        <v>358</v>
      </c>
      <c r="D150" s="288" t="s">
        <v>136</v>
      </c>
      <c r="E150" s="289" t="s">
        <v>1504</v>
      </c>
      <c r="F150" s="290" t="s">
        <v>1505</v>
      </c>
      <c r="G150" s="291" t="s">
        <v>420</v>
      </c>
      <c r="H150" s="292">
        <v>2</v>
      </c>
      <c r="I150" s="314">
        <v>0</v>
      </c>
      <c r="J150" s="293">
        <f>ROUND(I150*H150,2)</f>
        <v>0</v>
      </c>
      <c r="K150" s="290" t="s">
        <v>140</v>
      </c>
      <c r="L150" s="28"/>
      <c r="M150" s="97" t="s">
        <v>3</v>
      </c>
      <c r="N150" s="98" t="s">
        <v>41</v>
      </c>
      <c r="O150" s="99">
        <v>1.724</v>
      </c>
      <c r="P150" s="99">
        <f>O150*H150</f>
        <v>3.448</v>
      </c>
      <c r="Q150" s="99">
        <v>0.17663999999999999</v>
      </c>
      <c r="R150" s="99">
        <f>Q150*H150</f>
        <v>0.35327999999999998</v>
      </c>
      <c r="S150" s="99">
        <v>0</v>
      </c>
      <c r="T150" s="100">
        <f>S150*H150</f>
        <v>0</v>
      </c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R150" s="101" t="s">
        <v>156</v>
      </c>
      <c r="AT150" s="101" t="s">
        <v>136</v>
      </c>
      <c r="AU150" s="101" t="s">
        <v>80</v>
      </c>
      <c r="AY150" s="18" t="s">
        <v>131</v>
      </c>
      <c r="BE150" s="102">
        <f>IF(N150="základní",J150,0)</f>
        <v>0</v>
      </c>
      <c r="BF150" s="102">
        <f>IF(N150="snížená",J150,0)</f>
        <v>0</v>
      </c>
      <c r="BG150" s="102">
        <f>IF(N150="zákl. přenesená",J150,0)</f>
        <v>0</v>
      </c>
      <c r="BH150" s="102">
        <f>IF(N150="sníž. přenesená",J150,0)</f>
        <v>0</v>
      </c>
      <c r="BI150" s="102">
        <f>IF(N150="nulová",J150,0)</f>
        <v>0</v>
      </c>
      <c r="BJ150" s="18" t="s">
        <v>78</v>
      </c>
      <c r="BK150" s="102">
        <f>ROUND(I150*H150,2)</f>
        <v>0</v>
      </c>
      <c r="BL150" s="18" t="s">
        <v>156</v>
      </c>
      <c r="BM150" s="101" t="s">
        <v>1506</v>
      </c>
    </row>
    <row r="151" spans="1:65" s="2" customFormat="1">
      <c r="A151" s="27"/>
      <c r="B151" s="237"/>
      <c r="C151" s="238"/>
      <c r="D151" s="294" t="s">
        <v>143</v>
      </c>
      <c r="E151" s="238"/>
      <c r="F151" s="295" t="s">
        <v>1507</v>
      </c>
      <c r="G151" s="238"/>
      <c r="H151" s="238"/>
      <c r="I151" s="238"/>
      <c r="J151" s="238"/>
      <c r="K151" s="238"/>
      <c r="L151" s="28"/>
      <c r="M151" s="103"/>
      <c r="N151" s="104"/>
      <c r="O151" s="44"/>
      <c r="P151" s="44"/>
      <c r="Q151" s="44"/>
      <c r="R151" s="44"/>
      <c r="S151" s="44"/>
      <c r="T151" s="45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T151" s="18" t="s">
        <v>143</v>
      </c>
      <c r="AU151" s="18" t="s">
        <v>80</v>
      </c>
    </row>
    <row r="152" spans="1:65" s="12" customFormat="1" ht="22.9" customHeight="1">
      <c r="B152" s="281"/>
      <c r="C152" s="282"/>
      <c r="D152" s="283" t="s">
        <v>69</v>
      </c>
      <c r="E152" s="286" t="s">
        <v>186</v>
      </c>
      <c r="F152" s="286" t="s">
        <v>861</v>
      </c>
      <c r="G152" s="282"/>
      <c r="H152" s="282"/>
      <c r="I152" s="282"/>
      <c r="J152" s="287">
        <f>BK152</f>
        <v>0</v>
      </c>
      <c r="K152" s="282"/>
      <c r="L152" s="89"/>
      <c r="M152" s="91"/>
      <c r="N152" s="92"/>
      <c r="O152" s="92"/>
      <c r="P152" s="93">
        <f>SUM(P153:P219)</f>
        <v>271.66399999999999</v>
      </c>
      <c r="Q152" s="92"/>
      <c r="R152" s="93">
        <f>SUM(R153:R219)</f>
        <v>67.2413004</v>
      </c>
      <c r="S152" s="92"/>
      <c r="T152" s="94">
        <f>SUM(T153:T219)</f>
        <v>7.68</v>
      </c>
      <c r="AR152" s="90" t="s">
        <v>78</v>
      </c>
      <c r="AT152" s="95" t="s">
        <v>69</v>
      </c>
      <c r="AU152" s="95" t="s">
        <v>78</v>
      </c>
      <c r="AY152" s="90" t="s">
        <v>131</v>
      </c>
      <c r="BK152" s="96">
        <f>SUM(BK153:BK219)</f>
        <v>0</v>
      </c>
    </row>
    <row r="153" spans="1:65" s="2" customFormat="1" ht="24.2" customHeight="1">
      <c r="A153" s="27"/>
      <c r="B153" s="237"/>
      <c r="C153" s="288" t="s">
        <v>8</v>
      </c>
      <c r="D153" s="288" t="s">
        <v>136</v>
      </c>
      <c r="E153" s="289" t="s">
        <v>1508</v>
      </c>
      <c r="F153" s="290" t="s">
        <v>1509</v>
      </c>
      <c r="G153" s="291" t="s">
        <v>361</v>
      </c>
      <c r="H153" s="292">
        <v>4</v>
      </c>
      <c r="I153" s="314">
        <v>0</v>
      </c>
      <c r="J153" s="293">
        <f>ROUND(I153*H153,2)</f>
        <v>0</v>
      </c>
      <c r="K153" s="290" t="s">
        <v>140</v>
      </c>
      <c r="L153" s="28"/>
      <c r="M153" s="97" t="s">
        <v>3</v>
      </c>
      <c r="N153" s="98" t="s">
        <v>41</v>
      </c>
      <c r="O153" s="99">
        <v>0.28299999999999997</v>
      </c>
      <c r="P153" s="99">
        <f>O153*H153</f>
        <v>1.1319999999999999</v>
      </c>
      <c r="Q153" s="99">
        <v>3.0000000000000001E-5</v>
      </c>
      <c r="R153" s="99">
        <f>Q153*H153</f>
        <v>1.2E-4</v>
      </c>
      <c r="S153" s="99">
        <v>0</v>
      </c>
      <c r="T153" s="100">
        <f>S153*H153</f>
        <v>0</v>
      </c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R153" s="101" t="s">
        <v>156</v>
      </c>
      <c r="AT153" s="101" t="s">
        <v>136</v>
      </c>
      <c r="AU153" s="101" t="s">
        <v>80</v>
      </c>
      <c r="AY153" s="18" t="s">
        <v>131</v>
      </c>
      <c r="BE153" s="102">
        <f>IF(N153="základní",J153,0)</f>
        <v>0</v>
      </c>
      <c r="BF153" s="102">
        <f>IF(N153="snížená",J153,0)</f>
        <v>0</v>
      </c>
      <c r="BG153" s="102">
        <f>IF(N153="zákl. přenesená",J153,0)</f>
        <v>0</v>
      </c>
      <c r="BH153" s="102">
        <f>IF(N153="sníž. přenesená",J153,0)</f>
        <v>0</v>
      </c>
      <c r="BI153" s="102">
        <f>IF(N153="nulová",J153,0)</f>
        <v>0</v>
      </c>
      <c r="BJ153" s="18" t="s">
        <v>78</v>
      </c>
      <c r="BK153" s="102">
        <f>ROUND(I153*H153,2)</f>
        <v>0</v>
      </c>
      <c r="BL153" s="18" t="s">
        <v>156</v>
      </c>
      <c r="BM153" s="101" t="s">
        <v>1510</v>
      </c>
    </row>
    <row r="154" spans="1:65" s="2" customFormat="1">
      <c r="A154" s="27"/>
      <c r="B154" s="237"/>
      <c r="C154" s="238"/>
      <c r="D154" s="294" t="s">
        <v>143</v>
      </c>
      <c r="E154" s="238"/>
      <c r="F154" s="295" t="s">
        <v>1511</v>
      </c>
      <c r="G154" s="238"/>
      <c r="H154" s="238"/>
      <c r="I154" s="238"/>
      <c r="J154" s="238"/>
      <c r="K154" s="238"/>
      <c r="L154" s="28"/>
      <c r="M154" s="103"/>
      <c r="N154" s="104"/>
      <c r="O154" s="44"/>
      <c r="P154" s="44"/>
      <c r="Q154" s="44"/>
      <c r="R154" s="44"/>
      <c r="S154" s="44"/>
      <c r="T154" s="45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T154" s="18" t="s">
        <v>143</v>
      </c>
      <c r="AU154" s="18" t="s">
        <v>80</v>
      </c>
    </row>
    <row r="155" spans="1:65" s="13" customFormat="1">
      <c r="B155" s="296"/>
      <c r="C155" s="297"/>
      <c r="D155" s="298" t="s">
        <v>145</v>
      </c>
      <c r="E155" s="299" t="s">
        <v>3</v>
      </c>
      <c r="F155" s="300" t="s">
        <v>1512</v>
      </c>
      <c r="G155" s="297"/>
      <c r="H155" s="301">
        <v>4</v>
      </c>
      <c r="I155" s="297"/>
      <c r="J155" s="297"/>
      <c r="K155" s="297"/>
      <c r="L155" s="105"/>
      <c r="M155" s="107"/>
      <c r="N155" s="108"/>
      <c r="O155" s="108"/>
      <c r="P155" s="108"/>
      <c r="Q155" s="108"/>
      <c r="R155" s="108"/>
      <c r="S155" s="108"/>
      <c r="T155" s="109"/>
      <c r="AT155" s="106" t="s">
        <v>145</v>
      </c>
      <c r="AU155" s="106" t="s">
        <v>80</v>
      </c>
      <c r="AV155" s="13" t="s">
        <v>80</v>
      </c>
      <c r="AW155" s="13" t="s">
        <v>31</v>
      </c>
      <c r="AX155" s="13" t="s">
        <v>78</v>
      </c>
      <c r="AY155" s="106" t="s">
        <v>131</v>
      </c>
    </row>
    <row r="156" spans="1:65" s="2" customFormat="1" ht="16.5" customHeight="1">
      <c r="A156" s="27"/>
      <c r="B156" s="237"/>
      <c r="C156" s="302" t="s">
        <v>371</v>
      </c>
      <c r="D156" s="302" t="s">
        <v>147</v>
      </c>
      <c r="E156" s="303" t="s">
        <v>1513</v>
      </c>
      <c r="F156" s="304" t="s">
        <v>1514</v>
      </c>
      <c r="G156" s="305" t="s">
        <v>361</v>
      </c>
      <c r="H156" s="306">
        <v>4.0599999999999996</v>
      </c>
      <c r="I156" s="314">
        <v>0</v>
      </c>
      <c r="J156" s="307">
        <f>ROUND(I156*H156,2)</f>
        <v>0</v>
      </c>
      <c r="K156" s="304" t="s">
        <v>140</v>
      </c>
      <c r="L156" s="110"/>
      <c r="M156" s="111" t="s">
        <v>3</v>
      </c>
      <c r="N156" s="112" t="s">
        <v>41</v>
      </c>
      <c r="O156" s="99">
        <v>0</v>
      </c>
      <c r="P156" s="99">
        <f>O156*H156</f>
        <v>0</v>
      </c>
      <c r="Q156" s="99">
        <v>2.4E-2</v>
      </c>
      <c r="R156" s="99">
        <f>Q156*H156</f>
        <v>9.7439999999999999E-2</v>
      </c>
      <c r="S156" s="99">
        <v>0</v>
      </c>
      <c r="T156" s="100">
        <f>S156*H156</f>
        <v>0</v>
      </c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R156" s="101" t="s">
        <v>186</v>
      </c>
      <c r="AT156" s="101" t="s">
        <v>147</v>
      </c>
      <c r="AU156" s="101" t="s">
        <v>80</v>
      </c>
      <c r="AY156" s="18" t="s">
        <v>131</v>
      </c>
      <c r="BE156" s="102">
        <f>IF(N156="základní",J156,0)</f>
        <v>0</v>
      </c>
      <c r="BF156" s="102">
        <f>IF(N156="snížená",J156,0)</f>
        <v>0</v>
      </c>
      <c r="BG156" s="102">
        <f>IF(N156="zákl. přenesená",J156,0)</f>
        <v>0</v>
      </c>
      <c r="BH156" s="102">
        <f>IF(N156="sníž. přenesená",J156,0)</f>
        <v>0</v>
      </c>
      <c r="BI156" s="102">
        <f>IF(N156="nulová",J156,0)</f>
        <v>0</v>
      </c>
      <c r="BJ156" s="18" t="s">
        <v>78</v>
      </c>
      <c r="BK156" s="102">
        <f>ROUND(I156*H156,2)</f>
        <v>0</v>
      </c>
      <c r="BL156" s="18" t="s">
        <v>156</v>
      </c>
      <c r="BM156" s="101" t="s">
        <v>1515</v>
      </c>
    </row>
    <row r="157" spans="1:65" s="13" customFormat="1">
      <c r="B157" s="296"/>
      <c r="C157" s="297"/>
      <c r="D157" s="298" t="s">
        <v>145</v>
      </c>
      <c r="E157" s="297"/>
      <c r="F157" s="300" t="s">
        <v>1516</v>
      </c>
      <c r="G157" s="297"/>
      <c r="H157" s="301">
        <v>4.0599999999999996</v>
      </c>
      <c r="I157" s="297"/>
      <c r="J157" s="297"/>
      <c r="K157" s="297"/>
      <c r="L157" s="105"/>
      <c r="M157" s="107"/>
      <c r="N157" s="108"/>
      <c r="O157" s="108"/>
      <c r="P157" s="108"/>
      <c r="Q157" s="108"/>
      <c r="R157" s="108"/>
      <c r="S157" s="108"/>
      <c r="T157" s="109"/>
      <c r="AT157" s="106" t="s">
        <v>145</v>
      </c>
      <c r="AU157" s="106" t="s">
        <v>80</v>
      </c>
      <c r="AV157" s="13" t="s">
        <v>80</v>
      </c>
      <c r="AW157" s="13" t="s">
        <v>4</v>
      </c>
      <c r="AX157" s="13" t="s">
        <v>78</v>
      </c>
      <c r="AY157" s="106" t="s">
        <v>131</v>
      </c>
    </row>
    <row r="158" spans="1:65" s="2" customFormat="1" ht="24.2" customHeight="1">
      <c r="A158" s="27"/>
      <c r="B158" s="237"/>
      <c r="C158" s="288" t="s">
        <v>377</v>
      </c>
      <c r="D158" s="288" t="s">
        <v>136</v>
      </c>
      <c r="E158" s="289" t="s">
        <v>1517</v>
      </c>
      <c r="F158" s="290" t="s">
        <v>1518</v>
      </c>
      <c r="G158" s="291" t="s">
        <v>361</v>
      </c>
      <c r="H158" s="292">
        <v>90</v>
      </c>
      <c r="I158" s="314">
        <v>0</v>
      </c>
      <c r="J158" s="293">
        <f>ROUND(I158*H158,2)</f>
        <v>0</v>
      </c>
      <c r="K158" s="290" t="s">
        <v>140</v>
      </c>
      <c r="L158" s="28"/>
      <c r="M158" s="97" t="s">
        <v>3</v>
      </c>
      <c r="N158" s="98" t="s">
        <v>41</v>
      </c>
      <c r="O158" s="99">
        <v>0.35</v>
      </c>
      <c r="P158" s="99">
        <f>O158*H158</f>
        <v>31.499999999999996</v>
      </c>
      <c r="Q158" s="99">
        <v>4.0000000000000003E-5</v>
      </c>
      <c r="R158" s="99">
        <f>Q158*H158</f>
        <v>3.6000000000000003E-3</v>
      </c>
      <c r="S158" s="99">
        <v>0</v>
      </c>
      <c r="T158" s="100">
        <f>S158*H158</f>
        <v>0</v>
      </c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R158" s="101" t="s">
        <v>156</v>
      </c>
      <c r="AT158" s="101" t="s">
        <v>136</v>
      </c>
      <c r="AU158" s="101" t="s">
        <v>80</v>
      </c>
      <c r="AY158" s="18" t="s">
        <v>131</v>
      </c>
      <c r="BE158" s="102">
        <f>IF(N158="základní",J158,0)</f>
        <v>0</v>
      </c>
      <c r="BF158" s="102">
        <f>IF(N158="snížená",J158,0)</f>
        <v>0</v>
      </c>
      <c r="BG158" s="102">
        <f>IF(N158="zákl. přenesená",J158,0)</f>
        <v>0</v>
      </c>
      <c r="BH158" s="102">
        <f>IF(N158="sníž. přenesená",J158,0)</f>
        <v>0</v>
      </c>
      <c r="BI158" s="102">
        <f>IF(N158="nulová",J158,0)</f>
        <v>0</v>
      </c>
      <c r="BJ158" s="18" t="s">
        <v>78</v>
      </c>
      <c r="BK158" s="102">
        <f>ROUND(I158*H158,2)</f>
        <v>0</v>
      </c>
      <c r="BL158" s="18" t="s">
        <v>156</v>
      </c>
      <c r="BM158" s="101" t="s">
        <v>1519</v>
      </c>
    </row>
    <row r="159" spans="1:65" s="2" customFormat="1">
      <c r="A159" s="27"/>
      <c r="B159" s="237"/>
      <c r="C159" s="238"/>
      <c r="D159" s="294" t="s">
        <v>143</v>
      </c>
      <c r="E159" s="238"/>
      <c r="F159" s="295" t="s">
        <v>1520</v>
      </c>
      <c r="G159" s="238"/>
      <c r="H159" s="238"/>
      <c r="I159" s="238"/>
      <c r="J159" s="238"/>
      <c r="K159" s="238"/>
      <c r="L159" s="28"/>
      <c r="M159" s="103"/>
      <c r="N159" s="104"/>
      <c r="O159" s="44"/>
      <c r="P159" s="44"/>
      <c r="Q159" s="44"/>
      <c r="R159" s="44"/>
      <c r="S159" s="44"/>
      <c r="T159" s="45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T159" s="18" t="s">
        <v>143</v>
      </c>
      <c r="AU159" s="18" t="s">
        <v>80</v>
      </c>
    </row>
    <row r="160" spans="1:65" s="13" customFormat="1">
      <c r="B160" s="296"/>
      <c r="C160" s="297"/>
      <c r="D160" s="298" t="s">
        <v>145</v>
      </c>
      <c r="E160" s="299" t="s">
        <v>3</v>
      </c>
      <c r="F160" s="300" t="s">
        <v>1521</v>
      </c>
      <c r="G160" s="297"/>
      <c r="H160" s="301">
        <v>90</v>
      </c>
      <c r="I160" s="297"/>
      <c r="J160" s="297"/>
      <c r="K160" s="297"/>
      <c r="L160" s="105"/>
      <c r="M160" s="107"/>
      <c r="N160" s="108"/>
      <c r="O160" s="108"/>
      <c r="P160" s="108"/>
      <c r="Q160" s="108"/>
      <c r="R160" s="108"/>
      <c r="S160" s="108"/>
      <c r="T160" s="109"/>
      <c r="AT160" s="106" t="s">
        <v>145</v>
      </c>
      <c r="AU160" s="106" t="s">
        <v>80</v>
      </c>
      <c r="AV160" s="13" t="s">
        <v>80</v>
      </c>
      <c r="AW160" s="13" t="s">
        <v>31</v>
      </c>
      <c r="AX160" s="13" t="s">
        <v>78</v>
      </c>
      <c r="AY160" s="106" t="s">
        <v>131</v>
      </c>
    </row>
    <row r="161" spans="1:65" s="2" customFormat="1" ht="16.5" customHeight="1">
      <c r="A161" s="27"/>
      <c r="B161" s="237"/>
      <c r="C161" s="302" t="s">
        <v>383</v>
      </c>
      <c r="D161" s="302" t="s">
        <v>147</v>
      </c>
      <c r="E161" s="303" t="s">
        <v>1522</v>
      </c>
      <c r="F161" s="304" t="s">
        <v>1523</v>
      </c>
      <c r="G161" s="305" t="s">
        <v>361</v>
      </c>
      <c r="H161" s="306">
        <v>91.35</v>
      </c>
      <c r="I161" s="314">
        <v>0</v>
      </c>
      <c r="J161" s="307">
        <f>ROUND(I161*H161,2)</f>
        <v>0</v>
      </c>
      <c r="K161" s="304" t="s">
        <v>140</v>
      </c>
      <c r="L161" s="110"/>
      <c r="M161" s="111" t="s">
        <v>3</v>
      </c>
      <c r="N161" s="112" t="s">
        <v>41</v>
      </c>
      <c r="O161" s="99">
        <v>0</v>
      </c>
      <c r="P161" s="99">
        <f>O161*H161</f>
        <v>0</v>
      </c>
      <c r="Q161" s="99">
        <v>3.6999999999999998E-2</v>
      </c>
      <c r="R161" s="99">
        <f>Q161*H161</f>
        <v>3.3799499999999996</v>
      </c>
      <c r="S161" s="99">
        <v>0</v>
      </c>
      <c r="T161" s="100">
        <f>S161*H161</f>
        <v>0</v>
      </c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R161" s="101" t="s">
        <v>186</v>
      </c>
      <c r="AT161" s="101" t="s">
        <v>147</v>
      </c>
      <c r="AU161" s="101" t="s">
        <v>80</v>
      </c>
      <c r="AY161" s="18" t="s">
        <v>131</v>
      </c>
      <c r="BE161" s="102">
        <f>IF(N161="základní",J161,0)</f>
        <v>0</v>
      </c>
      <c r="BF161" s="102">
        <f>IF(N161="snížená",J161,0)</f>
        <v>0</v>
      </c>
      <c r="BG161" s="102">
        <f>IF(N161="zákl. přenesená",J161,0)</f>
        <v>0</v>
      </c>
      <c r="BH161" s="102">
        <f>IF(N161="sníž. přenesená",J161,0)</f>
        <v>0</v>
      </c>
      <c r="BI161" s="102">
        <f>IF(N161="nulová",J161,0)</f>
        <v>0</v>
      </c>
      <c r="BJ161" s="18" t="s">
        <v>78</v>
      </c>
      <c r="BK161" s="102">
        <f>ROUND(I161*H161,2)</f>
        <v>0</v>
      </c>
      <c r="BL161" s="18" t="s">
        <v>156</v>
      </c>
      <c r="BM161" s="101" t="s">
        <v>1524</v>
      </c>
    </row>
    <row r="162" spans="1:65" s="13" customFormat="1">
      <c r="B162" s="296"/>
      <c r="C162" s="297"/>
      <c r="D162" s="298" t="s">
        <v>145</v>
      </c>
      <c r="E162" s="297"/>
      <c r="F162" s="300" t="s">
        <v>1525</v>
      </c>
      <c r="G162" s="297"/>
      <c r="H162" s="301">
        <v>91.35</v>
      </c>
      <c r="I162" s="297"/>
      <c r="J162" s="297"/>
      <c r="K162" s="297"/>
      <c r="L162" s="105"/>
      <c r="M162" s="107"/>
      <c r="N162" s="108"/>
      <c r="O162" s="108"/>
      <c r="P162" s="108"/>
      <c r="Q162" s="108"/>
      <c r="R162" s="108"/>
      <c r="S162" s="108"/>
      <c r="T162" s="109"/>
      <c r="AT162" s="106" t="s">
        <v>145</v>
      </c>
      <c r="AU162" s="106" t="s">
        <v>80</v>
      </c>
      <c r="AV162" s="13" t="s">
        <v>80</v>
      </c>
      <c r="AW162" s="13" t="s">
        <v>4</v>
      </c>
      <c r="AX162" s="13" t="s">
        <v>78</v>
      </c>
      <c r="AY162" s="106" t="s">
        <v>131</v>
      </c>
    </row>
    <row r="163" spans="1:65" s="2" customFormat="1" ht="24.2" customHeight="1">
      <c r="A163" s="27"/>
      <c r="B163" s="237"/>
      <c r="C163" s="288" t="s">
        <v>390</v>
      </c>
      <c r="D163" s="288" t="s">
        <v>136</v>
      </c>
      <c r="E163" s="289" t="s">
        <v>1526</v>
      </c>
      <c r="F163" s="290" t="s">
        <v>1527</v>
      </c>
      <c r="G163" s="291" t="s">
        <v>420</v>
      </c>
      <c r="H163" s="292">
        <v>5</v>
      </c>
      <c r="I163" s="314">
        <v>0</v>
      </c>
      <c r="J163" s="293">
        <f>ROUND(I163*H163,2)</f>
        <v>0</v>
      </c>
      <c r="K163" s="290" t="s">
        <v>140</v>
      </c>
      <c r="L163" s="28"/>
      <c r="M163" s="97" t="s">
        <v>3</v>
      </c>
      <c r="N163" s="98" t="s">
        <v>41</v>
      </c>
      <c r="O163" s="99">
        <v>0.70099999999999996</v>
      </c>
      <c r="P163" s="99">
        <f>O163*H163</f>
        <v>3.5049999999999999</v>
      </c>
      <c r="Q163" s="99">
        <v>1.3999999999999999E-4</v>
      </c>
      <c r="R163" s="99">
        <f>Q163*H163</f>
        <v>6.9999999999999988E-4</v>
      </c>
      <c r="S163" s="99">
        <v>0</v>
      </c>
      <c r="T163" s="100">
        <f>S163*H163</f>
        <v>0</v>
      </c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R163" s="101" t="s">
        <v>156</v>
      </c>
      <c r="AT163" s="101" t="s">
        <v>136</v>
      </c>
      <c r="AU163" s="101" t="s">
        <v>80</v>
      </c>
      <c r="AY163" s="18" t="s">
        <v>131</v>
      </c>
      <c r="BE163" s="102">
        <f>IF(N163="základní",J163,0)</f>
        <v>0</v>
      </c>
      <c r="BF163" s="102">
        <f>IF(N163="snížená",J163,0)</f>
        <v>0</v>
      </c>
      <c r="BG163" s="102">
        <f>IF(N163="zákl. přenesená",J163,0)</f>
        <v>0</v>
      </c>
      <c r="BH163" s="102">
        <f>IF(N163="sníž. přenesená",J163,0)</f>
        <v>0</v>
      </c>
      <c r="BI163" s="102">
        <f>IF(N163="nulová",J163,0)</f>
        <v>0</v>
      </c>
      <c r="BJ163" s="18" t="s">
        <v>78</v>
      </c>
      <c r="BK163" s="102">
        <f>ROUND(I163*H163,2)</f>
        <v>0</v>
      </c>
      <c r="BL163" s="18" t="s">
        <v>156</v>
      </c>
      <c r="BM163" s="101" t="s">
        <v>1528</v>
      </c>
    </row>
    <row r="164" spans="1:65" s="2" customFormat="1">
      <c r="A164" s="27"/>
      <c r="B164" s="237"/>
      <c r="C164" s="238"/>
      <c r="D164" s="294" t="s">
        <v>143</v>
      </c>
      <c r="E164" s="238"/>
      <c r="F164" s="295" t="s">
        <v>1529</v>
      </c>
      <c r="G164" s="238"/>
      <c r="H164" s="238"/>
      <c r="I164" s="238"/>
      <c r="J164" s="238"/>
      <c r="K164" s="238"/>
      <c r="L164" s="28"/>
      <c r="M164" s="103"/>
      <c r="N164" s="104"/>
      <c r="O164" s="44"/>
      <c r="P164" s="44"/>
      <c r="Q164" s="44"/>
      <c r="R164" s="44"/>
      <c r="S164" s="44"/>
      <c r="T164" s="45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T164" s="18" t="s">
        <v>143</v>
      </c>
      <c r="AU164" s="18" t="s">
        <v>80</v>
      </c>
    </row>
    <row r="165" spans="1:65" s="2" customFormat="1" ht="21.75" customHeight="1">
      <c r="A165" s="27"/>
      <c r="B165" s="237"/>
      <c r="C165" s="302" t="s">
        <v>396</v>
      </c>
      <c r="D165" s="302" t="s">
        <v>147</v>
      </c>
      <c r="E165" s="303" t="s">
        <v>1530</v>
      </c>
      <c r="F165" s="304" t="s">
        <v>1531</v>
      </c>
      <c r="G165" s="305" t="s">
        <v>420</v>
      </c>
      <c r="H165" s="306">
        <v>5.0750000000000002</v>
      </c>
      <c r="I165" s="314">
        <v>0</v>
      </c>
      <c r="J165" s="307">
        <f>ROUND(I165*H165,2)</f>
        <v>0</v>
      </c>
      <c r="K165" s="304" t="s">
        <v>140</v>
      </c>
      <c r="L165" s="110"/>
      <c r="M165" s="111" t="s">
        <v>3</v>
      </c>
      <c r="N165" s="112" t="s">
        <v>41</v>
      </c>
      <c r="O165" s="99">
        <v>0</v>
      </c>
      <c r="P165" s="99">
        <f>O165*H165</f>
        <v>0</v>
      </c>
      <c r="Q165" s="99">
        <v>4.2000000000000003E-2</v>
      </c>
      <c r="R165" s="99">
        <f>Q165*H165</f>
        <v>0.21315000000000003</v>
      </c>
      <c r="S165" s="99">
        <v>0</v>
      </c>
      <c r="T165" s="100">
        <f>S165*H165</f>
        <v>0</v>
      </c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R165" s="101" t="s">
        <v>186</v>
      </c>
      <c r="AT165" s="101" t="s">
        <v>147</v>
      </c>
      <c r="AU165" s="101" t="s">
        <v>80</v>
      </c>
      <c r="AY165" s="18" t="s">
        <v>131</v>
      </c>
      <c r="BE165" s="102">
        <f>IF(N165="základní",J165,0)</f>
        <v>0</v>
      </c>
      <c r="BF165" s="102">
        <f>IF(N165="snížená",J165,0)</f>
        <v>0</v>
      </c>
      <c r="BG165" s="102">
        <f>IF(N165="zákl. přenesená",J165,0)</f>
        <v>0</v>
      </c>
      <c r="BH165" s="102">
        <f>IF(N165="sníž. přenesená",J165,0)</f>
        <v>0</v>
      </c>
      <c r="BI165" s="102">
        <f>IF(N165="nulová",J165,0)</f>
        <v>0</v>
      </c>
      <c r="BJ165" s="18" t="s">
        <v>78</v>
      </c>
      <c r="BK165" s="102">
        <f>ROUND(I165*H165,2)</f>
        <v>0</v>
      </c>
      <c r="BL165" s="18" t="s">
        <v>156</v>
      </c>
      <c r="BM165" s="101" t="s">
        <v>1532</v>
      </c>
    </row>
    <row r="166" spans="1:65" s="13" customFormat="1">
      <c r="B166" s="296"/>
      <c r="C166" s="297"/>
      <c r="D166" s="298" t="s">
        <v>145</v>
      </c>
      <c r="E166" s="297"/>
      <c r="F166" s="300" t="s">
        <v>1533</v>
      </c>
      <c r="G166" s="297"/>
      <c r="H166" s="301">
        <v>5.0750000000000002</v>
      </c>
      <c r="I166" s="297"/>
      <c r="J166" s="297"/>
      <c r="K166" s="297"/>
      <c r="L166" s="105"/>
      <c r="M166" s="107"/>
      <c r="N166" s="108"/>
      <c r="O166" s="108"/>
      <c r="P166" s="108"/>
      <c r="Q166" s="108"/>
      <c r="R166" s="108"/>
      <c r="S166" s="108"/>
      <c r="T166" s="109"/>
      <c r="AT166" s="106" t="s">
        <v>145</v>
      </c>
      <c r="AU166" s="106" t="s">
        <v>80</v>
      </c>
      <c r="AV166" s="13" t="s">
        <v>80</v>
      </c>
      <c r="AW166" s="13" t="s">
        <v>4</v>
      </c>
      <c r="AX166" s="13" t="s">
        <v>78</v>
      </c>
      <c r="AY166" s="106" t="s">
        <v>131</v>
      </c>
    </row>
    <row r="167" spans="1:65" s="2" customFormat="1" ht="24.2" customHeight="1">
      <c r="A167" s="27"/>
      <c r="B167" s="237"/>
      <c r="C167" s="288" t="s">
        <v>402</v>
      </c>
      <c r="D167" s="288" t="s">
        <v>136</v>
      </c>
      <c r="E167" s="289" t="s">
        <v>1534</v>
      </c>
      <c r="F167" s="290" t="s">
        <v>1535</v>
      </c>
      <c r="G167" s="291" t="s">
        <v>420</v>
      </c>
      <c r="H167" s="292">
        <v>10</v>
      </c>
      <c r="I167" s="314">
        <v>0</v>
      </c>
      <c r="J167" s="293">
        <f>ROUND(I167*H167,2)</f>
        <v>0</v>
      </c>
      <c r="K167" s="290" t="s">
        <v>140</v>
      </c>
      <c r="L167" s="28"/>
      <c r="M167" s="97" t="s">
        <v>3</v>
      </c>
      <c r="N167" s="98" t="s">
        <v>41</v>
      </c>
      <c r="O167" s="99">
        <v>0.67400000000000004</v>
      </c>
      <c r="P167" s="99">
        <f>O167*H167</f>
        <v>6.74</v>
      </c>
      <c r="Q167" s="99">
        <v>6.9999999999999994E-5</v>
      </c>
      <c r="R167" s="99">
        <f>Q167*H167</f>
        <v>6.9999999999999988E-4</v>
      </c>
      <c r="S167" s="99">
        <v>0</v>
      </c>
      <c r="T167" s="100">
        <f>S167*H167</f>
        <v>0</v>
      </c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R167" s="101" t="s">
        <v>156</v>
      </c>
      <c r="AT167" s="101" t="s">
        <v>136</v>
      </c>
      <c r="AU167" s="101" t="s">
        <v>80</v>
      </c>
      <c r="AY167" s="18" t="s">
        <v>131</v>
      </c>
      <c r="BE167" s="102">
        <f>IF(N167="základní",J167,0)</f>
        <v>0</v>
      </c>
      <c r="BF167" s="102">
        <f>IF(N167="snížená",J167,0)</f>
        <v>0</v>
      </c>
      <c r="BG167" s="102">
        <f>IF(N167="zákl. přenesená",J167,0)</f>
        <v>0</v>
      </c>
      <c r="BH167" s="102">
        <f>IF(N167="sníž. přenesená",J167,0)</f>
        <v>0</v>
      </c>
      <c r="BI167" s="102">
        <f>IF(N167="nulová",J167,0)</f>
        <v>0</v>
      </c>
      <c r="BJ167" s="18" t="s">
        <v>78</v>
      </c>
      <c r="BK167" s="102">
        <f>ROUND(I167*H167,2)</f>
        <v>0</v>
      </c>
      <c r="BL167" s="18" t="s">
        <v>156</v>
      </c>
      <c r="BM167" s="101" t="s">
        <v>1536</v>
      </c>
    </row>
    <row r="168" spans="1:65" s="2" customFormat="1">
      <c r="A168" s="27"/>
      <c r="B168" s="237"/>
      <c r="C168" s="238"/>
      <c r="D168" s="294" t="s">
        <v>143</v>
      </c>
      <c r="E168" s="238"/>
      <c r="F168" s="295" t="s">
        <v>1537</v>
      </c>
      <c r="G168" s="238"/>
      <c r="H168" s="238"/>
      <c r="I168" s="238"/>
      <c r="J168" s="238"/>
      <c r="K168" s="238"/>
      <c r="L168" s="28"/>
      <c r="M168" s="103"/>
      <c r="N168" s="104"/>
      <c r="O168" s="44"/>
      <c r="P168" s="44"/>
      <c r="Q168" s="44"/>
      <c r="R168" s="44"/>
      <c r="S168" s="44"/>
      <c r="T168" s="45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T168" s="18" t="s">
        <v>143</v>
      </c>
      <c r="AU168" s="18" t="s">
        <v>80</v>
      </c>
    </row>
    <row r="169" spans="1:65" s="2" customFormat="1" ht="16.5" customHeight="1">
      <c r="A169" s="27"/>
      <c r="B169" s="237"/>
      <c r="C169" s="302" t="s">
        <v>407</v>
      </c>
      <c r="D169" s="302" t="s">
        <v>147</v>
      </c>
      <c r="E169" s="303" t="s">
        <v>1538</v>
      </c>
      <c r="F169" s="304" t="s">
        <v>1539</v>
      </c>
      <c r="G169" s="305" t="s">
        <v>420</v>
      </c>
      <c r="H169" s="306">
        <v>10.15</v>
      </c>
      <c r="I169" s="314">
        <v>0</v>
      </c>
      <c r="J169" s="307">
        <f>ROUND(I169*H169,2)</f>
        <v>0</v>
      </c>
      <c r="K169" s="304" t="s">
        <v>140</v>
      </c>
      <c r="L169" s="110"/>
      <c r="M169" s="111" t="s">
        <v>3</v>
      </c>
      <c r="N169" s="112" t="s">
        <v>41</v>
      </c>
      <c r="O169" s="99">
        <v>0</v>
      </c>
      <c r="P169" s="99">
        <f>O169*H169</f>
        <v>0</v>
      </c>
      <c r="Q169" s="99">
        <v>2.1999999999999999E-2</v>
      </c>
      <c r="R169" s="99">
        <f>Q169*H169</f>
        <v>0.2233</v>
      </c>
      <c r="S169" s="99">
        <v>0</v>
      </c>
      <c r="T169" s="100">
        <f>S169*H169</f>
        <v>0</v>
      </c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R169" s="101" t="s">
        <v>186</v>
      </c>
      <c r="AT169" s="101" t="s">
        <v>147</v>
      </c>
      <c r="AU169" s="101" t="s">
        <v>80</v>
      </c>
      <c r="AY169" s="18" t="s">
        <v>131</v>
      </c>
      <c r="BE169" s="102">
        <f>IF(N169="základní",J169,0)</f>
        <v>0</v>
      </c>
      <c r="BF169" s="102">
        <f>IF(N169="snížená",J169,0)</f>
        <v>0</v>
      </c>
      <c r="BG169" s="102">
        <f>IF(N169="zákl. přenesená",J169,0)</f>
        <v>0</v>
      </c>
      <c r="BH169" s="102">
        <f>IF(N169="sníž. přenesená",J169,0)</f>
        <v>0</v>
      </c>
      <c r="BI169" s="102">
        <f>IF(N169="nulová",J169,0)</f>
        <v>0</v>
      </c>
      <c r="BJ169" s="18" t="s">
        <v>78</v>
      </c>
      <c r="BK169" s="102">
        <f>ROUND(I169*H169,2)</f>
        <v>0</v>
      </c>
      <c r="BL169" s="18" t="s">
        <v>156</v>
      </c>
      <c r="BM169" s="101" t="s">
        <v>1540</v>
      </c>
    </row>
    <row r="170" spans="1:65" s="13" customFormat="1">
      <c r="B170" s="296"/>
      <c r="C170" s="297"/>
      <c r="D170" s="298" t="s">
        <v>145</v>
      </c>
      <c r="E170" s="297"/>
      <c r="F170" s="300" t="s">
        <v>1541</v>
      </c>
      <c r="G170" s="297"/>
      <c r="H170" s="301">
        <v>10.15</v>
      </c>
      <c r="I170" s="297"/>
      <c r="J170" s="297"/>
      <c r="K170" s="297"/>
      <c r="L170" s="105"/>
      <c r="M170" s="107"/>
      <c r="N170" s="108"/>
      <c r="O170" s="108"/>
      <c r="P170" s="108"/>
      <c r="Q170" s="108"/>
      <c r="R170" s="108"/>
      <c r="S170" s="108"/>
      <c r="T170" s="109"/>
      <c r="AT170" s="106" t="s">
        <v>145</v>
      </c>
      <c r="AU170" s="106" t="s">
        <v>80</v>
      </c>
      <c r="AV170" s="13" t="s">
        <v>80</v>
      </c>
      <c r="AW170" s="13" t="s">
        <v>4</v>
      </c>
      <c r="AX170" s="13" t="s">
        <v>78</v>
      </c>
      <c r="AY170" s="106" t="s">
        <v>131</v>
      </c>
    </row>
    <row r="171" spans="1:65" s="2" customFormat="1" ht="16.5" customHeight="1">
      <c r="A171" s="27"/>
      <c r="B171" s="237"/>
      <c r="C171" s="288" t="s">
        <v>412</v>
      </c>
      <c r="D171" s="288" t="s">
        <v>136</v>
      </c>
      <c r="E171" s="289" t="s">
        <v>1542</v>
      </c>
      <c r="F171" s="290" t="s">
        <v>1543</v>
      </c>
      <c r="G171" s="291" t="s">
        <v>361</v>
      </c>
      <c r="H171" s="292">
        <v>4</v>
      </c>
      <c r="I171" s="314">
        <v>0</v>
      </c>
      <c r="J171" s="293">
        <f>ROUND(I171*H171,2)</f>
        <v>0</v>
      </c>
      <c r="K171" s="290" t="s">
        <v>140</v>
      </c>
      <c r="L171" s="28"/>
      <c r="M171" s="97" t="s">
        <v>3</v>
      </c>
      <c r="N171" s="98" t="s">
        <v>41</v>
      </c>
      <c r="O171" s="99">
        <v>0.29199999999999998</v>
      </c>
      <c r="P171" s="99">
        <f>O171*H171</f>
        <v>1.1679999999999999</v>
      </c>
      <c r="Q171" s="99">
        <v>1.0000000000000001E-5</v>
      </c>
      <c r="R171" s="99">
        <f>Q171*H171</f>
        <v>4.0000000000000003E-5</v>
      </c>
      <c r="S171" s="99">
        <v>0</v>
      </c>
      <c r="T171" s="100">
        <f>S171*H171</f>
        <v>0</v>
      </c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R171" s="101" t="s">
        <v>156</v>
      </c>
      <c r="AT171" s="101" t="s">
        <v>136</v>
      </c>
      <c r="AU171" s="101" t="s">
        <v>80</v>
      </c>
      <c r="AY171" s="18" t="s">
        <v>131</v>
      </c>
      <c r="BE171" s="102">
        <f>IF(N171="základní",J171,0)</f>
        <v>0</v>
      </c>
      <c r="BF171" s="102">
        <f>IF(N171="snížená",J171,0)</f>
        <v>0</v>
      </c>
      <c r="BG171" s="102">
        <f>IF(N171="zákl. přenesená",J171,0)</f>
        <v>0</v>
      </c>
      <c r="BH171" s="102">
        <f>IF(N171="sníž. přenesená",J171,0)</f>
        <v>0</v>
      </c>
      <c r="BI171" s="102">
        <f>IF(N171="nulová",J171,0)</f>
        <v>0</v>
      </c>
      <c r="BJ171" s="18" t="s">
        <v>78</v>
      </c>
      <c r="BK171" s="102">
        <f>ROUND(I171*H171,2)</f>
        <v>0</v>
      </c>
      <c r="BL171" s="18" t="s">
        <v>156</v>
      </c>
      <c r="BM171" s="101" t="s">
        <v>1544</v>
      </c>
    </row>
    <row r="172" spans="1:65" s="2" customFormat="1">
      <c r="A172" s="27"/>
      <c r="B172" s="237"/>
      <c r="C172" s="238"/>
      <c r="D172" s="294" t="s">
        <v>143</v>
      </c>
      <c r="E172" s="238"/>
      <c r="F172" s="295" t="s">
        <v>1545</v>
      </c>
      <c r="G172" s="238"/>
      <c r="H172" s="238"/>
      <c r="I172" s="238"/>
      <c r="J172" s="238"/>
      <c r="K172" s="238"/>
      <c r="L172" s="28"/>
      <c r="M172" s="103"/>
      <c r="N172" s="104"/>
      <c r="O172" s="44"/>
      <c r="P172" s="44"/>
      <c r="Q172" s="44"/>
      <c r="R172" s="44"/>
      <c r="S172" s="44"/>
      <c r="T172" s="45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T172" s="18" t="s">
        <v>143</v>
      </c>
      <c r="AU172" s="18" t="s">
        <v>80</v>
      </c>
    </row>
    <row r="173" spans="1:65" s="13" customFormat="1">
      <c r="B173" s="296"/>
      <c r="C173" s="297"/>
      <c r="D173" s="298" t="s">
        <v>145</v>
      </c>
      <c r="E173" s="299" t="s">
        <v>3</v>
      </c>
      <c r="F173" s="300" t="s">
        <v>1546</v>
      </c>
      <c r="G173" s="297"/>
      <c r="H173" s="301">
        <v>4</v>
      </c>
      <c r="I173" s="297"/>
      <c r="J173" s="297"/>
      <c r="K173" s="297"/>
      <c r="L173" s="105"/>
      <c r="M173" s="107"/>
      <c r="N173" s="108"/>
      <c r="O173" s="108"/>
      <c r="P173" s="108"/>
      <c r="Q173" s="108"/>
      <c r="R173" s="108"/>
      <c r="S173" s="108"/>
      <c r="T173" s="109"/>
      <c r="AT173" s="106" t="s">
        <v>145</v>
      </c>
      <c r="AU173" s="106" t="s">
        <v>80</v>
      </c>
      <c r="AV173" s="13" t="s">
        <v>80</v>
      </c>
      <c r="AW173" s="13" t="s">
        <v>31</v>
      </c>
      <c r="AX173" s="13" t="s">
        <v>78</v>
      </c>
      <c r="AY173" s="106" t="s">
        <v>131</v>
      </c>
    </row>
    <row r="174" spans="1:65" s="2" customFormat="1" ht="16.5" customHeight="1">
      <c r="A174" s="27"/>
      <c r="B174" s="237"/>
      <c r="C174" s="302" t="s">
        <v>417</v>
      </c>
      <c r="D174" s="302" t="s">
        <v>147</v>
      </c>
      <c r="E174" s="303" t="s">
        <v>1547</v>
      </c>
      <c r="F174" s="304" t="s">
        <v>1548</v>
      </c>
      <c r="G174" s="305" t="s">
        <v>361</v>
      </c>
      <c r="H174" s="306">
        <v>4.12</v>
      </c>
      <c r="I174" s="314">
        <v>0</v>
      </c>
      <c r="J174" s="307">
        <f>ROUND(I174*H174,2)</f>
        <v>0</v>
      </c>
      <c r="K174" s="304" t="s">
        <v>140</v>
      </c>
      <c r="L174" s="110"/>
      <c r="M174" s="111" t="s">
        <v>3</v>
      </c>
      <c r="N174" s="112" t="s">
        <v>41</v>
      </c>
      <c r="O174" s="99">
        <v>0</v>
      </c>
      <c r="P174" s="99">
        <f>O174*H174</f>
        <v>0</v>
      </c>
      <c r="Q174" s="99">
        <v>4.4200000000000003E-3</v>
      </c>
      <c r="R174" s="99">
        <f>Q174*H174</f>
        <v>1.8210400000000002E-2</v>
      </c>
      <c r="S174" s="99">
        <v>0</v>
      </c>
      <c r="T174" s="100">
        <f>S174*H174</f>
        <v>0</v>
      </c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R174" s="101" t="s">
        <v>186</v>
      </c>
      <c r="AT174" s="101" t="s">
        <v>147</v>
      </c>
      <c r="AU174" s="101" t="s">
        <v>80</v>
      </c>
      <c r="AY174" s="18" t="s">
        <v>131</v>
      </c>
      <c r="BE174" s="102">
        <f>IF(N174="základní",J174,0)</f>
        <v>0</v>
      </c>
      <c r="BF174" s="102">
        <f>IF(N174="snížená",J174,0)</f>
        <v>0</v>
      </c>
      <c r="BG174" s="102">
        <f>IF(N174="zákl. přenesená",J174,0)</f>
        <v>0</v>
      </c>
      <c r="BH174" s="102">
        <f>IF(N174="sníž. přenesená",J174,0)</f>
        <v>0</v>
      </c>
      <c r="BI174" s="102">
        <f>IF(N174="nulová",J174,0)</f>
        <v>0</v>
      </c>
      <c r="BJ174" s="18" t="s">
        <v>78</v>
      </c>
      <c r="BK174" s="102">
        <f>ROUND(I174*H174,2)</f>
        <v>0</v>
      </c>
      <c r="BL174" s="18" t="s">
        <v>156</v>
      </c>
      <c r="BM174" s="101" t="s">
        <v>1549</v>
      </c>
    </row>
    <row r="175" spans="1:65" s="13" customFormat="1">
      <c r="B175" s="296"/>
      <c r="C175" s="297"/>
      <c r="D175" s="298" t="s">
        <v>145</v>
      </c>
      <c r="E175" s="297"/>
      <c r="F175" s="300" t="s">
        <v>1550</v>
      </c>
      <c r="G175" s="297"/>
      <c r="H175" s="301">
        <v>4.12</v>
      </c>
      <c r="I175" s="297"/>
      <c r="J175" s="297"/>
      <c r="K175" s="297"/>
      <c r="L175" s="105"/>
      <c r="M175" s="107"/>
      <c r="N175" s="108"/>
      <c r="O175" s="108"/>
      <c r="P175" s="108"/>
      <c r="Q175" s="108"/>
      <c r="R175" s="108"/>
      <c r="S175" s="108"/>
      <c r="T175" s="109"/>
      <c r="AT175" s="106" t="s">
        <v>145</v>
      </c>
      <c r="AU175" s="106" t="s">
        <v>80</v>
      </c>
      <c r="AV175" s="13" t="s">
        <v>80</v>
      </c>
      <c r="AW175" s="13" t="s">
        <v>4</v>
      </c>
      <c r="AX175" s="13" t="s">
        <v>78</v>
      </c>
      <c r="AY175" s="106" t="s">
        <v>131</v>
      </c>
    </row>
    <row r="176" spans="1:65" s="2" customFormat="1" ht="21.75" customHeight="1">
      <c r="A176" s="27"/>
      <c r="B176" s="237"/>
      <c r="C176" s="288" t="s">
        <v>425</v>
      </c>
      <c r="D176" s="288" t="s">
        <v>136</v>
      </c>
      <c r="E176" s="289" t="s">
        <v>1551</v>
      </c>
      <c r="F176" s="290" t="s">
        <v>1552</v>
      </c>
      <c r="G176" s="291" t="s">
        <v>233</v>
      </c>
      <c r="H176" s="292">
        <v>4</v>
      </c>
      <c r="I176" s="314">
        <v>0</v>
      </c>
      <c r="J176" s="293">
        <f>ROUND(I176*H176,2)</f>
        <v>0</v>
      </c>
      <c r="K176" s="290" t="s">
        <v>140</v>
      </c>
      <c r="L176" s="28"/>
      <c r="M176" s="97" t="s">
        <v>3</v>
      </c>
      <c r="N176" s="98" t="s">
        <v>41</v>
      </c>
      <c r="O176" s="99">
        <v>10.757999999999999</v>
      </c>
      <c r="P176" s="99">
        <f>O176*H176</f>
        <v>43.031999999999996</v>
      </c>
      <c r="Q176" s="99">
        <v>0</v>
      </c>
      <c r="R176" s="99">
        <f>Q176*H176</f>
        <v>0</v>
      </c>
      <c r="S176" s="99">
        <v>1.92</v>
      </c>
      <c r="T176" s="100">
        <f>S176*H176</f>
        <v>7.68</v>
      </c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R176" s="101" t="s">
        <v>156</v>
      </c>
      <c r="AT176" s="101" t="s">
        <v>136</v>
      </c>
      <c r="AU176" s="101" t="s">
        <v>80</v>
      </c>
      <c r="AY176" s="18" t="s">
        <v>131</v>
      </c>
      <c r="BE176" s="102">
        <f>IF(N176="základní",J176,0)</f>
        <v>0</v>
      </c>
      <c r="BF176" s="102">
        <f>IF(N176="snížená",J176,0)</f>
        <v>0</v>
      </c>
      <c r="BG176" s="102">
        <f>IF(N176="zákl. přenesená",J176,0)</f>
        <v>0</v>
      </c>
      <c r="BH176" s="102">
        <f>IF(N176="sníž. přenesená",J176,0)</f>
        <v>0</v>
      </c>
      <c r="BI176" s="102">
        <f>IF(N176="nulová",J176,0)</f>
        <v>0</v>
      </c>
      <c r="BJ176" s="18" t="s">
        <v>78</v>
      </c>
      <c r="BK176" s="102">
        <f>ROUND(I176*H176,2)</f>
        <v>0</v>
      </c>
      <c r="BL176" s="18" t="s">
        <v>156</v>
      </c>
      <c r="BM176" s="101" t="s">
        <v>1553</v>
      </c>
    </row>
    <row r="177" spans="1:65" s="2" customFormat="1">
      <c r="A177" s="27"/>
      <c r="B177" s="237"/>
      <c r="C177" s="238"/>
      <c r="D177" s="294" t="s">
        <v>143</v>
      </c>
      <c r="E177" s="238"/>
      <c r="F177" s="295" t="s">
        <v>1554</v>
      </c>
      <c r="G177" s="238"/>
      <c r="H177" s="238"/>
      <c r="I177" s="238"/>
      <c r="J177" s="238"/>
      <c r="K177" s="238"/>
      <c r="L177" s="28"/>
      <c r="M177" s="103"/>
      <c r="N177" s="104"/>
      <c r="O177" s="44"/>
      <c r="P177" s="44"/>
      <c r="Q177" s="44"/>
      <c r="R177" s="44"/>
      <c r="S177" s="44"/>
      <c r="T177" s="45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T177" s="18" t="s">
        <v>143</v>
      </c>
      <c r="AU177" s="18" t="s">
        <v>80</v>
      </c>
    </row>
    <row r="178" spans="1:65" s="13" customFormat="1">
      <c r="B178" s="296"/>
      <c r="C178" s="297"/>
      <c r="D178" s="298" t="s">
        <v>145</v>
      </c>
      <c r="E178" s="299" t="s">
        <v>3</v>
      </c>
      <c r="F178" s="300" t="s">
        <v>1555</v>
      </c>
      <c r="G178" s="297"/>
      <c r="H178" s="301">
        <v>4</v>
      </c>
      <c r="I178" s="297"/>
      <c r="J178" s="297"/>
      <c r="K178" s="297"/>
      <c r="L178" s="105"/>
      <c r="M178" s="107"/>
      <c r="N178" s="108"/>
      <c r="O178" s="108"/>
      <c r="P178" s="108"/>
      <c r="Q178" s="108"/>
      <c r="R178" s="108"/>
      <c r="S178" s="108"/>
      <c r="T178" s="109"/>
      <c r="AT178" s="106" t="s">
        <v>145</v>
      </c>
      <c r="AU178" s="106" t="s">
        <v>80</v>
      </c>
      <c r="AV178" s="13" t="s">
        <v>80</v>
      </c>
      <c r="AW178" s="13" t="s">
        <v>31</v>
      </c>
      <c r="AX178" s="13" t="s">
        <v>78</v>
      </c>
      <c r="AY178" s="106" t="s">
        <v>131</v>
      </c>
    </row>
    <row r="179" spans="1:65" s="2" customFormat="1" ht="16.5" customHeight="1">
      <c r="A179" s="27"/>
      <c r="B179" s="237"/>
      <c r="C179" s="288" t="s">
        <v>151</v>
      </c>
      <c r="D179" s="288" t="s">
        <v>136</v>
      </c>
      <c r="E179" s="289" t="s">
        <v>1556</v>
      </c>
      <c r="F179" s="290" t="s">
        <v>1557</v>
      </c>
      <c r="G179" s="291" t="s">
        <v>361</v>
      </c>
      <c r="H179" s="292">
        <v>98</v>
      </c>
      <c r="I179" s="314">
        <v>0</v>
      </c>
      <c r="J179" s="293">
        <f>ROUND(I179*H179,2)</f>
        <v>0</v>
      </c>
      <c r="K179" s="290" t="s">
        <v>140</v>
      </c>
      <c r="L179" s="28"/>
      <c r="M179" s="97" t="s">
        <v>3</v>
      </c>
      <c r="N179" s="98" t="s">
        <v>41</v>
      </c>
      <c r="O179" s="99">
        <v>5.5E-2</v>
      </c>
      <c r="P179" s="99">
        <f>O179*H179</f>
        <v>5.39</v>
      </c>
      <c r="Q179" s="99">
        <v>0</v>
      </c>
      <c r="R179" s="99">
        <f>Q179*H179</f>
        <v>0</v>
      </c>
      <c r="S179" s="99">
        <v>0</v>
      </c>
      <c r="T179" s="100">
        <f>S179*H179</f>
        <v>0</v>
      </c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R179" s="101" t="s">
        <v>156</v>
      </c>
      <c r="AT179" s="101" t="s">
        <v>136</v>
      </c>
      <c r="AU179" s="101" t="s">
        <v>80</v>
      </c>
      <c r="AY179" s="18" t="s">
        <v>131</v>
      </c>
      <c r="BE179" s="102">
        <f>IF(N179="základní",J179,0)</f>
        <v>0</v>
      </c>
      <c r="BF179" s="102">
        <f>IF(N179="snížená",J179,0)</f>
        <v>0</v>
      </c>
      <c r="BG179" s="102">
        <f>IF(N179="zákl. přenesená",J179,0)</f>
        <v>0</v>
      </c>
      <c r="BH179" s="102">
        <f>IF(N179="sníž. přenesená",J179,0)</f>
        <v>0</v>
      </c>
      <c r="BI179" s="102">
        <f>IF(N179="nulová",J179,0)</f>
        <v>0</v>
      </c>
      <c r="BJ179" s="18" t="s">
        <v>78</v>
      </c>
      <c r="BK179" s="102">
        <f>ROUND(I179*H179,2)</f>
        <v>0</v>
      </c>
      <c r="BL179" s="18" t="s">
        <v>156</v>
      </c>
      <c r="BM179" s="101" t="s">
        <v>1558</v>
      </c>
    </row>
    <row r="180" spans="1:65" s="2" customFormat="1">
      <c r="A180" s="27"/>
      <c r="B180" s="237"/>
      <c r="C180" s="238"/>
      <c r="D180" s="294" t="s">
        <v>143</v>
      </c>
      <c r="E180" s="238"/>
      <c r="F180" s="295" t="s">
        <v>1559</v>
      </c>
      <c r="G180" s="238"/>
      <c r="H180" s="238"/>
      <c r="I180" s="238"/>
      <c r="J180" s="238"/>
      <c r="K180" s="238"/>
      <c r="L180" s="28"/>
      <c r="M180" s="103"/>
      <c r="N180" s="104"/>
      <c r="O180" s="44"/>
      <c r="P180" s="44"/>
      <c r="Q180" s="44"/>
      <c r="R180" s="44"/>
      <c r="S180" s="44"/>
      <c r="T180" s="45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T180" s="18" t="s">
        <v>143</v>
      </c>
      <c r="AU180" s="18" t="s">
        <v>80</v>
      </c>
    </row>
    <row r="181" spans="1:65" s="13" customFormat="1">
      <c r="B181" s="296"/>
      <c r="C181" s="297"/>
      <c r="D181" s="298" t="s">
        <v>145</v>
      </c>
      <c r="E181" s="299" t="s">
        <v>3</v>
      </c>
      <c r="F181" s="300" t="s">
        <v>1180</v>
      </c>
      <c r="G181" s="297"/>
      <c r="H181" s="301">
        <v>98</v>
      </c>
      <c r="I181" s="297"/>
      <c r="J181" s="297"/>
      <c r="K181" s="297"/>
      <c r="L181" s="105"/>
      <c r="M181" s="107"/>
      <c r="N181" s="108"/>
      <c r="O181" s="108"/>
      <c r="P181" s="108"/>
      <c r="Q181" s="108"/>
      <c r="R181" s="108"/>
      <c r="S181" s="108"/>
      <c r="T181" s="109"/>
      <c r="AT181" s="106" t="s">
        <v>145</v>
      </c>
      <c r="AU181" s="106" t="s">
        <v>80</v>
      </c>
      <c r="AV181" s="13" t="s">
        <v>80</v>
      </c>
      <c r="AW181" s="13" t="s">
        <v>31</v>
      </c>
      <c r="AX181" s="13" t="s">
        <v>78</v>
      </c>
      <c r="AY181" s="106" t="s">
        <v>131</v>
      </c>
    </row>
    <row r="182" spans="1:65" s="2" customFormat="1" ht="16.5" customHeight="1">
      <c r="A182" s="27"/>
      <c r="B182" s="237"/>
      <c r="C182" s="288" t="s">
        <v>433</v>
      </c>
      <c r="D182" s="288" t="s">
        <v>136</v>
      </c>
      <c r="E182" s="289" t="s">
        <v>1560</v>
      </c>
      <c r="F182" s="290" t="s">
        <v>1561</v>
      </c>
      <c r="G182" s="291" t="s">
        <v>420</v>
      </c>
      <c r="H182" s="292">
        <v>3</v>
      </c>
      <c r="I182" s="314">
        <v>0</v>
      </c>
      <c r="J182" s="293">
        <f>ROUND(I182*H182,2)</f>
        <v>0</v>
      </c>
      <c r="K182" s="290" t="s">
        <v>140</v>
      </c>
      <c r="L182" s="28"/>
      <c r="M182" s="97" t="s">
        <v>3</v>
      </c>
      <c r="N182" s="98" t="s">
        <v>41</v>
      </c>
      <c r="O182" s="99">
        <v>10.3</v>
      </c>
      <c r="P182" s="99">
        <f>O182*H182</f>
        <v>30.900000000000002</v>
      </c>
      <c r="Q182" s="99">
        <v>0.45937</v>
      </c>
      <c r="R182" s="99">
        <f>Q182*H182</f>
        <v>1.3781099999999999</v>
      </c>
      <c r="S182" s="99">
        <v>0</v>
      </c>
      <c r="T182" s="100">
        <f>S182*H182</f>
        <v>0</v>
      </c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R182" s="101" t="s">
        <v>156</v>
      </c>
      <c r="AT182" s="101" t="s">
        <v>136</v>
      </c>
      <c r="AU182" s="101" t="s">
        <v>80</v>
      </c>
      <c r="AY182" s="18" t="s">
        <v>131</v>
      </c>
      <c r="BE182" s="102">
        <f>IF(N182="základní",J182,0)</f>
        <v>0</v>
      </c>
      <c r="BF182" s="102">
        <f>IF(N182="snížená",J182,0)</f>
        <v>0</v>
      </c>
      <c r="BG182" s="102">
        <f>IF(N182="zákl. přenesená",J182,0)</f>
        <v>0</v>
      </c>
      <c r="BH182" s="102">
        <f>IF(N182="sníž. přenesená",J182,0)</f>
        <v>0</v>
      </c>
      <c r="BI182" s="102">
        <f>IF(N182="nulová",J182,0)</f>
        <v>0</v>
      </c>
      <c r="BJ182" s="18" t="s">
        <v>78</v>
      </c>
      <c r="BK182" s="102">
        <f>ROUND(I182*H182,2)</f>
        <v>0</v>
      </c>
      <c r="BL182" s="18" t="s">
        <v>156</v>
      </c>
      <c r="BM182" s="101" t="s">
        <v>1562</v>
      </c>
    </row>
    <row r="183" spans="1:65" s="2" customFormat="1">
      <c r="A183" s="27"/>
      <c r="B183" s="237"/>
      <c r="C183" s="238"/>
      <c r="D183" s="294" t="s">
        <v>143</v>
      </c>
      <c r="E183" s="238"/>
      <c r="F183" s="295" t="s">
        <v>1563</v>
      </c>
      <c r="G183" s="238"/>
      <c r="H183" s="238"/>
      <c r="I183" s="238"/>
      <c r="J183" s="238"/>
      <c r="K183" s="238"/>
      <c r="L183" s="28"/>
      <c r="M183" s="103"/>
      <c r="N183" s="104"/>
      <c r="O183" s="44"/>
      <c r="P183" s="44"/>
      <c r="Q183" s="44"/>
      <c r="R183" s="44"/>
      <c r="S183" s="44"/>
      <c r="T183" s="45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T183" s="18" t="s">
        <v>143</v>
      </c>
      <c r="AU183" s="18" t="s">
        <v>80</v>
      </c>
    </row>
    <row r="184" spans="1:65" s="2" customFormat="1" ht="21.75" customHeight="1">
      <c r="A184" s="27"/>
      <c r="B184" s="237"/>
      <c r="C184" s="288" t="s">
        <v>439</v>
      </c>
      <c r="D184" s="288" t="s">
        <v>136</v>
      </c>
      <c r="E184" s="289" t="s">
        <v>1564</v>
      </c>
      <c r="F184" s="290" t="s">
        <v>1565</v>
      </c>
      <c r="G184" s="291" t="s">
        <v>420</v>
      </c>
      <c r="H184" s="292">
        <v>1</v>
      </c>
      <c r="I184" s="314">
        <v>0</v>
      </c>
      <c r="J184" s="293">
        <f>ROUND(I184*H184,2)</f>
        <v>0</v>
      </c>
      <c r="K184" s="290" t="s">
        <v>140</v>
      </c>
      <c r="L184" s="28"/>
      <c r="M184" s="97" t="s">
        <v>3</v>
      </c>
      <c r="N184" s="98" t="s">
        <v>41</v>
      </c>
      <c r="O184" s="99">
        <v>69.861000000000004</v>
      </c>
      <c r="P184" s="99">
        <f>O184*H184</f>
        <v>69.861000000000004</v>
      </c>
      <c r="Q184" s="99">
        <v>43.77552</v>
      </c>
      <c r="R184" s="99">
        <f>Q184*H184</f>
        <v>43.77552</v>
      </c>
      <c r="S184" s="99">
        <v>0</v>
      </c>
      <c r="T184" s="100">
        <f>S184*H184</f>
        <v>0</v>
      </c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R184" s="101" t="s">
        <v>156</v>
      </c>
      <c r="AT184" s="101" t="s">
        <v>136</v>
      </c>
      <c r="AU184" s="101" t="s">
        <v>80</v>
      </c>
      <c r="AY184" s="18" t="s">
        <v>131</v>
      </c>
      <c r="BE184" s="102">
        <f>IF(N184="základní",J184,0)</f>
        <v>0</v>
      </c>
      <c r="BF184" s="102">
        <f>IF(N184="snížená",J184,0)</f>
        <v>0</v>
      </c>
      <c r="BG184" s="102">
        <f>IF(N184="zákl. přenesená",J184,0)</f>
        <v>0</v>
      </c>
      <c r="BH184" s="102">
        <f>IF(N184="sníž. přenesená",J184,0)</f>
        <v>0</v>
      </c>
      <c r="BI184" s="102">
        <f>IF(N184="nulová",J184,0)</f>
        <v>0</v>
      </c>
      <c r="BJ184" s="18" t="s">
        <v>78</v>
      </c>
      <c r="BK184" s="102">
        <f>ROUND(I184*H184,2)</f>
        <v>0</v>
      </c>
      <c r="BL184" s="18" t="s">
        <v>156</v>
      </c>
      <c r="BM184" s="101" t="s">
        <v>1566</v>
      </c>
    </row>
    <row r="185" spans="1:65" s="2" customFormat="1">
      <c r="A185" s="27"/>
      <c r="B185" s="237"/>
      <c r="C185" s="238"/>
      <c r="D185" s="294" t="s">
        <v>143</v>
      </c>
      <c r="E185" s="238"/>
      <c r="F185" s="295" t="s">
        <v>1567</v>
      </c>
      <c r="G185" s="238"/>
      <c r="H185" s="238"/>
      <c r="I185" s="238"/>
      <c r="J185" s="238"/>
      <c r="K185" s="238"/>
      <c r="L185" s="28"/>
      <c r="M185" s="103"/>
      <c r="N185" s="104"/>
      <c r="O185" s="44"/>
      <c r="P185" s="44"/>
      <c r="Q185" s="44"/>
      <c r="R185" s="44"/>
      <c r="S185" s="44"/>
      <c r="T185" s="45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T185" s="18" t="s">
        <v>143</v>
      </c>
      <c r="AU185" s="18" t="s">
        <v>80</v>
      </c>
    </row>
    <row r="186" spans="1:65" s="2" customFormat="1" ht="39">
      <c r="A186" s="27"/>
      <c r="B186" s="237"/>
      <c r="C186" s="238"/>
      <c r="D186" s="298" t="s">
        <v>205</v>
      </c>
      <c r="E186" s="238"/>
      <c r="F186" s="313" t="s">
        <v>1568</v>
      </c>
      <c r="G186" s="238"/>
      <c r="H186" s="238"/>
      <c r="I186" s="238"/>
      <c r="J186" s="238"/>
      <c r="K186" s="238"/>
      <c r="L186" s="28"/>
      <c r="M186" s="103"/>
      <c r="N186" s="104"/>
      <c r="O186" s="44"/>
      <c r="P186" s="44"/>
      <c r="Q186" s="44"/>
      <c r="R186" s="44"/>
      <c r="S186" s="44"/>
      <c r="T186" s="45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T186" s="18" t="s">
        <v>205</v>
      </c>
      <c r="AU186" s="18" t="s">
        <v>80</v>
      </c>
    </row>
    <row r="187" spans="1:65" s="13" customFormat="1">
      <c r="B187" s="296"/>
      <c r="C187" s="297"/>
      <c r="D187" s="298" t="s">
        <v>145</v>
      </c>
      <c r="E187" s="299" t="s">
        <v>3</v>
      </c>
      <c r="F187" s="300" t="s">
        <v>1569</v>
      </c>
      <c r="G187" s="297"/>
      <c r="H187" s="301">
        <v>1</v>
      </c>
      <c r="I187" s="297"/>
      <c r="J187" s="297"/>
      <c r="K187" s="297"/>
      <c r="L187" s="105"/>
      <c r="M187" s="107"/>
      <c r="N187" s="108"/>
      <c r="O187" s="108"/>
      <c r="P187" s="108"/>
      <c r="Q187" s="108"/>
      <c r="R187" s="108"/>
      <c r="S187" s="108"/>
      <c r="T187" s="109"/>
      <c r="AT187" s="106" t="s">
        <v>145</v>
      </c>
      <c r="AU187" s="106" t="s">
        <v>80</v>
      </c>
      <c r="AV187" s="13" t="s">
        <v>80</v>
      </c>
      <c r="AW187" s="13" t="s">
        <v>31</v>
      </c>
      <c r="AX187" s="13" t="s">
        <v>78</v>
      </c>
      <c r="AY187" s="106" t="s">
        <v>131</v>
      </c>
    </row>
    <row r="188" spans="1:65" s="2" customFormat="1" ht="16.5" customHeight="1">
      <c r="A188" s="27"/>
      <c r="B188" s="237"/>
      <c r="C188" s="288" t="s">
        <v>445</v>
      </c>
      <c r="D188" s="288" t="s">
        <v>136</v>
      </c>
      <c r="E188" s="289" t="s">
        <v>1570</v>
      </c>
      <c r="F188" s="290" t="s">
        <v>1571</v>
      </c>
      <c r="G188" s="291" t="s">
        <v>420</v>
      </c>
      <c r="H188" s="292">
        <v>4</v>
      </c>
      <c r="I188" s="314">
        <v>0</v>
      </c>
      <c r="J188" s="293">
        <f>ROUND(I188*H188,2)</f>
        <v>0</v>
      </c>
      <c r="K188" s="290" t="s">
        <v>140</v>
      </c>
      <c r="L188" s="28"/>
      <c r="M188" s="97" t="s">
        <v>3</v>
      </c>
      <c r="N188" s="98" t="s">
        <v>41</v>
      </c>
      <c r="O188" s="99">
        <v>5.0730000000000004</v>
      </c>
      <c r="P188" s="99">
        <f>O188*H188</f>
        <v>20.292000000000002</v>
      </c>
      <c r="Q188" s="99">
        <v>0.41948000000000002</v>
      </c>
      <c r="R188" s="99">
        <f>Q188*H188</f>
        <v>1.6779200000000001</v>
      </c>
      <c r="S188" s="99">
        <v>0</v>
      </c>
      <c r="T188" s="100">
        <f>S188*H188</f>
        <v>0</v>
      </c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R188" s="101" t="s">
        <v>156</v>
      </c>
      <c r="AT188" s="101" t="s">
        <v>136</v>
      </c>
      <c r="AU188" s="101" t="s">
        <v>80</v>
      </c>
      <c r="AY188" s="18" t="s">
        <v>131</v>
      </c>
      <c r="BE188" s="102">
        <f>IF(N188="základní",J188,0)</f>
        <v>0</v>
      </c>
      <c r="BF188" s="102">
        <f>IF(N188="snížená",J188,0)</f>
        <v>0</v>
      </c>
      <c r="BG188" s="102">
        <f>IF(N188="zákl. přenesená",J188,0)</f>
        <v>0</v>
      </c>
      <c r="BH188" s="102">
        <f>IF(N188="sníž. přenesená",J188,0)</f>
        <v>0</v>
      </c>
      <c r="BI188" s="102">
        <f>IF(N188="nulová",J188,0)</f>
        <v>0</v>
      </c>
      <c r="BJ188" s="18" t="s">
        <v>78</v>
      </c>
      <c r="BK188" s="102">
        <f>ROUND(I188*H188,2)</f>
        <v>0</v>
      </c>
      <c r="BL188" s="18" t="s">
        <v>156</v>
      </c>
      <c r="BM188" s="101" t="s">
        <v>1572</v>
      </c>
    </row>
    <row r="189" spans="1:65" s="2" customFormat="1">
      <c r="A189" s="27"/>
      <c r="B189" s="237"/>
      <c r="C189" s="238"/>
      <c r="D189" s="294" t="s">
        <v>143</v>
      </c>
      <c r="E189" s="238"/>
      <c r="F189" s="295" t="s">
        <v>1573</v>
      </c>
      <c r="G189" s="238"/>
      <c r="H189" s="238"/>
      <c r="I189" s="238"/>
      <c r="J189" s="238"/>
      <c r="K189" s="238"/>
      <c r="L189" s="28"/>
      <c r="M189" s="103"/>
      <c r="N189" s="104"/>
      <c r="O189" s="44"/>
      <c r="P189" s="44"/>
      <c r="Q189" s="44"/>
      <c r="R189" s="44"/>
      <c r="S189" s="44"/>
      <c r="T189" s="45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T189" s="18" t="s">
        <v>143</v>
      </c>
      <c r="AU189" s="18" t="s">
        <v>80</v>
      </c>
    </row>
    <row r="190" spans="1:65" s="2" customFormat="1" ht="16.5" customHeight="1">
      <c r="A190" s="27"/>
      <c r="B190" s="237"/>
      <c r="C190" s="302" t="s">
        <v>450</v>
      </c>
      <c r="D190" s="302" t="s">
        <v>147</v>
      </c>
      <c r="E190" s="303" t="s">
        <v>1574</v>
      </c>
      <c r="F190" s="304" t="s">
        <v>1575</v>
      </c>
      <c r="G190" s="305" t="s">
        <v>420</v>
      </c>
      <c r="H190" s="306">
        <v>4</v>
      </c>
      <c r="I190" s="314">
        <v>0</v>
      </c>
      <c r="J190" s="307">
        <f>ROUND(I190*H190,2)</f>
        <v>0</v>
      </c>
      <c r="K190" s="304" t="s">
        <v>140</v>
      </c>
      <c r="L190" s="110"/>
      <c r="M190" s="111" t="s">
        <v>3</v>
      </c>
      <c r="N190" s="112" t="s">
        <v>41</v>
      </c>
      <c r="O190" s="99">
        <v>0</v>
      </c>
      <c r="P190" s="99">
        <f>O190*H190</f>
        <v>0</v>
      </c>
      <c r="Q190" s="99">
        <v>2.1</v>
      </c>
      <c r="R190" s="99">
        <f>Q190*H190</f>
        <v>8.4</v>
      </c>
      <c r="S190" s="99">
        <v>0</v>
      </c>
      <c r="T190" s="100">
        <f>S190*H190</f>
        <v>0</v>
      </c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R190" s="101" t="s">
        <v>186</v>
      </c>
      <c r="AT190" s="101" t="s">
        <v>147</v>
      </c>
      <c r="AU190" s="101" t="s">
        <v>80</v>
      </c>
      <c r="AY190" s="18" t="s">
        <v>131</v>
      </c>
      <c r="BE190" s="102">
        <f>IF(N190="základní",J190,0)</f>
        <v>0</v>
      </c>
      <c r="BF190" s="102">
        <f>IF(N190="snížená",J190,0)</f>
        <v>0</v>
      </c>
      <c r="BG190" s="102">
        <f>IF(N190="zákl. přenesená",J190,0)</f>
        <v>0</v>
      </c>
      <c r="BH190" s="102">
        <f>IF(N190="sníž. přenesená",J190,0)</f>
        <v>0</v>
      </c>
      <c r="BI190" s="102">
        <f>IF(N190="nulová",J190,0)</f>
        <v>0</v>
      </c>
      <c r="BJ190" s="18" t="s">
        <v>78</v>
      </c>
      <c r="BK190" s="102">
        <f>ROUND(I190*H190,2)</f>
        <v>0</v>
      </c>
      <c r="BL190" s="18" t="s">
        <v>156</v>
      </c>
      <c r="BM190" s="101" t="s">
        <v>1576</v>
      </c>
    </row>
    <row r="191" spans="1:65" s="2" customFormat="1" ht="16.5" customHeight="1">
      <c r="A191" s="27"/>
      <c r="B191" s="237"/>
      <c r="C191" s="288" t="s">
        <v>456</v>
      </c>
      <c r="D191" s="288" t="s">
        <v>136</v>
      </c>
      <c r="E191" s="289" t="s">
        <v>1577</v>
      </c>
      <c r="F191" s="290" t="s">
        <v>1578</v>
      </c>
      <c r="G191" s="291" t="s">
        <v>420</v>
      </c>
      <c r="H191" s="292">
        <v>2</v>
      </c>
      <c r="I191" s="314">
        <v>0</v>
      </c>
      <c r="J191" s="293">
        <f>ROUND(I191*H191,2)</f>
        <v>0</v>
      </c>
      <c r="K191" s="290" t="s">
        <v>140</v>
      </c>
      <c r="L191" s="28"/>
      <c r="M191" s="97" t="s">
        <v>3</v>
      </c>
      <c r="N191" s="98" t="s">
        <v>41</v>
      </c>
      <c r="O191" s="99">
        <v>1.5109999999999999</v>
      </c>
      <c r="P191" s="99">
        <f>O191*H191</f>
        <v>3.0219999999999998</v>
      </c>
      <c r="Q191" s="99">
        <v>9.8899999999999995E-3</v>
      </c>
      <c r="R191" s="99">
        <f>Q191*H191</f>
        <v>1.9779999999999999E-2</v>
      </c>
      <c r="S191" s="99">
        <v>0</v>
      </c>
      <c r="T191" s="100">
        <f>S191*H191</f>
        <v>0</v>
      </c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R191" s="101" t="s">
        <v>156</v>
      </c>
      <c r="AT191" s="101" t="s">
        <v>136</v>
      </c>
      <c r="AU191" s="101" t="s">
        <v>80</v>
      </c>
      <c r="AY191" s="18" t="s">
        <v>131</v>
      </c>
      <c r="BE191" s="102">
        <f>IF(N191="základní",J191,0)</f>
        <v>0</v>
      </c>
      <c r="BF191" s="102">
        <f>IF(N191="snížená",J191,0)</f>
        <v>0</v>
      </c>
      <c r="BG191" s="102">
        <f>IF(N191="zákl. přenesená",J191,0)</f>
        <v>0</v>
      </c>
      <c r="BH191" s="102">
        <f>IF(N191="sníž. přenesená",J191,0)</f>
        <v>0</v>
      </c>
      <c r="BI191" s="102">
        <f>IF(N191="nulová",J191,0)</f>
        <v>0</v>
      </c>
      <c r="BJ191" s="18" t="s">
        <v>78</v>
      </c>
      <c r="BK191" s="102">
        <f>ROUND(I191*H191,2)</f>
        <v>0</v>
      </c>
      <c r="BL191" s="18" t="s">
        <v>156</v>
      </c>
      <c r="BM191" s="101" t="s">
        <v>1579</v>
      </c>
    </row>
    <row r="192" spans="1:65" s="2" customFormat="1">
      <c r="A192" s="27"/>
      <c r="B192" s="237"/>
      <c r="C192" s="238"/>
      <c r="D192" s="294" t="s">
        <v>143</v>
      </c>
      <c r="E192" s="238"/>
      <c r="F192" s="295" t="s">
        <v>1580</v>
      </c>
      <c r="G192" s="238"/>
      <c r="H192" s="238"/>
      <c r="I192" s="238"/>
      <c r="J192" s="238"/>
      <c r="K192" s="238"/>
      <c r="L192" s="28"/>
      <c r="M192" s="103"/>
      <c r="N192" s="104"/>
      <c r="O192" s="44"/>
      <c r="P192" s="44"/>
      <c r="Q192" s="44"/>
      <c r="R192" s="44"/>
      <c r="S192" s="44"/>
      <c r="T192" s="45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T192" s="18" t="s">
        <v>143</v>
      </c>
      <c r="AU192" s="18" t="s">
        <v>80</v>
      </c>
    </row>
    <row r="193" spans="1:65" s="2" customFormat="1" ht="16.5" customHeight="1">
      <c r="A193" s="27"/>
      <c r="B193" s="237"/>
      <c r="C193" s="302" t="s">
        <v>462</v>
      </c>
      <c r="D193" s="302" t="s">
        <v>147</v>
      </c>
      <c r="E193" s="303" t="s">
        <v>1581</v>
      </c>
      <c r="F193" s="304" t="s">
        <v>1582</v>
      </c>
      <c r="G193" s="305" t="s">
        <v>420</v>
      </c>
      <c r="H193" s="306">
        <v>2</v>
      </c>
      <c r="I193" s="314">
        <v>0</v>
      </c>
      <c r="J193" s="307">
        <f>ROUND(I193*H193,2)</f>
        <v>0</v>
      </c>
      <c r="K193" s="304" t="s">
        <v>140</v>
      </c>
      <c r="L193" s="110"/>
      <c r="M193" s="111" t="s">
        <v>3</v>
      </c>
      <c r="N193" s="112" t="s">
        <v>41</v>
      </c>
      <c r="O193" s="99">
        <v>0</v>
      </c>
      <c r="P193" s="99">
        <f>O193*H193</f>
        <v>0</v>
      </c>
      <c r="Q193" s="99">
        <v>0.26200000000000001</v>
      </c>
      <c r="R193" s="99">
        <f>Q193*H193</f>
        <v>0.52400000000000002</v>
      </c>
      <c r="S193" s="99">
        <v>0</v>
      </c>
      <c r="T193" s="100">
        <f>S193*H193</f>
        <v>0</v>
      </c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R193" s="101" t="s">
        <v>186</v>
      </c>
      <c r="AT193" s="101" t="s">
        <v>147</v>
      </c>
      <c r="AU193" s="101" t="s">
        <v>80</v>
      </c>
      <c r="AY193" s="18" t="s">
        <v>131</v>
      </c>
      <c r="BE193" s="102">
        <f>IF(N193="základní",J193,0)</f>
        <v>0</v>
      </c>
      <c r="BF193" s="102">
        <f>IF(N193="snížená",J193,0)</f>
        <v>0</v>
      </c>
      <c r="BG193" s="102">
        <f>IF(N193="zákl. přenesená",J193,0)</f>
        <v>0</v>
      </c>
      <c r="BH193" s="102">
        <f>IF(N193="sníž. přenesená",J193,0)</f>
        <v>0</v>
      </c>
      <c r="BI193" s="102">
        <f>IF(N193="nulová",J193,0)</f>
        <v>0</v>
      </c>
      <c r="BJ193" s="18" t="s">
        <v>78</v>
      </c>
      <c r="BK193" s="102">
        <f>ROUND(I193*H193,2)</f>
        <v>0</v>
      </c>
      <c r="BL193" s="18" t="s">
        <v>156</v>
      </c>
      <c r="BM193" s="101" t="s">
        <v>1583</v>
      </c>
    </row>
    <row r="194" spans="1:65" s="2" customFormat="1" ht="16.5" customHeight="1">
      <c r="A194" s="27"/>
      <c r="B194" s="237"/>
      <c r="C194" s="288" t="s">
        <v>468</v>
      </c>
      <c r="D194" s="288" t="s">
        <v>136</v>
      </c>
      <c r="E194" s="289" t="s">
        <v>1584</v>
      </c>
      <c r="F194" s="290" t="s">
        <v>1585</v>
      </c>
      <c r="G194" s="291" t="s">
        <v>420</v>
      </c>
      <c r="H194" s="292">
        <v>1</v>
      </c>
      <c r="I194" s="314">
        <v>0</v>
      </c>
      <c r="J194" s="293">
        <f>ROUND(I194*H194,2)</f>
        <v>0</v>
      </c>
      <c r="K194" s="290" t="s">
        <v>140</v>
      </c>
      <c r="L194" s="28"/>
      <c r="M194" s="97" t="s">
        <v>3</v>
      </c>
      <c r="N194" s="98" t="s">
        <v>41</v>
      </c>
      <c r="O194" s="99">
        <v>2.2029999999999998</v>
      </c>
      <c r="P194" s="99">
        <f>O194*H194</f>
        <v>2.2029999999999998</v>
      </c>
      <c r="Q194" s="99">
        <v>9.8899999999999995E-3</v>
      </c>
      <c r="R194" s="99">
        <f>Q194*H194</f>
        <v>9.8899999999999995E-3</v>
      </c>
      <c r="S194" s="99">
        <v>0</v>
      </c>
      <c r="T194" s="100">
        <f>S194*H194</f>
        <v>0</v>
      </c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R194" s="101" t="s">
        <v>156</v>
      </c>
      <c r="AT194" s="101" t="s">
        <v>136</v>
      </c>
      <c r="AU194" s="101" t="s">
        <v>80</v>
      </c>
      <c r="AY194" s="18" t="s">
        <v>131</v>
      </c>
      <c r="BE194" s="102">
        <f>IF(N194="základní",J194,0)</f>
        <v>0</v>
      </c>
      <c r="BF194" s="102">
        <f>IF(N194="snížená",J194,0)</f>
        <v>0</v>
      </c>
      <c r="BG194" s="102">
        <f>IF(N194="zákl. přenesená",J194,0)</f>
        <v>0</v>
      </c>
      <c r="BH194" s="102">
        <f>IF(N194="sníž. přenesená",J194,0)</f>
        <v>0</v>
      </c>
      <c r="BI194" s="102">
        <f>IF(N194="nulová",J194,0)</f>
        <v>0</v>
      </c>
      <c r="BJ194" s="18" t="s">
        <v>78</v>
      </c>
      <c r="BK194" s="102">
        <f>ROUND(I194*H194,2)</f>
        <v>0</v>
      </c>
      <c r="BL194" s="18" t="s">
        <v>156</v>
      </c>
      <c r="BM194" s="101" t="s">
        <v>1586</v>
      </c>
    </row>
    <row r="195" spans="1:65" s="2" customFormat="1">
      <c r="A195" s="27"/>
      <c r="B195" s="237"/>
      <c r="C195" s="238"/>
      <c r="D195" s="294" t="s">
        <v>143</v>
      </c>
      <c r="E195" s="238"/>
      <c r="F195" s="295" t="s">
        <v>1587</v>
      </c>
      <c r="G195" s="238"/>
      <c r="H195" s="238"/>
      <c r="I195" s="238"/>
      <c r="J195" s="238"/>
      <c r="K195" s="238"/>
      <c r="L195" s="28"/>
      <c r="M195" s="103"/>
      <c r="N195" s="104"/>
      <c r="O195" s="44"/>
      <c r="P195" s="44"/>
      <c r="Q195" s="44"/>
      <c r="R195" s="44"/>
      <c r="S195" s="44"/>
      <c r="T195" s="45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T195" s="18" t="s">
        <v>143</v>
      </c>
      <c r="AU195" s="18" t="s">
        <v>80</v>
      </c>
    </row>
    <row r="196" spans="1:65" s="2" customFormat="1" ht="16.5" customHeight="1">
      <c r="A196" s="27"/>
      <c r="B196" s="237"/>
      <c r="C196" s="302" t="s">
        <v>473</v>
      </c>
      <c r="D196" s="302" t="s">
        <v>147</v>
      </c>
      <c r="E196" s="303" t="s">
        <v>1588</v>
      </c>
      <c r="F196" s="304" t="s">
        <v>1589</v>
      </c>
      <c r="G196" s="305" t="s">
        <v>420</v>
      </c>
      <c r="H196" s="306">
        <v>1</v>
      </c>
      <c r="I196" s="314">
        <v>0</v>
      </c>
      <c r="J196" s="307">
        <f>ROUND(I196*H196,2)</f>
        <v>0</v>
      </c>
      <c r="K196" s="304" t="s">
        <v>140</v>
      </c>
      <c r="L196" s="110"/>
      <c r="M196" s="111" t="s">
        <v>3</v>
      </c>
      <c r="N196" s="112" t="s">
        <v>41</v>
      </c>
      <c r="O196" s="99">
        <v>0</v>
      </c>
      <c r="P196" s="99">
        <f>O196*H196</f>
        <v>0</v>
      </c>
      <c r="Q196" s="99">
        <v>0.52600000000000002</v>
      </c>
      <c r="R196" s="99">
        <f>Q196*H196</f>
        <v>0.52600000000000002</v>
      </c>
      <c r="S196" s="99">
        <v>0</v>
      </c>
      <c r="T196" s="100">
        <f>S196*H196</f>
        <v>0</v>
      </c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R196" s="101" t="s">
        <v>186</v>
      </c>
      <c r="AT196" s="101" t="s">
        <v>147</v>
      </c>
      <c r="AU196" s="101" t="s">
        <v>80</v>
      </c>
      <c r="AY196" s="18" t="s">
        <v>131</v>
      </c>
      <c r="BE196" s="102">
        <f>IF(N196="základní",J196,0)</f>
        <v>0</v>
      </c>
      <c r="BF196" s="102">
        <f>IF(N196="snížená",J196,0)</f>
        <v>0</v>
      </c>
      <c r="BG196" s="102">
        <f>IF(N196="zákl. přenesená",J196,0)</f>
        <v>0</v>
      </c>
      <c r="BH196" s="102">
        <f>IF(N196="sníž. přenesená",J196,0)</f>
        <v>0</v>
      </c>
      <c r="BI196" s="102">
        <f>IF(N196="nulová",J196,0)</f>
        <v>0</v>
      </c>
      <c r="BJ196" s="18" t="s">
        <v>78</v>
      </c>
      <c r="BK196" s="102">
        <f>ROUND(I196*H196,2)</f>
        <v>0</v>
      </c>
      <c r="BL196" s="18" t="s">
        <v>156</v>
      </c>
      <c r="BM196" s="101" t="s">
        <v>1590</v>
      </c>
    </row>
    <row r="197" spans="1:65" s="2" customFormat="1" ht="16.5" customHeight="1">
      <c r="A197" s="27"/>
      <c r="B197" s="237"/>
      <c r="C197" s="302" t="s">
        <v>479</v>
      </c>
      <c r="D197" s="302" t="s">
        <v>147</v>
      </c>
      <c r="E197" s="303" t="s">
        <v>1591</v>
      </c>
      <c r="F197" s="304" t="s">
        <v>1592</v>
      </c>
      <c r="G197" s="305" t="s">
        <v>420</v>
      </c>
      <c r="H197" s="306">
        <v>10</v>
      </c>
      <c r="I197" s="314">
        <v>0</v>
      </c>
      <c r="J197" s="307">
        <f>ROUND(I197*H197,2)</f>
        <v>0</v>
      </c>
      <c r="K197" s="304" t="s">
        <v>140</v>
      </c>
      <c r="L197" s="110"/>
      <c r="M197" s="111" t="s">
        <v>3</v>
      </c>
      <c r="N197" s="112" t="s">
        <v>41</v>
      </c>
      <c r="O197" s="99">
        <v>0</v>
      </c>
      <c r="P197" s="99">
        <f>O197*H197</f>
        <v>0</v>
      </c>
      <c r="Q197" s="99">
        <v>2E-3</v>
      </c>
      <c r="R197" s="99">
        <f>Q197*H197</f>
        <v>0.02</v>
      </c>
      <c r="S197" s="99">
        <v>0</v>
      </c>
      <c r="T197" s="100">
        <f>S197*H197</f>
        <v>0</v>
      </c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R197" s="101" t="s">
        <v>186</v>
      </c>
      <c r="AT197" s="101" t="s">
        <v>147</v>
      </c>
      <c r="AU197" s="101" t="s">
        <v>80</v>
      </c>
      <c r="AY197" s="18" t="s">
        <v>131</v>
      </c>
      <c r="BE197" s="102">
        <f>IF(N197="základní",J197,0)</f>
        <v>0</v>
      </c>
      <c r="BF197" s="102">
        <f>IF(N197="snížená",J197,0)</f>
        <v>0</v>
      </c>
      <c r="BG197" s="102">
        <f>IF(N197="zákl. přenesená",J197,0)</f>
        <v>0</v>
      </c>
      <c r="BH197" s="102">
        <f>IF(N197="sníž. přenesená",J197,0)</f>
        <v>0</v>
      </c>
      <c r="BI197" s="102">
        <f>IF(N197="nulová",J197,0)</f>
        <v>0</v>
      </c>
      <c r="BJ197" s="18" t="s">
        <v>78</v>
      </c>
      <c r="BK197" s="102">
        <f>ROUND(I197*H197,2)</f>
        <v>0</v>
      </c>
      <c r="BL197" s="18" t="s">
        <v>156</v>
      </c>
      <c r="BM197" s="101" t="s">
        <v>1593</v>
      </c>
    </row>
    <row r="198" spans="1:65" s="2" customFormat="1" ht="16.5" customHeight="1">
      <c r="A198" s="27"/>
      <c r="B198" s="237"/>
      <c r="C198" s="288" t="s">
        <v>484</v>
      </c>
      <c r="D198" s="288" t="s">
        <v>136</v>
      </c>
      <c r="E198" s="289" t="s">
        <v>1594</v>
      </c>
      <c r="F198" s="290" t="s">
        <v>1595</v>
      </c>
      <c r="G198" s="291" t="s">
        <v>420</v>
      </c>
      <c r="H198" s="292">
        <v>3</v>
      </c>
      <c r="I198" s="314">
        <v>0</v>
      </c>
      <c r="J198" s="293">
        <f>ROUND(I198*H198,2)</f>
        <v>0</v>
      </c>
      <c r="K198" s="290" t="s">
        <v>140</v>
      </c>
      <c r="L198" s="28"/>
      <c r="M198" s="97" t="s">
        <v>3</v>
      </c>
      <c r="N198" s="98" t="s">
        <v>41</v>
      </c>
      <c r="O198" s="99">
        <v>4.2629999999999999</v>
      </c>
      <c r="P198" s="99">
        <f>O198*H198</f>
        <v>12.789</v>
      </c>
      <c r="Q198" s="99">
        <v>9.8899999999999995E-3</v>
      </c>
      <c r="R198" s="99">
        <f>Q198*H198</f>
        <v>2.9669999999999998E-2</v>
      </c>
      <c r="S198" s="99">
        <v>0</v>
      </c>
      <c r="T198" s="100">
        <f>S198*H198</f>
        <v>0</v>
      </c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R198" s="101" t="s">
        <v>156</v>
      </c>
      <c r="AT198" s="101" t="s">
        <v>136</v>
      </c>
      <c r="AU198" s="101" t="s">
        <v>80</v>
      </c>
      <c r="AY198" s="18" t="s">
        <v>131</v>
      </c>
      <c r="BE198" s="102">
        <f>IF(N198="základní",J198,0)</f>
        <v>0</v>
      </c>
      <c r="BF198" s="102">
        <f>IF(N198="snížená",J198,0)</f>
        <v>0</v>
      </c>
      <c r="BG198" s="102">
        <f>IF(N198="zákl. přenesená",J198,0)</f>
        <v>0</v>
      </c>
      <c r="BH198" s="102">
        <f>IF(N198="sníž. přenesená",J198,0)</f>
        <v>0</v>
      </c>
      <c r="BI198" s="102">
        <f>IF(N198="nulová",J198,0)</f>
        <v>0</v>
      </c>
      <c r="BJ198" s="18" t="s">
        <v>78</v>
      </c>
      <c r="BK198" s="102">
        <f>ROUND(I198*H198,2)</f>
        <v>0</v>
      </c>
      <c r="BL198" s="18" t="s">
        <v>156</v>
      </c>
      <c r="BM198" s="101" t="s">
        <v>1596</v>
      </c>
    </row>
    <row r="199" spans="1:65" s="2" customFormat="1">
      <c r="A199" s="27"/>
      <c r="B199" s="237"/>
      <c r="C199" s="238"/>
      <c r="D199" s="294" t="s">
        <v>143</v>
      </c>
      <c r="E199" s="238"/>
      <c r="F199" s="295" t="s">
        <v>1597</v>
      </c>
      <c r="G199" s="238"/>
      <c r="H199" s="238"/>
      <c r="I199" s="238"/>
      <c r="J199" s="238"/>
      <c r="K199" s="238"/>
      <c r="L199" s="28"/>
      <c r="M199" s="103"/>
      <c r="N199" s="104"/>
      <c r="O199" s="44"/>
      <c r="P199" s="44"/>
      <c r="Q199" s="44"/>
      <c r="R199" s="44"/>
      <c r="S199" s="44"/>
      <c r="T199" s="45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T199" s="18" t="s">
        <v>143</v>
      </c>
      <c r="AU199" s="18" t="s">
        <v>80</v>
      </c>
    </row>
    <row r="200" spans="1:65" s="2" customFormat="1" ht="16.5" customHeight="1">
      <c r="A200" s="27"/>
      <c r="B200" s="237"/>
      <c r="C200" s="302" t="s">
        <v>489</v>
      </c>
      <c r="D200" s="302" t="s">
        <v>147</v>
      </c>
      <c r="E200" s="303" t="s">
        <v>1598</v>
      </c>
      <c r="F200" s="304" t="s">
        <v>1599</v>
      </c>
      <c r="G200" s="305" t="s">
        <v>420</v>
      </c>
      <c r="H200" s="306">
        <v>3</v>
      </c>
      <c r="I200" s="314">
        <v>0</v>
      </c>
      <c r="J200" s="307">
        <f>ROUND(I200*H200,2)</f>
        <v>0</v>
      </c>
      <c r="K200" s="304" t="s">
        <v>140</v>
      </c>
      <c r="L200" s="110"/>
      <c r="M200" s="111" t="s">
        <v>3</v>
      </c>
      <c r="N200" s="112" t="s">
        <v>41</v>
      </c>
      <c r="O200" s="99">
        <v>0</v>
      </c>
      <c r="P200" s="99">
        <f>O200*H200</f>
        <v>0</v>
      </c>
      <c r="Q200" s="99">
        <v>1.0129999999999999</v>
      </c>
      <c r="R200" s="99">
        <f>Q200*H200</f>
        <v>3.0389999999999997</v>
      </c>
      <c r="S200" s="99">
        <v>0</v>
      </c>
      <c r="T200" s="100">
        <f>S200*H200</f>
        <v>0</v>
      </c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R200" s="101" t="s">
        <v>186</v>
      </c>
      <c r="AT200" s="101" t="s">
        <v>147</v>
      </c>
      <c r="AU200" s="101" t="s">
        <v>80</v>
      </c>
      <c r="AY200" s="18" t="s">
        <v>131</v>
      </c>
      <c r="BE200" s="102">
        <f>IF(N200="základní",J200,0)</f>
        <v>0</v>
      </c>
      <c r="BF200" s="102">
        <f>IF(N200="snížená",J200,0)</f>
        <v>0</v>
      </c>
      <c r="BG200" s="102">
        <f>IF(N200="zákl. přenesená",J200,0)</f>
        <v>0</v>
      </c>
      <c r="BH200" s="102">
        <f>IF(N200="sníž. přenesená",J200,0)</f>
        <v>0</v>
      </c>
      <c r="BI200" s="102">
        <f>IF(N200="nulová",J200,0)</f>
        <v>0</v>
      </c>
      <c r="BJ200" s="18" t="s">
        <v>78</v>
      </c>
      <c r="BK200" s="102">
        <f>ROUND(I200*H200,2)</f>
        <v>0</v>
      </c>
      <c r="BL200" s="18" t="s">
        <v>156</v>
      </c>
      <c r="BM200" s="101" t="s">
        <v>1600</v>
      </c>
    </row>
    <row r="201" spans="1:65" s="2" customFormat="1" ht="16.5" customHeight="1">
      <c r="A201" s="27"/>
      <c r="B201" s="237"/>
      <c r="C201" s="288" t="s">
        <v>496</v>
      </c>
      <c r="D201" s="288" t="s">
        <v>136</v>
      </c>
      <c r="E201" s="289" t="s">
        <v>1601</v>
      </c>
      <c r="F201" s="290" t="s">
        <v>1602</v>
      </c>
      <c r="G201" s="291" t="s">
        <v>420</v>
      </c>
      <c r="H201" s="292">
        <v>4</v>
      </c>
      <c r="I201" s="314">
        <v>0</v>
      </c>
      <c r="J201" s="293">
        <f>ROUND(I201*H201,2)</f>
        <v>0</v>
      </c>
      <c r="K201" s="290" t="s">
        <v>140</v>
      </c>
      <c r="L201" s="28"/>
      <c r="M201" s="97" t="s">
        <v>3</v>
      </c>
      <c r="N201" s="98" t="s">
        <v>41</v>
      </c>
      <c r="O201" s="99">
        <v>2.2229999999999999</v>
      </c>
      <c r="P201" s="99">
        <f>O201*H201</f>
        <v>8.8919999999999995</v>
      </c>
      <c r="Q201" s="99">
        <v>1.218E-2</v>
      </c>
      <c r="R201" s="99">
        <f>Q201*H201</f>
        <v>4.8719999999999999E-2</v>
      </c>
      <c r="S201" s="99">
        <v>0</v>
      </c>
      <c r="T201" s="100">
        <f>S201*H201</f>
        <v>0</v>
      </c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R201" s="101" t="s">
        <v>156</v>
      </c>
      <c r="AT201" s="101" t="s">
        <v>136</v>
      </c>
      <c r="AU201" s="101" t="s">
        <v>80</v>
      </c>
      <c r="AY201" s="18" t="s">
        <v>131</v>
      </c>
      <c r="BE201" s="102">
        <f>IF(N201="základní",J201,0)</f>
        <v>0</v>
      </c>
      <c r="BF201" s="102">
        <f>IF(N201="snížená",J201,0)</f>
        <v>0</v>
      </c>
      <c r="BG201" s="102">
        <f>IF(N201="zákl. přenesená",J201,0)</f>
        <v>0</v>
      </c>
      <c r="BH201" s="102">
        <f>IF(N201="sníž. přenesená",J201,0)</f>
        <v>0</v>
      </c>
      <c r="BI201" s="102">
        <f>IF(N201="nulová",J201,0)</f>
        <v>0</v>
      </c>
      <c r="BJ201" s="18" t="s">
        <v>78</v>
      </c>
      <c r="BK201" s="102">
        <f>ROUND(I201*H201,2)</f>
        <v>0</v>
      </c>
      <c r="BL201" s="18" t="s">
        <v>156</v>
      </c>
      <c r="BM201" s="101" t="s">
        <v>1603</v>
      </c>
    </row>
    <row r="202" spans="1:65" s="2" customFormat="1">
      <c r="A202" s="27"/>
      <c r="B202" s="237"/>
      <c r="C202" s="238"/>
      <c r="D202" s="294" t="s">
        <v>143</v>
      </c>
      <c r="E202" s="238"/>
      <c r="F202" s="295" t="s">
        <v>1604</v>
      </c>
      <c r="G202" s="238"/>
      <c r="H202" s="238"/>
      <c r="I202" s="238"/>
      <c r="J202" s="238"/>
      <c r="K202" s="238"/>
      <c r="L202" s="28"/>
      <c r="M202" s="103"/>
      <c r="N202" s="104"/>
      <c r="O202" s="44"/>
      <c r="P202" s="44"/>
      <c r="Q202" s="44"/>
      <c r="R202" s="44"/>
      <c r="S202" s="44"/>
      <c r="T202" s="45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T202" s="18" t="s">
        <v>143</v>
      </c>
      <c r="AU202" s="18" t="s">
        <v>80</v>
      </c>
    </row>
    <row r="203" spans="1:65" s="2" customFormat="1" ht="16.5" customHeight="1">
      <c r="A203" s="27"/>
      <c r="B203" s="237"/>
      <c r="C203" s="302" t="s">
        <v>501</v>
      </c>
      <c r="D203" s="302" t="s">
        <v>147</v>
      </c>
      <c r="E203" s="303" t="s">
        <v>1605</v>
      </c>
      <c r="F203" s="304" t="s">
        <v>1606</v>
      </c>
      <c r="G203" s="305" t="s">
        <v>420</v>
      </c>
      <c r="H203" s="306">
        <v>4</v>
      </c>
      <c r="I203" s="314">
        <v>0</v>
      </c>
      <c r="J203" s="307">
        <f>ROUND(I203*H203,2)</f>
        <v>0</v>
      </c>
      <c r="K203" s="304" t="s">
        <v>140</v>
      </c>
      <c r="L203" s="110"/>
      <c r="M203" s="111" t="s">
        <v>3</v>
      </c>
      <c r="N203" s="112" t="s">
        <v>41</v>
      </c>
      <c r="O203" s="99">
        <v>0</v>
      </c>
      <c r="P203" s="99">
        <f>O203*H203</f>
        <v>0</v>
      </c>
      <c r="Q203" s="99">
        <v>0.58499999999999996</v>
      </c>
      <c r="R203" s="99">
        <f>Q203*H203</f>
        <v>2.34</v>
      </c>
      <c r="S203" s="99">
        <v>0</v>
      </c>
      <c r="T203" s="100">
        <f>S203*H203</f>
        <v>0</v>
      </c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R203" s="101" t="s">
        <v>186</v>
      </c>
      <c r="AT203" s="101" t="s">
        <v>147</v>
      </c>
      <c r="AU203" s="101" t="s">
        <v>80</v>
      </c>
      <c r="AY203" s="18" t="s">
        <v>131</v>
      </c>
      <c r="BE203" s="102">
        <f>IF(N203="základní",J203,0)</f>
        <v>0</v>
      </c>
      <c r="BF203" s="102">
        <f>IF(N203="snížená",J203,0)</f>
        <v>0</v>
      </c>
      <c r="BG203" s="102">
        <f>IF(N203="zákl. přenesená",J203,0)</f>
        <v>0</v>
      </c>
      <c r="BH203" s="102">
        <f>IF(N203="sníž. přenesená",J203,0)</f>
        <v>0</v>
      </c>
      <c r="BI203" s="102">
        <f>IF(N203="nulová",J203,0)</f>
        <v>0</v>
      </c>
      <c r="BJ203" s="18" t="s">
        <v>78</v>
      </c>
      <c r="BK203" s="102">
        <f>ROUND(I203*H203,2)</f>
        <v>0</v>
      </c>
      <c r="BL203" s="18" t="s">
        <v>156</v>
      </c>
      <c r="BM203" s="101" t="s">
        <v>1607</v>
      </c>
    </row>
    <row r="204" spans="1:65" s="2" customFormat="1" ht="16.5" customHeight="1">
      <c r="A204" s="27"/>
      <c r="B204" s="237"/>
      <c r="C204" s="288" t="s">
        <v>506</v>
      </c>
      <c r="D204" s="288" t="s">
        <v>136</v>
      </c>
      <c r="E204" s="289" t="s">
        <v>1608</v>
      </c>
      <c r="F204" s="290" t="s">
        <v>1609</v>
      </c>
      <c r="G204" s="291" t="s">
        <v>420</v>
      </c>
      <c r="H204" s="292">
        <v>1</v>
      </c>
      <c r="I204" s="314">
        <v>0</v>
      </c>
      <c r="J204" s="293">
        <f>ROUND(I204*H204,2)</f>
        <v>0</v>
      </c>
      <c r="K204" s="290" t="s">
        <v>140</v>
      </c>
      <c r="L204" s="28"/>
      <c r="M204" s="97" t="s">
        <v>3</v>
      </c>
      <c r="N204" s="98" t="s">
        <v>41</v>
      </c>
      <c r="O204" s="99">
        <v>1.6639999999999999</v>
      </c>
      <c r="P204" s="99">
        <f>O204*H204</f>
        <v>1.6639999999999999</v>
      </c>
      <c r="Q204" s="99">
        <v>1.248E-2</v>
      </c>
      <c r="R204" s="99">
        <f>Q204*H204</f>
        <v>1.248E-2</v>
      </c>
      <c r="S204" s="99">
        <v>0</v>
      </c>
      <c r="T204" s="100">
        <f>S204*H204</f>
        <v>0</v>
      </c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R204" s="101" t="s">
        <v>156</v>
      </c>
      <c r="AT204" s="101" t="s">
        <v>136</v>
      </c>
      <c r="AU204" s="101" t="s">
        <v>80</v>
      </c>
      <c r="AY204" s="18" t="s">
        <v>131</v>
      </c>
      <c r="BE204" s="102">
        <f>IF(N204="základní",J204,0)</f>
        <v>0</v>
      </c>
      <c r="BF204" s="102">
        <f>IF(N204="snížená",J204,0)</f>
        <v>0</v>
      </c>
      <c r="BG204" s="102">
        <f>IF(N204="zákl. přenesená",J204,0)</f>
        <v>0</v>
      </c>
      <c r="BH204" s="102">
        <f>IF(N204="sníž. přenesená",J204,0)</f>
        <v>0</v>
      </c>
      <c r="BI204" s="102">
        <f>IF(N204="nulová",J204,0)</f>
        <v>0</v>
      </c>
      <c r="BJ204" s="18" t="s">
        <v>78</v>
      </c>
      <c r="BK204" s="102">
        <f>ROUND(I204*H204,2)</f>
        <v>0</v>
      </c>
      <c r="BL204" s="18" t="s">
        <v>156</v>
      </c>
      <c r="BM204" s="101" t="s">
        <v>1610</v>
      </c>
    </row>
    <row r="205" spans="1:65" s="2" customFormat="1">
      <c r="A205" s="27"/>
      <c r="B205" s="237"/>
      <c r="C205" s="238"/>
      <c r="D205" s="294" t="s">
        <v>143</v>
      </c>
      <c r="E205" s="238"/>
      <c r="F205" s="295" t="s">
        <v>1611</v>
      </c>
      <c r="G205" s="238"/>
      <c r="H205" s="238"/>
      <c r="I205" s="238"/>
      <c r="J205" s="238"/>
      <c r="K205" s="238"/>
      <c r="L205" s="28"/>
      <c r="M205" s="103"/>
      <c r="N205" s="104"/>
      <c r="O205" s="44"/>
      <c r="P205" s="44"/>
      <c r="Q205" s="44"/>
      <c r="R205" s="44"/>
      <c r="S205" s="44"/>
      <c r="T205" s="45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T205" s="18" t="s">
        <v>143</v>
      </c>
      <c r="AU205" s="18" t="s">
        <v>80</v>
      </c>
    </row>
    <row r="206" spans="1:65" s="13" customFormat="1">
      <c r="B206" s="296"/>
      <c r="C206" s="297"/>
      <c r="D206" s="298" t="s">
        <v>145</v>
      </c>
      <c r="E206" s="299" t="s">
        <v>3</v>
      </c>
      <c r="F206" s="300" t="s">
        <v>1612</v>
      </c>
      <c r="G206" s="297"/>
      <c r="H206" s="301">
        <v>1</v>
      </c>
      <c r="I206" s="297"/>
      <c r="J206" s="297"/>
      <c r="K206" s="297"/>
      <c r="L206" s="105"/>
      <c r="M206" s="107"/>
      <c r="N206" s="108"/>
      <c r="O206" s="108"/>
      <c r="P206" s="108"/>
      <c r="Q206" s="108"/>
      <c r="R206" s="108"/>
      <c r="S206" s="108"/>
      <c r="T206" s="109"/>
      <c r="AT206" s="106" t="s">
        <v>145</v>
      </c>
      <c r="AU206" s="106" t="s">
        <v>80</v>
      </c>
      <c r="AV206" s="13" t="s">
        <v>80</v>
      </c>
      <c r="AW206" s="13" t="s">
        <v>31</v>
      </c>
      <c r="AX206" s="13" t="s">
        <v>78</v>
      </c>
      <c r="AY206" s="106" t="s">
        <v>131</v>
      </c>
    </row>
    <row r="207" spans="1:65" s="2" customFormat="1" ht="16.5" customHeight="1">
      <c r="A207" s="27"/>
      <c r="B207" s="237"/>
      <c r="C207" s="302" t="s">
        <v>512</v>
      </c>
      <c r="D207" s="302" t="s">
        <v>147</v>
      </c>
      <c r="E207" s="303" t="s">
        <v>1613</v>
      </c>
      <c r="F207" s="304" t="s">
        <v>1614</v>
      </c>
      <c r="G207" s="305" t="s">
        <v>420</v>
      </c>
      <c r="H207" s="306">
        <v>1</v>
      </c>
      <c r="I207" s="314">
        <v>0</v>
      </c>
      <c r="J207" s="307">
        <f>ROUND(I207*H207,2)</f>
        <v>0</v>
      </c>
      <c r="K207" s="304" t="s">
        <v>140</v>
      </c>
      <c r="L207" s="110"/>
      <c r="M207" s="111" t="s">
        <v>3</v>
      </c>
      <c r="N207" s="112" t="s">
        <v>41</v>
      </c>
      <c r="O207" s="99">
        <v>0</v>
      </c>
      <c r="P207" s="99">
        <f>O207*H207</f>
        <v>0</v>
      </c>
      <c r="Q207" s="99">
        <v>0.54800000000000004</v>
      </c>
      <c r="R207" s="99">
        <f>Q207*H207</f>
        <v>0.54800000000000004</v>
      </c>
      <c r="S207" s="99">
        <v>0</v>
      </c>
      <c r="T207" s="100">
        <f>S207*H207</f>
        <v>0</v>
      </c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R207" s="101" t="s">
        <v>186</v>
      </c>
      <c r="AT207" s="101" t="s">
        <v>147</v>
      </c>
      <c r="AU207" s="101" t="s">
        <v>80</v>
      </c>
      <c r="AY207" s="18" t="s">
        <v>131</v>
      </c>
      <c r="BE207" s="102">
        <f>IF(N207="základní",J207,0)</f>
        <v>0</v>
      </c>
      <c r="BF207" s="102">
        <f>IF(N207="snížená",J207,0)</f>
        <v>0</v>
      </c>
      <c r="BG207" s="102">
        <f>IF(N207="zákl. přenesená",J207,0)</f>
        <v>0</v>
      </c>
      <c r="BH207" s="102">
        <f>IF(N207="sníž. přenesená",J207,0)</f>
        <v>0</v>
      </c>
      <c r="BI207" s="102">
        <f>IF(N207="nulová",J207,0)</f>
        <v>0</v>
      </c>
      <c r="BJ207" s="18" t="s">
        <v>78</v>
      </c>
      <c r="BK207" s="102">
        <f>ROUND(I207*H207,2)</f>
        <v>0</v>
      </c>
      <c r="BL207" s="18" t="s">
        <v>156</v>
      </c>
      <c r="BM207" s="101" t="s">
        <v>1615</v>
      </c>
    </row>
    <row r="208" spans="1:65" s="13" customFormat="1">
      <c r="B208" s="296"/>
      <c r="C208" s="297"/>
      <c r="D208" s="298" t="s">
        <v>145</v>
      </c>
      <c r="E208" s="299" t="s">
        <v>3</v>
      </c>
      <c r="F208" s="300" t="s">
        <v>1612</v>
      </c>
      <c r="G208" s="297"/>
      <c r="H208" s="301">
        <v>1</v>
      </c>
      <c r="I208" s="297"/>
      <c r="J208" s="297"/>
      <c r="K208" s="297"/>
      <c r="L208" s="105"/>
      <c r="M208" s="107"/>
      <c r="N208" s="108"/>
      <c r="O208" s="108"/>
      <c r="P208" s="108"/>
      <c r="Q208" s="108"/>
      <c r="R208" s="108"/>
      <c r="S208" s="108"/>
      <c r="T208" s="109"/>
      <c r="AT208" s="106" t="s">
        <v>145</v>
      </c>
      <c r="AU208" s="106" t="s">
        <v>80</v>
      </c>
      <c r="AV208" s="13" t="s">
        <v>80</v>
      </c>
      <c r="AW208" s="13" t="s">
        <v>31</v>
      </c>
      <c r="AX208" s="13" t="s">
        <v>78</v>
      </c>
      <c r="AY208" s="106" t="s">
        <v>131</v>
      </c>
    </row>
    <row r="209" spans="1:65" s="2" customFormat="1" ht="24.2" customHeight="1">
      <c r="A209" s="27"/>
      <c r="B209" s="237"/>
      <c r="C209" s="288" t="s">
        <v>519</v>
      </c>
      <c r="D209" s="288" t="s">
        <v>136</v>
      </c>
      <c r="E209" s="289" t="s">
        <v>1616</v>
      </c>
      <c r="F209" s="290" t="s">
        <v>1617</v>
      </c>
      <c r="G209" s="291" t="s">
        <v>420</v>
      </c>
      <c r="H209" s="292">
        <v>5</v>
      </c>
      <c r="I209" s="314">
        <v>0</v>
      </c>
      <c r="J209" s="293">
        <f>ROUND(I209*H209,2)</f>
        <v>0</v>
      </c>
      <c r="K209" s="290" t="s">
        <v>140</v>
      </c>
      <c r="L209" s="28"/>
      <c r="M209" s="97" t="s">
        <v>3</v>
      </c>
      <c r="N209" s="98" t="s">
        <v>41</v>
      </c>
      <c r="O209" s="99">
        <v>1.694</v>
      </c>
      <c r="P209" s="99">
        <f>O209*H209</f>
        <v>8.4699999999999989</v>
      </c>
      <c r="Q209" s="99">
        <v>0.09</v>
      </c>
      <c r="R209" s="99">
        <f>Q209*H209</f>
        <v>0.44999999999999996</v>
      </c>
      <c r="S209" s="99">
        <v>0</v>
      </c>
      <c r="T209" s="100">
        <f>S209*H209</f>
        <v>0</v>
      </c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R209" s="101" t="s">
        <v>156</v>
      </c>
      <c r="AT209" s="101" t="s">
        <v>136</v>
      </c>
      <c r="AU209" s="101" t="s">
        <v>80</v>
      </c>
      <c r="AY209" s="18" t="s">
        <v>131</v>
      </c>
      <c r="BE209" s="102">
        <f>IF(N209="základní",J209,0)</f>
        <v>0</v>
      </c>
      <c r="BF209" s="102">
        <f>IF(N209="snížená",J209,0)</f>
        <v>0</v>
      </c>
      <c r="BG209" s="102">
        <f>IF(N209="zákl. přenesená",J209,0)</f>
        <v>0</v>
      </c>
      <c r="BH209" s="102">
        <f>IF(N209="sníž. přenesená",J209,0)</f>
        <v>0</v>
      </c>
      <c r="BI209" s="102">
        <f>IF(N209="nulová",J209,0)</f>
        <v>0</v>
      </c>
      <c r="BJ209" s="18" t="s">
        <v>78</v>
      </c>
      <c r="BK209" s="102">
        <f>ROUND(I209*H209,2)</f>
        <v>0</v>
      </c>
      <c r="BL209" s="18" t="s">
        <v>156</v>
      </c>
      <c r="BM209" s="101" t="s">
        <v>1618</v>
      </c>
    </row>
    <row r="210" spans="1:65" s="2" customFormat="1">
      <c r="A210" s="27"/>
      <c r="B210" s="237"/>
      <c r="C210" s="238"/>
      <c r="D210" s="294" t="s">
        <v>143</v>
      </c>
      <c r="E210" s="238"/>
      <c r="F210" s="295" t="s">
        <v>1619</v>
      </c>
      <c r="G210" s="238"/>
      <c r="H210" s="238"/>
      <c r="I210" s="238"/>
      <c r="J210" s="238"/>
      <c r="K210" s="238"/>
      <c r="L210" s="28"/>
      <c r="M210" s="103"/>
      <c r="N210" s="104"/>
      <c r="O210" s="44"/>
      <c r="P210" s="44"/>
      <c r="Q210" s="44"/>
      <c r="R210" s="44"/>
      <c r="S210" s="44"/>
      <c r="T210" s="45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T210" s="18" t="s">
        <v>143</v>
      </c>
      <c r="AU210" s="18" t="s">
        <v>80</v>
      </c>
    </row>
    <row r="211" spans="1:65" s="13" customFormat="1">
      <c r="B211" s="296"/>
      <c r="C211" s="297"/>
      <c r="D211" s="298" t="s">
        <v>145</v>
      </c>
      <c r="E211" s="299" t="s">
        <v>3</v>
      </c>
      <c r="F211" s="300" t="s">
        <v>1620</v>
      </c>
      <c r="G211" s="297"/>
      <c r="H211" s="301">
        <v>1</v>
      </c>
      <c r="I211" s="297"/>
      <c r="J211" s="297"/>
      <c r="K211" s="297"/>
      <c r="L211" s="105"/>
      <c r="M211" s="107"/>
      <c r="N211" s="108"/>
      <c r="O211" s="108"/>
      <c r="P211" s="108"/>
      <c r="Q211" s="108"/>
      <c r="R211" s="108"/>
      <c r="S211" s="108"/>
      <c r="T211" s="109"/>
      <c r="AT211" s="106" t="s">
        <v>145</v>
      </c>
      <c r="AU211" s="106" t="s">
        <v>80</v>
      </c>
      <c r="AV211" s="13" t="s">
        <v>80</v>
      </c>
      <c r="AW211" s="13" t="s">
        <v>31</v>
      </c>
      <c r="AX211" s="13" t="s">
        <v>70</v>
      </c>
      <c r="AY211" s="106" t="s">
        <v>131</v>
      </c>
    </row>
    <row r="212" spans="1:65" s="13" customFormat="1">
      <c r="B212" s="296"/>
      <c r="C212" s="297"/>
      <c r="D212" s="298" t="s">
        <v>145</v>
      </c>
      <c r="E212" s="299" t="s">
        <v>3</v>
      </c>
      <c r="F212" s="300" t="s">
        <v>1621</v>
      </c>
      <c r="G212" s="297"/>
      <c r="H212" s="301">
        <v>4</v>
      </c>
      <c r="I212" s="297"/>
      <c r="J212" s="297"/>
      <c r="K212" s="297"/>
      <c r="L212" s="105"/>
      <c r="M212" s="107"/>
      <c r="N212" s="108"/>
      <c r="O212" s="108"/>
      <c r="P212" s="108"/>
      <c r="Q212" s="108"/>
      <c r="R212" s="108"/>
      <c r="S212" s="108"/>
      <c r="T212" s="109"/>
      <c r="AT212" s="106" t="s">
        <v>145</v>
      </c>
      <c r="AU212" s="106" t="s">
        <v>80</v>
      </c>
      <c r="AV212" s="13" t="s">
        <v>80</v>
      </c>
      <c r="AW212" s="13" t="s">
        <v>31</v>
      </c>
      <c r="AX212" s="13" t="s">
        <v>70</v>
      </c>
      <c r="AY212" s="106" t="s">
        <v>131</v>
      </c>
    </row>
    <row r="213" spans="1:65" s="14" customFormat="1">
      <c r="B213" s="308"/>
      <c r="C213" s="309"/>
      <c r="D213" s="298" t="s">
        <v>145</v>
      </c>
      <c r="E213" s="310" t="s">
        <v>3</v>
      </c>
      <c r="F213" s="311" t="s">
        <v>155</v>
      </c>
      <c r="G213" s="309"/>
      <c r="H213" s="312">
        <v>5</v>
      </c>
      <c r="I213" s="309"/>
      <c r="J213" s="309"/>
      <c r="K213" s="309"/>
      <c r="L213" s="113"/>
      <c r="M213" s="115"/>
      <c r="N213" s="116"/>
      <c r="O213" s="116"/>
      <c r="P213" s="116"/>
      <c r="Q213" s="116"/>
      <c r="R213" s="116"/>
      <c r="S213" s="116"/>
      <c r="T213" s="117"/>
      <c r="AT213" s="114" t="s">
        <v>145</v>
      </c>
      <c r="AU213" s="114" t="s">
        <v>80</v>
      </c>
      <c r="AV213" s="14" t="s">
        <v>156</v>
      </c>
      <c r="AW213" s="14" t="s">
        <v>31</v>
      </c>
      <c r="AX213" s="14" t="s">
        <v>78</v>
      </c>
      <c r="AY213" s="114" t="s">
        <v>131</v>
      </c>
    </row>
    <row r="214" spans="1:65" s="2" customFormat="1" ht="16.5" customHeight="1">
      <c r="A214" s="27"/>
      <c r="B214" s="237"/>
      <c r="C214" s="302" t="s">
        <v>524</v>
      </c>
      <c r="D214" s="302" t="s">
        <v>147</v>
      </c>
      <c r="E214" s="303" t="s">
        <v>1622</v>
      </c>
      <c r="F214" s="304" t="s">
        <v>1623</v>
      </c>
      <c r="G214" s="305" t="s">
        <v>420</v>
      </c>
      <c r="H214" s="306">
        <v>5</v>
      </c>
      <c r="I214" s="314">
        <v>0</v>
      </c>
      <c r="J214" s="307">
        <f>ROUND(I214*H214,2)</f>
        <v>0</v>
      </c>
      <c r="K214" s="304" t="s">
        <v>140</v>
      </c>
      <c r="L214" s="110"/>
      <c r="M214" s="111" t="s">
        <v>3</v>
      </c>
      <c r="N214" s="112" t="s">
        <v>41</v>
      </c>
      <c r="O214" s="99">
        <v>0</v>
      </c>
      <c r="P214" s="99">
        <f>O214*H214</f>
        <v>0</v>
      </c>
      <c r="Q214" s="99">
        <v>0.10100000000000001</v>
      </c>
      <c r="R214" s="99">
        <f>Q214*H214</f>
        <v>0.505</v>
      </c>
      <c r="S214" s="99">
        <v>0</v>
      </c>
      <c r="T214" s="100">
        <f>S214*H214</f>
        <v>0</v>
      </c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R214" s="101" t="s">
        <v>186</v>
      </c>
      <c r="AT214" s="101" t="s">
        <v>147</v>
      </c>
      <c r="AU214" s="101" t="s">
        <v>80</v>
      </c>
      <c r="AY214" s="18" t="s">
        <v>131</v>
      </c>
      <c r="BE214" s="102">
        <f>IF(N214="základní",J214,0)</f>
        <v>0</v>
      </c>
      <c r="BF214" s="102">
        <f>IF(N214="snížená",J214,0)</f>
        <v>0</v>
      </c>
      <c r="BG214" s="102">
        <f>IF(N214="zákl. přenesená",J214,0)</f>
        <v>0</v>
      </c>
      <c r="BH214" s="102">
        <f>IF(N214="sníž. přenesená",J214,0)</f>
        <v>0</v>
      </c>
      <c r="BI214" s="102">
        <f>IF(N214="nulová",J214,0)</f>
        <v>0</v>
      </c>
      <c r="BJ214" s="18" t="s">
        <v>78</v>
      </c>
      <c r="BK214" s="102">
        <f>ROUND(I214*H214,2)</f>
        <v>0</v>
      </c>
      <c r="BL214" s="18" t="s">
        <v>156</v>
      </c>
      <c r="BM214" s="101" t="s">
        <v>1624</v>
      </c>
    </row>
    <row r="215" spans="1:65" s="2" customFormat="1" ht="16.5" customHeight="1">
      <c r="A215" s="27"/>
      <c r="B215" s="237"/>
      <c r="C215" s="288" t="s">
        <v>531</v>
      </c>
      <c r="D215" s="288" t="s">
        <v>136</v>
      </c>
      <c r="E215" s="289" t="s">
        <v>1625</v>
      </c>
      <c r="F215" s="290" t="s">
        <v>1626</v>
      </c>
      <c r="G215" s="291" t="s">
        <v>233</v>
      </c>
      <c r="H215" s="292">
        <v>16</v>
      </c>
      <c r="I215" s="314">
        <v>0</v>
      </c>
      <c r="J215" s="293">
        <f>ROUND(I215*H215,2)</f>
        <v>0</v>
      </c>
      <c r="K215" s="290" t="s">
        <v>140</v>
      </c>
      <c r="L215" s="28"/>
      <c r="M215" s="97" t="s">
        <v>3</v>
      </c>
      <c r="N215" s="98" t="s">
        <v>41</v>
      </c>
      <c r="O215" s="99">
        <v>1.319</v>
      </c>
      <c r="P215" s="99">
        <f>O215*H215</f>
        <v>21.103999999999999</v>
      </c>
      <c r="Q215" s="99">
        <v>0</v>
      </c>
      <c r="R215" s="99">
        <f>Q215*H215</f>
        <v>0</v>
      </c>
      <c r="S215" s="99">
        <v>0</v>
      </c>
      <c r="T215" s="100">
        <f>S215*H215</f>
        <v>0</v>
      </c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R215" s="101" t="s">
        <v>156</v>
      </c>
      <c r="AT215" s="101" t="s">
        <v>136</v>
      </c>
      <c r="AU215" s="101" t="s">
        <v>80</v>
      </c>
      <c r="AY215" s="18" t="s">
        <v>131</v>
      </c>
      <c r="BE215" s="102">
        <f>IF(N215="základní",J215,0)</f>
        <v>0</v>
      </c>
      <c r="BF215" s="102">
        <f>IF(N215="snížená",J215,0)</f>
        <v>0</v>
      </c>
      <c r="BG215" s="102">
        <f>IF(N215="zákl. přenesená",J215,0)</f>
        <v>0</v>
      </c>
      <c r="BH215" s="102">
        <f>IF(N215="sníž. přenesená",J215,0)</f>
        <v>0</v>
      </c>
      <c r="BI215" s="102">
        <f>IF(N215="nulová",J215,0)</f>
        <v>0</v>
      </c>
      <c r="BJ215" s="18" t="s">
        <v>78</v>
      </c>
      <c r="BK215" s="102">
        <f>ROUND(I215*H215,2)</f>
        <v>0</v>
      </c>
      <c r="BL215" s="18" t="s">
        <v>156</v>
      </c>
      <c r="BM215" s="101" t="s">
        <v>1627</v>
      </c>
    </row>
    <row r="216" spans="1:65" s="2" customFormat="1">
      <c r="A216" s="27"/>
      <c r="B216" s="237"/>
      <c r="C216" s="238"/>
      <c r="D216" s="294" t="s">
        <v>143</v>
      </c>
      <c r="E216" s="238"/>
      <c r="F216" s="295" t="s">
        <v>1628</v>
      </c>
      <c r="G216" s="238"/>
      <c r="H216" s="238"/>
      <c r="I216" s="238"/>
      <c r="J216" s="238"/>
      <c r="K216" s="238"/>
      <c r="L216" s="28"/>
      <c r="M216" s="103"/>
      <c r="N216" s="104"/>
      <c r="O216" s="44"/>
      <c r="P216" s="44"/>
      <c r="Q216" s="44"/>
      <c r="R216" s="44"/>
      <c r="S216" s="44"/>
      <c r="T216" s="45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T216" s="18" t="s">
        <v>143</v>
      </c>
      <c r="AU216" s="18" t="s">
        <v>80</v>
      </c>
    </row>
    <row r="217" spans="1:65" s="13" customFormat="1">
      <c r="B217" s="296"/>
      <c r="C217" s="297"/>
      <c r="D217" s="298" t="s">
        <v>145</v>
      </c>
      <c r="E217" s="299" t="s">
        <v>3</v>
      </c>
      <c r="F217" s="300" t="s">
        <v>1629</v>
      </c>
      <c r="G217" s="297"/>
      <c r="H217" s="301">
        <v>16</v>
      </c>
      <c r="I217" s="297"/>
      <c r="J217" s="297"/>
      <c r="K217" s="297"/>
      <c r="L217" s="105"/>
      <c r="M217" s="107"/>
      <c r="N217" s="108"/>
      <c r="O217" s="108"/>
      <c r="P217" s="108"/>
      <c r="Q217" s="108"/>
      <c r="R217" s="108"/>
      <c r="S217" s="108"/>
      <c r="T217" s="109"/>
      <c r="AT217" s="106" t="s">
        <v>145</v>
      </c>
      <c r="AU217" s="106" t="s">
        <v>80</v>
      </c>
      <c r="AV217" s="13" t="s">
        <v>80</v>
      </c>
      <c r="AW217" s="13" t="s">
        <v>31</v>
      </c>
      <c r="AX217" s="13" t="s">
        <v>78</v>
      </c>
      <c r="AY217" s="106" t="s">
        <v>131</v>
      </c>
    </row>
    <row r="218" spans="1:65" s="2" customFormat="1" ht="16.5" customHeight="1">
      <c r="A218" s="27"/>
      <c r="B218" s="237"/>
      <c r="C218" s="288" t="s">
        <v>537</v>
      </c>
      <c r="D218" s="288" t="s">
        <v>136</v>
      </c>
      <c r="E218" s="289" t="s">
        <v>1630</v>
      </c>
      <c r="F218" s="290" t="s">
        <v>1631</v>
      </c>
      <c r="G218" s="291" t="s">
        <v>910</v>
      </c>
      <c r="H218" s="292">
        <v>1</v>
      </c>
      <c r="I218" s="314">
        <v>0</v>
      </c>
      <c r="J218" s="293">
        <f>ROUND(I218*H218,2)</f>
        <v>0</v>
      </c>
      <c r="K218" s="290" t="s">
        <v>3</v>
      </c>
      <c r="L218" s="28"/>
      <c r="M218" s="97" t="s">
        <v>3</v>
      </c>
      <c r="N218" s="98" t="s">
        <v>41</v>
      </c>
      <c r="O218" s="99">
        <v>0</v>
      </c>
      <c r="P218" s="99">
        <f>O218*H218</f>
        <v>0</v>
      </c>
      <c r="Q218" s="99">
        <v>0</v>
      </c>
      <c r="R218" s="99">
        <f>Q218*H218</f>
        <v>0</v>
      </c>
      <c r="S218" s="99">
        <v>0</v>
      </c>
      <c r="T218" s="100">
        <f>S218*H218</f>
        <v>0</v>
      </c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R218" s="101" t="s">
        <v>156</v>
      </c>
      <c r="AT218" s="101" t="s">
        <v>136</v>
      </c>
      <c r="AU218" s="101" t="s">
        <v>80</v>
      </c>
      <c r="AY218" s="18" t="s">
        <v>131</v>
      </c>
      <c r="BE218" s="102">
        <f>IF(N218="základní",J218,0)</f>
        <v>0</v>
      </c>
      <c r="BF218" s="102">
        <f>IF(N218="snížená",J218,0)</f>
        <v>0</v>
      </c>
      <c r="BG218" s="102">
        <f>IF(N218="zákl. přenesená",J218,0)</f>
        <v>0</v>
      </c>
      <c r="BH218" s="102">
        <f>IF(N218="sníž. přenesená",J218,0)</f>
        <v>0</v>
      </c>
      <c r="BI218" s="102">
        <f>IF(N218="nulová",J218,0)</f>
        <v>0</v>
      </c>
      <c r="BJ218" s="18" t="s">
        <v>78</v>
      </c>
      <c r="BK218" s="102">
        <f>ROUND(I218*H218,2)</f>
        <v>0</v>
      </c>
      <c r="BL218" s="18" t="s">
        <v>156</v>
      </c>
      <c r="BM218" s="101" t="s">
        <v>1632</v>
      </c>
    </row>
    <row r="219" spans="1:65" s="2" customFormat="1" ht="29.25">
      <c r="A219" s="27"/>
      <c r="B219" s="237"/>
      <c r="C219" s="238"/>
      <c r="D219" s="298" t="s">
        <v>205</v>
      </c>
      <c r="E219" s="238"/>
      <c r="F219" s="313" t="s">
        <v>1633</v>
      </c>
      <c r="G219" s="238"/>
      <c r="H219" s="238"/>
      <c r="I219" s="238"/>
      <c r="J219" s="238"/>
      <c r="K219" s="238"/>
      <c r="L219" s="28"/>
      <c r="M219" s="103"/>
      <c r="N219" s="104"/>
      <c r="O219" s="44"/>
      <c r="P219" s="44"/>
      <c r="Q219" s="44"/>
      <c r="R219" s="44"/>
      <c r="S219" s="44"/>
      <c r="T219" s="45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T219" s="18" t="s">
        <v>205</v>
      </c>
      <c r="AU219" s="18" t="s">
        <v>80</v>
      </c>
    </row>
    <row r="220" spans="1:65" s="12" customFormat="1" ht="22.9" customHeight="1">
      <c r="B220" s="281"/>
      <c r="C220" s="282"/>
      <c r="D220" s="283" t="s">
        <v>69</v>
      </c>
      <c r="E220" s="286" t="s">
        <v>517</v>
      </c>
      <c r="F220" s="286" t="s">
        <v>518</v>
      </c>
      <c r="G220" s="282"/>
      <c r="H220" s="282"/>
      <c r="I220" s="282"/>
      <c r="J220" s="287">
        <f>BK220</f>
        <v>0</v>
      </c>
      <c r="K220" s="282"/>
      <c r="L220" s="89"/>
      <c r="M220" s="91"/>
      <c r="N220" s="92"/>
      <c r="O220" s="92"/>
      <c r="P220" s="93">
        <f>SUM(P221:P224)</f>
        <v>638.22492</v>
      </c>
      <c r="Q220" s="92"/>
      <c r="R220" s="93">
        <f>SUM(R221:R224)</f>
        <v>0</v>
      </c>
      <c r="S220" s="92"/>
      <c r="T220" s="94">
        <f>SUM(T221:T224)</f>
        <v>0</v>
      </c>
      <c r="AR220" s="90" t="s">
        <v>78</v>
      </c>
      <c r="AT220" s="95" t="s">
        <v>69</v>
      </c>
      <c r="AU220" s="95" t="s">
        <v>78</v>
      </c>
      <c r="AY220" s="90" t="s">
        <v>131</v>
      </c>
      <c r="BK220" s="96">
        <f>SUM(BK221:BK224)</f>
        <v>0</v>
      </c>
    </row>
    <row r="221" spans="1:65" s="2" customFormat="1" ht="24.2" customHeight="1">
      <c r="A221" s="27"/>
      <c r="B221" s="237"/>
      <c r="C221" s="288" t="s">
        <v>542</v>
      </c>
      <c r="D221" s="288" t="s">
        <v>136</v>
      </c>
      <c r="E221" s="289" t="s">
        <v>1634</v>
      </c>
      <c r="F221" s="290" t="s">
        <v>1635</v>
      </c>
      <c r="G221" s="291" t="s">
        <v>150</v>
      </c>
      <c r="H221" s="292">
        <v>494.74799999999999</v>
      </c>
      <c r="I221" s="314">
        <v>0</v>
      </c>
      <c r="J221" s="293">
        <f>ROUND(I221*H221,2)</f>
        <v>0</v>
      </c>
      <c r="K221" s="290" t="s">
        <v>140</v>
      </c>
      <c r="L221" s="28"/>
      <c r="M221" s="97" t="s">
        <v>3</v>
      </c>
      <c r="N221" s="98" t="s">
        <v>41</v>
      </c>
      <c r="O221" s="99">
        <v>0.76100000000000001</v>
      </c>
      <c r="P221" s="99">
        <f>O221*H221</f>
        <v>376.50322799999998</v>
      </c>
      <c r="Q221" s="99">
        <v>0</v>
      </c>
      <c r="R221" s="99">
        <f>Q221*H221</f>
        <v>0</v>
      </c>
      <c r="S221" s="99">
        <v>0</v>
      </c>
      <c r="T221" s="100">
        <f>S221*H221</f>
        <v>0</v>
      </c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R221" s="101" t="s">
        <v>156</v>
      </c>
      <c r="AT221" s="101" t="s">
        <v>136</v>
      </c>
      <c r="AU221" s="101" t="s">
        <v>80</v>
      </c>
      <c r="AY221" s="18" t="s">
        <v>131</v>
      </c>
      <c r="BE221" s="102">
        <f>IF(N221="základní",J221,0)</f>
        <v>0</v>
      </c>
      <c r="BF221" s="102">
        <f>IF(N221="snížená",J221,0)</f>
        <v>0</v>
      </c>
      <c r="BG221" s="102">
        <f>IF(N221="zákl. přenesená",J221,0)</f>
        <v>0</v>
      </c>
      <c r="BH221" s="102">
        <f>IF(N221="sníž. přenesená",J221,0)</f>
        <v>0</v>
      </c>
      <c r="BI221" s="102">
        <f>IF(N221="nulová",J221,0)</f>
        <v>0</v>
      </c>
      <c r="BJ221" s="18" t="s">
        <v>78</v>
      </c>
      <c r="BK221" s="102">
        <f>ROUND(I221*H221,2)</f>
        <v>0</v>
      </c>
      <c r="BL221" s="18" t="s">
        <v>156</v>
      </c>
      <c r="BM221" s="101" t="s">
        <v>1636</v>
      </c>
    </row>
    <row r="222" spans="1:65" s="2" customFormat="1">
      <c r="A222" s="27"/>
      <c r="B222" s="237"/>
      <c r="C222" s="238"/>
      <c r="D222" s="294" t="s">
        <v>143</v>
      </c>
      <c r="E222" s="238"/>
      <c r="F222" s="295" t="s">
        <v>1637</v>
      </c>
      <c r="G222" s="238"/>
      <c r="H222" s="238"/>
      <c r="I222" s="238"/>
      <c r="J222" s="238"/>
      <c r="K222" s="238"/>
      <c r="L222" s="28"/>
      <c r="M222" s="103"/>
      <c r="N222" s="104"/>
      <c r="O222" s="44"/>
      <c r="P222" s="44"/>
      <c r="Q222" s="44"/>
      <c r="R222" s="44"/>
      <c r="S222" s="44"/>
      <c r="T222" s="45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T222" s="18" t="s">
        <v>143</v>
      </c>
      <c r="AU222" s="18" t="s">
        <v>80</v>
      </c>
    </row>
    <row r="223" spans="1:65" s="2" customFormat="1" ht="24.2" customHeight="1">
      <c r="A223" s="27"/>
      <c r="B223" s="237"/>
      <c r="C223" s="288" t="s">
        <v>547</v>
      </c>
      <c r="D223" s="288" t="s">
        <v>136</v>
      </c>
      <c r="E223" s="289" t="s">
        <v>1638</v>
      </c>
      <c r="F223" s="290" t="s">
        <v>1639</v>
      </c>
      <c r="G223" s="291" t="s">
        <v>150</v>
      </c>
      <c r="H223" s="292">
        <v>494.74799999999999</v>
      </c>
      <c r="I223" s="314">
        <v>0</v>
      </c>
      <c r="J223" s="293">
        <f>ROUND(I223*H223,2)</f>
        <v>0</v>
      </c>
      <c r="K223" s="290" t="s">
        <v>140</v>
      </c>
      <c r="L223" s="28"/>
      <c r="M223" s="97" t="s">
        <v>3</v>
      </c>
      <c r="N223" s="98" t="s">
        <v>41</v>
      </c>
      <c r="O223" s="99">
        <v>0.52900000000000003</v>
      </c>
      <c r="P223" s="99">
        <f>O223*H223</f>
        <v>261.72169200000002</v>
      </c>
      <c r="Q223" s="99">
        <v>0</v>
      </c>
      <c r="R223" s="99">
        <f>Q223*H223</f>
        <v>0</v>
      </c>
      <c r="S223" s="99">
        <v>0</v>
      </c>
      <c r="T223" s="100">
        <f>S223*H223</f>
        <v>0</v>
      </c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R223" s="101" t="s">
        <v>156</v>
      </c>
      <c r="AT223" s="101" t="s">
        <v>136</v>
      </c>
      <c r="AU223" s="101" t="s">
        <v>80</v>
      </c>
      <c r="AY223" s="18" t="s">
        <v>131</v>
      </c>
      <c r="BE223" s="102">
        <f>IF(N223="základní",J223,0)</f>
        <v>0</v>
      </c>
      <c r="BF223" s="102">
        <f>IF(N223="snížená",J223,0)</f>
        <v>0</v>
      </c>
      <c r="BG223" s="102">
        <f>IF(N223="zákl. přenesená",J223,0)</f>
        <v>0</v>
      </c>
      <c r="BH223" s="102">
        <f>IF(N223="sníž. přenesená",J223,0)</f>
        <v>0</v>
      </c>
      <c r="BI223" s="102">
        <f>IF(N223="nulová",J223,0)</f>
        <v>0</v>
      </c>
      <c r="BJ223" s="18" t="s">
        <v>78</v>
      </c>
      <c r="BK223" s="102">
        <f>ROUND(I223*H223,2)</f>
        <v>0</v>
      </c>
      <c r="BL223" s="18" t="s">
        <v>156</v>
      </c>
      <c r="BM223" s="101" t="s">
        <v>1640</v>
      </c>
    </row>
    <row r="224" spans="1:65" s="2" customFormat="1">
      <c r="A224" s="27"/>
      <c r="B224" s="237"/>
      <c r="C224" s="238"/>
      <c r="D224" s="294" t="s">
        <v>143</v>
      </c>
      <c r="E224" s="238"/>
      <c r="F224" s="295" t="s">
        <v>1641</v>
      </c>
      <c r="G224" s="238"/>
      <c r="H224" s="238"/>
      <c r="I224" s="238"/>
      <c r="J224" s="238"/>
      <c r="K224" s="238"/>
      <c r="L224" s="28"/>
      <c r="M224" s="124"/>
      <c r="N224" s="125"/>
      <c r="O224" s="126"/>
      <c r="P224" s="126"/>
      <c r="Q224" s="126"/>
      <c r="R224" s="126"/>
      <c r="S224" s="126"/>
      <c r="T224" s="1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T224" s="18" t="s">
        <v>143</v>
      </c>
      <c r="AU224" s="18" t="s">
        <v>80</v>
      </c>
    </row>
    <row r="225" spans="1:31" s="2" customFormat="1" ht="6.95" customHeight="1">
      <c r="A225" s="27"/>
      <c r="B225" s="257"/>
      <c r="C225" s="258"/>
      <c r="D225" s="258"/>
      <c r="E225" s="258"/>
      <c r="F225" s="258"/>
      <c r="G225" s="258"/>
      <c r="H225" s="258"/>
      <c r="I225" s="258"/>
      <c r="J225" s="258"/>
      <c r="K225" s="258"/>
      <c r="L225" s="28"/>
      <c r="M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</row>
  </sheetData>
  <sheetProtection password="CA50" sheet="1" objects="1" scenarios="1"/>
  <autoFilter ref="C83:K224"/>
  <mergeCells count="9">
    <mergeCell ref="E50:H50"/>
    <mergeCell ref="E74:H74"/>
    <mergeCell ref="E76:H76"/>
    <mergeCell ref="L2:V2"/>
    <mergeCell ref="E7:H7"/>
    <mergeCell ref="E9:H9"/>
    <mergeCell ref="E18:H18"/>
    <mergeCell ref="E27:H27"/>
    <mergeCell ref="E48:H48"/>
  </mergeCells>
  <hyperlinks>
    <hyperlink ref="F88" r:id="rId1"/>
    <hyperlink ref="F91" r:id="rId2"/>
    <hyperlink ref="F94" r:id="rId3"/>
    <hyperlink ref="F97" r:id="rId4"/>
    <hyperlink ref="F100" r:id="rId5"/>
    <hyperlink ref="F103" r:id="rId6"/>
    <hyperlink ref="F106" r:id="rId7"/>
    <hyperlink ref="F109" r:id="rId8"/>
    <hyperlink ref="F112" r:id="rId9"/>
    <hyperlink ref="F115" r:id="rId10"/>
    <hyperlink ref="F118" r:id="rId11"/>
    <hyperlink ref="F121" r:id="rId12"/>
    <hyperlink ref="F125" r:id="rId13"/>
    <hyperlink ref="F133" r:id="rId14"/>
    <hyperlink ref="F139" r:id="rId15"/>
    <hyperlink ref="F144" r:id="rId16"/>
    <hyperlink ref="F149" r:id="rId17"/>
    <hyperlink ref="F151" r:id="rId18"/>
    <hyperlink ref="F154" r:id="rId19"/>
    <hyperlink ref="F159" r:id="rId20"/>
    <hyperlink ref="F164" r:id="rId21"/>
    <hyperlink ref="F168" r:id="rId22"/>
    <hyperlink ref="F172" r:id="rId23"/>
    <hyperlink ref="F177" r:id="rId24"/>
    <hyperlink ref="F180" r:id="rId25"/>
    <hyperlink ref="F183" r:id="rId26"/>
    <hyperlink ref="F185" r:id="rId27"/>
    <hyperlink ref="F189" r:id="rId28"/>
    <hyperlink ref="F192" r:id="rId29"/>
    <hyperlink ref="F195" r:id="rId30"/>
    <hyperlink ref="F199" r:id="rId31"/>
    <hyperlink ref="F202" r:id="rId32"/>
    <hyperlink ref="F205" r:id="rId33"/>
    <hyperlink ref="F210" r:id="rId34"/>
    <hyperlink ref="F216" r:id="rId35"/>
    <hyperlink ref="F222" r:id="rId36"/>
    <hyperlink ref="F224" r:id="rId37"/>
  </hyperlinks>
  <pageMargins left="0.39374999999999999" right="0.39374999999999999" top="0.39374999999999999" bottom="0.39374999999999999" header="0" footer="0"/>
  <pageSetup paperSize="9" scale="84" fitToHeight="100" orientation="landscape" blackAndWhite="1" r:id="rId38"/>
  <headerFooter>
    <oddFooter>&amp;CStrana &amp;P z &amp;N</oddFooter>
  </headerFooter>
  <drawing r:id="rId39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217"/>
  <sheetViews>
    <sheetView showGridLines="0" topLeftCell="A156" workbookViewId="0">
      <selection activeCell="I217" sqref="I217"/>
    </sheetView>
  </sheetViews>
  <sheetFormatPr defaultRowHeight="11.25"/>
  <cols>
    <col min="1" max="1" width="8.33203125" style="1" customWidth="1"/>
    <col min="2" max="2" width="1.1640625" style="77" customWidth="1"/>
    <col min="3" max="3" width="4.1640625" style="77" customWidth="1"/>
    <col min="4" max="4" width="4.33203125" style="77" customWidth="1"/>
    <col min="5" max="5" width="17.1640625" style="77" customWidth="1"/>
    <col min="6" max="6" width="100.83203125" style="77" customWidth="1"/>
    <col min="7" max="7" width="7.5" style="77" customWidth="1"/>
    <col min="8" max="8" width="14" style="77" customWidth="1"/>
    <col min="9" max="9" width="15.83203125" style="77" customWidth="1"/>
    <col min="10" max="11" width="22.33203125" style="77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77"/>
    </row>
    <row r="2" spans="1:46" s="1" customFormat="1" ht="36.950000000000003" customHeight="1">
      <c r="B2" s="77"/>
      <c r="C2" s="77"/>
      <c r="D2" s="77"/>
      <c r="E2" s="77"/>
      <c r="F2" s="77"/>
      <c r="G2" s="77"/>
      <c r="H2" s="77"/>
      <c r="I2" s="77"/>
      <c r="J2" s="77"/>
      <c r="K2" s="77"/>
      <c r="L2" s="359" t="s">
        <v>6</v>
      </c>
      <c r="M2" s="351"/>
      <c r="N2" s="351"/>
      <c r="O2" s="351"/>
      <c r="P2" s="351"/>
      <c r="Q2" s="351"/>
      <c r="R2" s="351"/>
      <c r="S2" s="351"/>
      <c r="T2" s="351"/>
      <c r="U2" s="351"/>
      <c r="V2" s="351"/>
      <c r="AT2" s="18" t="s">
        <v>101</v>
      </c>
    </row>
    <row r="3" spans="1:46" s="1" customFormat="1" ht="6.95" customHeight="1">
      <c r="B3" s="232"/>
      <c r="C3" s="233"/>
      <c r="D3" s="233"/>
      <c r="E3" s="233"/>
      <c r="F3" s="233"/>
      <c r="G3" s="233"/>
      <c r="H3" s="233"/>
      <c r="I3" s="233"/>
      <c r="J3" s="233"/>
      <c r="K3" s="233"/>
      <c r="L3" s="21"/>
      <c r="AT3" s="18" t="s">
        <v>80</v>
      </c>
    </row>
    <row r="4" spans="1:46" s="1" customFormat="1" ht="24.95" customHeight="1">
      <c r="B4" s="234"/>
      <c r="C4" s="77"/>
      <c r="D4" s="235" t="s">
        <v>105</v>
      </c>
      <c r="E4" s="77"/>
      <c r="F4" s="77"/>
      <c r="G4" s="77"/>
      <c r="H4" s="77"/>
      <c r="I4" s="77"/>
      <c r="J4" s="77"/>
      <c r="K4" s="77"/>
      <c r="L4" s="21"/>
      <c r="M4" s="78" t="s">
        <v>11</v>
      </c>
      <c r="AT4" s="18" t="s">
        <v>4</v>
      </c>
    </row>
    <row r="5" spans="1:46" s="1" customFormat="1" ht="6.95" customHeight="1">
      <c r="B5" s="234"/>
      <c r="C5" s="77"/>
      <c r="D5" s="77"/>
      <c r="E5" s="77"/>
      <c r="F5" s="77"/>
      <c r="G5" s="77"/>
      <c r="H5" s="77"/>
      <c r="I5" s="77"/>
      <c r="J5" s="77"/>
      <c r="K5" s="77"/>
      <c r="L5" s="21"/>
    </row>
    <row r="6" spans="1:46" s="1" customFormat="1" ht="12" customHeight="1">
      <c r="B6" s="234"/>
      <c r="C6" s="77"/>
      <c r="D6" s="236" t="s">
        <v>15</v>
      </c>
      <c r="E6" s="77"/>
      <c r="F6" s="77"/>
      <c r="G6" s="77"/>
      <c r="H6" s="77"/>
      <c r="I6" s="77"/>
      <c r="J6" s="77"/>
      <c r="K6" s="77"/>
      <c r="L6" s="21"/>
    </row>
    <row r="7" spans="1:46" s="1" customFormat="1" ht="16.5" customHeight="1">
      <c r="B7" s="234"/>
      <c r="C7" s="77"/>
      <c r="D7" s="77"/>
      <c r="E7" s="366" t="str">
        <f>'Rekapitulace stavby'!K6</f>
        <v>Vjezd do areálu Žižkov, vnitřní komunikace</v>
      </c>
      <c r="F7" s="367"/>
      <c r="G7" s="367"/>
      <c r="H7" s="367"/>
      <c r="I7" s="77"/>
      <c r="J7" s="77"/>
      <c r="K7" s="77"/>
      <c r="L7" s="21"/>
    </row>
    <row r="8" spans="1:46" s="2" customFormat="1" ht="12" customHeight="1">
      <c r="A8" s="27"/>
      <c r="B8" s="237"/>
      <c r="C8" s="238"/>
      <c r="D8" s="236" t="s">
        <v>106</v>
      </c>
      <c r="E8" s="238"/>
      <c r="F8" s="238"/>
      <c r="G8" s="238"/>
      <c r="H8" s="238"/>
      <c r="I8" s="238"/>
      <c r="J8" s="238"/>
      <c r="K8" s="238"/>
      <c r="L8" s="79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46" s="2" customFormat="1" ht="16.5" customHeight="1">
      <c r="A9" s="27"/>
      <c r="B9" s="237"/>
      <c r="C9" s="238"/>
      <c r="D9" s="238"/>
      <c r="E9" s="364" t="s">
        <v>1642</v>
      </c>
      <c r="F9" s="365"/>
      <c r="G9" s="365"/>
      <c r="H9" s="365"/>
      <c r="I9" s="238"/>
      <c r="J9" s="238"/>
      <c r="K9" s="238"/>
      <c r="L9" s="79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46" s="2" customFormat="1">
      <c r="A10" s="27"/>
      <c r="B10" s="237"/>
      <c r="C10" s="238"/>
      <c r="D10" s="238"/>
      <c r="E10" s="238"/>
      <c r="F10" s="238"/>
      <c r="G10" s="238"/>
      <c r="H10" s="238"/>
      <c r="I10" s="238"/>
      <c r="J10" s="238"/>
      <c r="K10" s="238"/>
      <c r="L10" s="79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</row>
    <row r="11" spans="1:46" s="2" customFormat="1" ht="12" customHeight="1">
      <c r="A11" s="27"/>
      <c r="B11" s="237"/>
      <c r="C11" s="238"/>
      <c r="D11" s="236" t="s">
        <v>17</v>
      </c>
      <c r="E11" s="238"/>
      <c r="F11" s="239" t="s">
        <v>3</v>
      </c>
      <c r="G11" s="238"/>
      <c r="H11" s="238"/>
      <c r="I11" s="236" t="s">
        <v>18</v>
      </c>
      <c r="J11" s="239" t="s">
        <v>3</v>
      </c>
      <c r="K11" s="238"/>
      <c r="L11" s="79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46" s="2" customFormat="1" ht="12" customHeight="1">
      <c r="A12" s="27"/>
      <c r="B12" s="237"/>
      <c r="C12" s="238"/>
      <c r="D12" s="236" t="s">
        <v>19</v>
      </c>
      <c r="E12" s="238"/>
      <c r="F12" s="239" t="s">
        <v>20</v>
      </c>
      <c r="G12" s="238"/>
      <c r="H12" s="238"/>
      <c r="I12" s="236" t="s">
        <v>21</v>
      </c>
      <c r="J12" s="240" t="str">
        <f>'Rekapitulace stavby'!AN8</f>
        <v>23. 5. 2025</v>
      </c>
      <c r="K12" s="238"/>
      <c r="L12" s="79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46" s="2" customFormat="1" ht="10.9" customHeight="1">
      <c r="A13" s="27"/>
      <c r="B13" s="237"/>
      <c r="C13" s="238"/>
      <c r="D13" s="238"/>
      <c r="E13" s="238"/>
      <c r="F13" s="238"/>
      <c r="G13" s="238"/>
      <c r="H13" s="238"/>
      <c r="I13" s="238"/>
      <c r="J13" s="238"/>
      <c r="K13" s="238"/>
      <c r="L13" s="79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46" s="2" customFormat="1" ht="12" customHeight="1">
      <c r="A14" s="27"/>
      <c r="B14" s="237"/>
      <c r="C14" s="238"/>
      <c r="D14" s="236" t="s">
        <v>23</v>
      </c>
      <c r="E14" s="238"/>
      <c r="F14" s="238"/>
      <c r="G14" s="238"/>
      <c r="H14" s="238"/>
      <c r="I14" s="236" t="s">
        <v>24</v>
      </c>
      <c r="J14" s="239" t="s">
        <v>25</v>
      </c>
      <c r="K14" s="238"/>
      <c r="L14" s="79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46" s="2" customFormat="1" ht="18" customHeight="1">
      <c r="A15" s="27"/>
      <c r="B15" s="237"/>
      <c r="C15" s="238"/>
      <c r="D15" s="238"/>
      <c r="E15" s="239" t="s">
        <v>20</v>
      </c>
      <c r="F15" s="238"/>
      <c r="G15" s="238"/>
      <c r="H15" s="238"/>
      <c r="I15" s="236" t="s">
        <v>26</v>
      </c>
      <c r="J15" s="239" t="s">
        <v>3</v>
      </c>
      <c r="K15" s="238"/>
      <c r="L15" s="79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6" s="2" customFormat="1" ht="6.95" customHeight="1">
      <c r="A16" s="27"/>
      <c r="B16" s="237"/>
      <c r="C16" s="238"/>
      <c r="D16" s="238"/>
      <c r="E16" s="238"/>
      <c r="F16" s="238"/>
      <c r="G16" s="238"/>
      <c r="H16" s="238"/>
      <c r="I16" s="238"/>
      <c r="J16" s="238"/>
      <c r="K16" s="238"/>
      <c r="L16" s="7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1" s="2" customFormat="1" ht="12" customHeight="1">
      <c r="A17" s="27"/>
      <c r="B17" s="237"/>
      <c r="C17" s="238"/>
      <c r="D17" s="236" t="s">
        <v>27</v>
      </c>
      <c r="E17" s="238"/>
      <c r="F17" s="238"/>
      <c r="G17" s="238"/>
      <c r="H17" s="238"/>
      <c r="I17" s="236" t="s">
        <v>24</v>
      </c>
      <c r="J17" s="239" t="str">
        <f>'Rekapitulace stavby'!AN13</f>
        <v/>
      </c>
      <c r="K17" s="238"/>
      <c r="L17" s="7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</row>
    <row r="18" spans="1:31" s="2" customFormat="1" ht="18" customHeight="1">
      <c r="A18" s="27"/>
      <c r="B18" s="237"/>
      <c r="C18" s="238"/>
      <c r="D18" s="238"/>
      <c r="E18" s="368" t="str">
        <f>'Rekapitulace stavby'!E14</f>
        <v xml:space="preserve"> </v>
      </c>
      <c r="F18" s="368"/>
      <c r="G18" s="368"/>
      <c r="H18" s="368"/>
      <c r="I18" s="236" t="s">
        <v>26</v>
      </c>
      <c r="J18" s="239">
        <f>'Rekapitulace stavby'!AN14</f>
        <v>0</v>
      </c>
      <c r="K18" s="238"/>
      <c r="L18" s="79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1" s="2" customFormat="1" ht="6.95" customHeight="1">
      <c r="A19" s="27"/>
      <c r="B19" s="237"/>
      <c r="C19" s="238"/>
      <c r="D19" s="238"/>
      <c r="E19" s="238"/>
      <c r="F19" s="238"/>
      <c r="G19" s="238"/>
      <c r="H19" s="238"/>
      <c r="I19" s="238"/>
      <c r="J19" s="238"/>
      <c r="K19" s="238"/>
      <c r="L19" s="79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1" s="2" customFormat="1" ht="12" customHeight="1">
      <c r="A20" s="27"/>
      <c r="B20" s="237"/>
      <c r="C20" s="238"/>
      <c r="D20" s="236" t="s">
        <v>29</v>
      </c>
      <c r="E20" s="238"/>
      <c r="F20" s="238"/>
      <c r="G20" s="238"/>
      <c r="H20" s="238"/>
      <c r="I20" s="236" t="s">
        <v>24</v>
      </c>
      <c r="J20" s="239" t="s">
        <v>3</v>
      </c>
      <c r="K20" s="238"/>
      <c r="L20" s="7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1" s="2" customFormat="1" ht="18" customHeight="1">
      <c r="A21" s="27"/>
      <c r="B21" s="237"/>
      <c r="C21" s="238"/>
      <c r="D21" s="238"/>
      <c r="E21" s="239" t="s">
        <v>30</v>
      </c>
      <c r="F21" s="238"/>
      <c r="G21" s="238"/>
      <c r="H21" s="238"/>
      <c r="I21" s="236" t="s">
        <v>26</v>
      </c>
      <c r="J21" s="239" t="s">
        <v>3</v>
      </c>
      <c r="K21" s="238"/>
      <c r="L21" s="7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1" s="2" customFormat="1" ht="6.95" customHeight="1">
      <c r="A22" s="27"/>
      <c r="B22" s="237"/>
      <c r="C22" s="238"/>
      <c r="D22" s="238"/>
      <c r="E22" s="238"/>
      <c r="F22" s="238"/>
      <c r="G22" s="238"/>
      <c r="H22" s="238"/>
      <c r="I22" s="238"/>
      <c r="J22" s="238"/>
      <c r="K22" s="238"/>
      <c r="L22" s="79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</row>
    <row r="23" spans="1:31" s="2" customFormat="1" ht="12" customHeight="1">
      <c r="A23" s="27"/>
      <c r="B23" s="237"/>
      <c r="C23" s="238"/>
      <c r="D23" s="236" t="s">
        <v>32</v>
      </c>
      <c r="E23" s="238"/>
      <c r="F23" s="238"/>
      <c r="G23" s="238"/>
      <c r="H23" s="238"/>
      <c r="I23" s="236" t="s">
        <v>24</v>
      </c>
      <c r="J23" s="239" t="s">
        <v>3</v>
      </c>
      <c r="K23" s="238"/>
      <c r="L23" s="79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</row>
    <row r="24" spans="1:31" s="2" customFormat="1" ht="18" customHeight="1">
      <c r="A24" s="27"/>
      <c r="B24" s="237"/>
      <c r="C24" s="238"/>
      <c r="D24" s="238"/>
      <c r="E24" s="239" t="s">
        <v>33</v>
      </c>
      <c r="F24" s="238"/>
      <c r="G24" s="238"/>
      <c r="H24" s="238"/>
      <c r="I24" s="236" t="s">
        <v>26</v>
      </c>
      <c r="J24" s="239" t="s">
        <v>3</v>
      </c>
      <c r="K24" s="238"/>
      <c r="L24" s="7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</row>
    <row r="25" spans="1:31" s="2" customFormat="1" ht="6.95" customHeight="1">
      <c r="A25" s="27"/>
      <c r="B25" s="237"/>
      <c r="C25" s="238"/>
      <c r="D25" s="238"/>
      <c r="E25" s="238"/>
      <c r="F25" s="238"/>
      <c r="G25" s="238"/>
      <c r="H25" s="238"/>
      <c r="I25" s="238"/>
      <c r="J25" s="238"/>
      <c r="K25" s="238"/>
      <c r="L25" s="7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1:31" s="2" customFormat="1" ht="12" customHeight="1">
      <c r="A26" s="27"/>
      <c r="B26" s="237"/>
      <c r="C26" s="238"/>
      <c r="D26" s="236" t="s">
        <v>34</v>
      </c>
      <c r="E26" s="238"/>
      <c r="F26" s="238"/>
      <c r="G26" s="238"/>
      <c r="H26" s="238"/>
      <c r="I26" s="238"/>
      <c r="J26" s="238"/>
      <c r="K26" s="238"/>
      <c r="L26" s="79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</row>
    <row r="27" spans="1:31" s="8" customFormat="1" ht="47.25" customHeight="1">
      <c r="A27" s="80"/>
      <c r="B27" s="241"/>
      <c r="C27" s="242"/>
      <c r="D27" s="242"/>
      <c r="E27" s="369" t="s">
        <v>35</v>
      </c>
      <c r="F27" s="369"/>
      <c r="G27" s="369"/>
      <c r="H27" s="369"/>
      <c r="I27" s="242"/>
      <c r="J27" s="242"/>
      <c r="K27" s="242"/>
      <c r="L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2" customFormat="1" ht="6.95" customHeight="1">
      <c r="A28" s="27"/>
      <c r="B28" s="237"/>
      <c r="C28" s="238"/>
      <c r="D28" s="238"/>
      <c r="E28" s="238"/>
      <c r="F28" s="238"/>
      <c r="G28" s="238"/>
      <c r="H28" s="238"/>
      <c r="I28" s="238"/>
      <c r="J28" s="238"/>
      <c r="K28" s="238"/>
      <c r="L28" s="79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</row>
    <row r="29" spans="1:31" s="2" customFormat="1" ht="6.95" customHeight="1">
      <c r="A29" s="27"/>
      <c r="B29" s="237"/>
      <c r="C29" s="238"/>
      <c r="D29" s="243"/>
      <c r="E29" s="243"/>
      <c r="F29" s="243"/>
      <c r="G29" s="243"/>
      <c r="H29" s="243"/>
      <c r="I29" s="243"/>
      <c r="J29" s="243"/>
      <c r="K29" s="243"/>
      <c r="L29" s="79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</row>
    <row r="30" spans="1:31" s="2" customFormat="1" ht="25.35" customHeight="1">
      <c r="A30" s="27"/>
      <c r="B30" s="237"/>
      <c r="C30" s="238"/>
      <c r="D30" s="244" t="s">
        <v>36</v>
      </c>
      <c r="E30" s="238"/>
      <c r="F30" s="238"/>
      <c r="G30" s="238"/>
      <c r="H30" s="238"/>
      <c r="I30" s="238"/>
      <c r="J30" s="245">
        <f>ROUND(J85, 2)</f>
        <v>0</v>
      </c>
      <c r="K30" s="238"/>
      <c r="L30" s="79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</row>
    <row r="31" spans="1:31" s="2" customFormat="1" ht="6.95" customHeight="1">
      <c r="A31" s="27"/>
      <c r="B31" s="237"/>
      <c r="C31" s="238"/>
      <c r="D31" s="243"/>
      <c r="E31" s="243"/>
      <c r="F31" s="243"/>
      <c r="G31" s="243"/>
      <c r="H31" s="243"/>
      <c r="I31" s="243"/>
      <c r="J31" s="243"/>
      <c r="K31" s="243"/>
      <c r="L31" s="79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</row>
    <row r="32" spans="1:31" s="2" customFormat="1" ht="14.45" customHeight="1">
      <c r="A32" s="27"/>
      <c r="B32" s="237"/>
      <c r="C32" s="238"/>
      <c r="D32" s="238"/>
      <c r="E32" s="238"/>
      <c r="F32" s="246" t="s">
        <v>38</v>
      </c>
      <c r="G32" s="238"/>
      <c r="H32" s="238"/>
      <c r="I32" s="246" t="s">
        <v>37</v>
      </c>
      <c r="J32" s="246" t="s">
        <v>39</v>
      </c>
      <c r="K32" s="238"/>
      <c r="L32" s="7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</row>
    <row r="33" spans="1:31" s="2" customFormat="1" ht="14.45" customHeight="1">
      <c r="A33" s="27"/>
      <c r="B33" s="237"/>
      <c r="C33" s="238"/>
      <c r="D33" s="247" t="s">
        <v>40</v>
      </c>
      <c r="E33" s="236" t="s">
        <v>41</v>
      </c>
      <c r="F33" s="248">
        <f>ROUND((SUM(BE85:BE216)),  2)</f>
        <v>0</v>
      </c>
      <c r="G33" s="238"/>
      <c r="H33" s="238"/>
      <c r="I33" s="249">
        <v>0.21</v>
      </c>
      <c r="J33" s="248">
        <f>ROUND(((SUM(BE85:BE216))*I33),  2)</f>
        <v>0</v>
      </c>
      <c r="K33" s="238"/>
      <c r="L33" s="7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</row>
    <row r="34" spans="1:31" s="2" customFormat="1" ht="14.45" customHeight="1">
      <c r="A34" s="27"/>
      <c r="B34" s="237"/>
      <c r="C34" s="238"/>
      <c r="D34" s="238"/>
      <c r="E34" s="236" t="s">
        <v>42</v>
      </c>
      <c r="F34" s="248">
        <f>ROUND((SUM(BF85:BF216)),  2)</f>
        <v>0</v>
      </c>
      <c r="G34" s="238"/>
      <c r="H34" s="238"/>
      <c r="I34" s="249">
        <v>0.12</v>
      </c>
      <c r="J34" s="248">
        <f>ROUND(((SUM(BF85:BF216))*I34),  2)</f>
        <v>0</v>
      </c>
      <c r="K34" s="238"/>
      <c r="L34" s="79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</row>
    <row r="35" spans="1:31" s="2" customFormat="1" ht="14.45" hidden="1" customHeight="1">
      <c r="A35" s="27"/>
      <c r="B35" s="237"/>
      <c r="C35" s="238"/>
      <c r="D35" s="238"/>
      <c r="E35" s="236" t="s">
        <v>43</v>
      </c>
      <c r="F35" s="248">
        <f>ROUND((SUM(BG85:BG216)),  2)</f>
        <v>0</v>
      </c>
      <c r="G35" s="238"/>
      <c r="H35" s="238"/>
      <c r="I35" s="249">
        <v>0.21</v>
      </c>
      <c r="J35" s="248">
        <f>0</f>
        <v>0</v>
      </c>
      <c r="K35" s="238"/>
      <c r="L35" s="79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</row>
    <row r="36" spans="1:31" s="2" customFormat="1" ht="14.45" hidden="1" customHeight="1">
      <c r="A36" s="27"/>
      <c r="B36" s="237"/>
      <c r="C36" s="238"/>
      <c r="D36" s="238"/>
      <c r="E36" s="236" t="s">
        <v>44</v>
      </c>
      <c r="F36" s="248">
        <f>ROUND((SUM(BH85:BH216)),  2)</f>
        <v>0</v>
      </c>
      <c r="G36" s="238"/>
      <c r="H36" s="238"/>
      <c r="I36" s="249">
        <v>0.12</v>
      </c>
      <c r="J36" s="248">
        <f>0</f>
        <v>0</v>
      </c>
      <c r="K36" s="238"/>
      <c r="L36" s="79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</row>
    <row r="37" spans="1:31" s="2" customFormat="1" ht="14.45" hidden="1" customHeight="1">
      <c r="A37" s="27"/>
      <c r="B37" s="237"/>
      <c r="C37" s="238"/>
      <c r="D37" s="238"/>
      <c r="E37" s="236" t="s">
        <v>45</v>
      </c>
      <c r="F37" s="248">
        <f>ROUND((SUM(BI85:BI216)),  2)</f>
        <v>0</v>
      </c>
      <c r="G37" s="238"/>
      <c r="H37" s="238"/>
      <c r="I37" s="249">
        <v>0</v>
      </c>
      <c r="J37" s="248">
        <f>0</f>
        <v>0</v>
      </c>
      <c r="K37" s="238"/>
      <c r="L37" s="79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</row>
    <row r="38" spans="1:31" s="2" customFormat="1" ht="6.95" customHeight="1">
      <c r="A38" s="27"/>
      <c r="B38" s="237"/>
      <c r="C38" s="238"/>
      <c r="D38" s="238"/>
      <c r="E38" s="238"/>
      <c r="F38" s="238"/>
      <c r="G38" s="238"/>
      <c r="H38" s="238"/>
      <c r="I38" s="238"/>
      <c r="J38" s="238"/>
      <c r="K38" s="238"/>
      <c r="L38" s="79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</row>
    <row r="39" spans="1:31" s="2" customFormat="1" ht="25.35" customHeight="1">
      <c r="A39" s="27"/>
      <c r="B39" s="237"/>
      <c r="C39" s="250"/>
      <c r="D39" s="251" t="s">
        <v>46</v>
      </c>
      <c r="E39" s="252"/>
      <c r="F39" s="252"/>
      <c r="G39" s="253" t="s">
        <v>47</v>
      </c>
      <c r="H39" s="254" t="s">
        <v>48</v>
      </c>
      <c r="I39" s="252"/>
      <c r="J39" s="255">
        <f>SUM(J30:J37)</f>
        <v>0</v>
      </c>
      <c r="K39" s="256"/>
      <c r="L39" s="79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</row>
    <row r="40" spans="1:31" s="2" customFormat="1" ht="14.45" customHeight="1">
      <c r="A40" s="27"/>
      <c r="B40" s="257"/>
      <c r="C40" s="258"/>
      <c r="D40" s="258"/>
      <c r="E40" s="258"/>
      <c r="F40" s="258"/>
      <c r="G40" s="258"/>
      <c r="H40" s="258"/>
      <c r="I40" s="258"/>
      <c r="J40" s="258"/>
      <c r="K40" s="258"/>
      <c r="L40" s="7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</row>
    <row r="44" spans="1:31" s="2" customFormat="1" ht="6.95" customHeight="1">
      <c r="A44" s="27"/>
      <c r="B44" s="259"/>
      <c r="C44" s="260"/>
      <c r="D44" s="260"/>
      <c r="E44" s="260"/>
      <c r="F44" s="260"/>
      <c r="G44" s="260"/>
      <c r="H44" s="260"/>
      <c r="I44" s="260"/>
      <c r="J44" s="260"/>
      <c r="K44" s="260"/>
      <c r="L44" s="79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1" s="2" customFormat="1" ht="24.95" customHeight="1">
      <c r="A45" s="27"/>
      <c r="B45" s="237"/>
      <c r="C45" s="235" t="s">
        <v>108</v>
      </c>
      <c r="D45" s="238"/>
      <c r="E45" s="238"/>
      <c r="F45" s="238"/>
      <c r="G45" s="238"/>
      <c r="H45" s="238"/>
      <c r="I45" s="238"/>
      <c r="J45" s="238"/>
      <c r="K45" s="238"/>
      <c r="L45" s="79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</row>
    <row r="46" spans="1:31" s="2" customFormat="1" ht="6.95" customHeight="1">
      <c r="A46" s="27"/>
      <c r="B46" s="237"/>
      <c r="C46" s="238"/>
      <c r="D46" s="238"/>
      <c r="E46" s="238"/>
      <c r="F46" s="238"/>
      <c r="G46" s="238"/>
      <c r="H46" s="238"/>
      <c r="I46" s="238"/>
      <c r="J46" s="238"/>
      <c r="K46" s="238"/>
      <c r="L46" s="79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</row>
    <row r="47" spans="1:31" s="2" customFormat="1" ht="12" customHeight="1">
      <c r="A47" s="27"/>
      <c r="B47" s="237"/>
      <c r="C47" s="236" t="s">
        <v>15</v>
      </c>
      <c r="D47" s="238"/>
      <c r="E47" s="238"/>
      <c r="F47" s="238"/>
      <c r="G47" s="238"/>
      <c r="H47" s="238"/>
      <c r="I47" s="238"/>
      <c r="J47" s="238"/>
      <c r="K47" s="238"/>
      <c r="L47" s="79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</row>
    <row r="48" spans="1:31" s="2" customFormat="1" ht="16.5" customHeight="1">
      <c r="A48" s="27"/>
      <c r="B48" s="237"/>
      <c r="C48" s="238"/>
      <c r="D48" s="238"/>
      <c r="E48" s="366" t="str">
        <f>E7</f>
        <v>Vjezd do areálu Žižkov, vnitřní komunikace</v>
      </c>
      <c r="F48" s="367"/>
      <c r="G48" s="367"/>
      <c r="H48" s="367"/>
      <c r="I48" s="238"/>
      <c r="J48" s="238"/>
      <c r="K48" s="238"/>
      <c r="L48" s="79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</row>
    <row r="49" spans="1:47" s="2" customFormat="1" ht="12" customHeight="1">
      <c r="A49" s="27"/>
      <c r="B49" s="237"/>
      <c r="C49" s="236" t="s">
        <v>106</v>
      </c>
      <c r="D49" s="238"/>
      <c r="E49" s="238"/>
      <c r="F49" s="238"/>
      <c r="G49" s="238"/>
      <c r="H49" s="238"/>
      <c r="I49" s="238"/>
      <c r="J49" s="238"/>
      <c r="K49" s="238"/>
      <c r="L49" s="79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</row>
    <row r="50" spans="1:47" s="2" customFormat="1" ht="16.5" customHeight="1">
      <c r="A50" s="27"/>
      <c r="B50" s="237"/>
      <c r="C50" s="238"/>
      <c r="D50" s="238"/>
      <c r="E50" s="364" t="str">
        <f>E9</f>
        <v>08 - Kanalizace splašková</v>
      </c>
      <c r="F50" s="365"/>
      <c r="G50" s="365"/>
      <c r="H50" s="365"/>
      <c r="I50" s="238"/>
      <c r="J50" s="238"/>
      <c r="K50" s="238"/>
      <c r="L50" s="79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</row>
    <row r="51" spans="1:47" s="2" customFormat="1" ht="6.95" customHeight="1">
      <c r="A51" s="27"/>
      <c r="B51" s="237"/>
      <c r="C51" s="238"/>
      <c r="D51" s="238"/>
      <c r="E51" s="238"/>
      <c r="F51" s="238"/>
      <c r="G51" s="238"/>
      <c r="H51" s="238"/>
      <c r="I51" s="238"/>
      <c r="J51" s="238"/>
      <c r="K51" s="238"/>
      <c r="L51" s="79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</row>
    <row r="52" spans="1:47" s="2" customFormat="1" ht="12" customHeight="1">
      <c r="A52" s="27"/>
      <c r="B52" s="237"/>
      <c r="C52" s="236" t="s">
        <v>19</v>
      </c>
      <c r="D52" s="238"/>
      <c r="E52" s="238"/>
      <c r="F52" s="239" t="str">
        <f>F12</f>
        <v>Vysoká škola ekonomická v Praze</v>
      </c>
      <c r="G52" s="238"/>
      <c r="H52" s="238"/>
      <c r="I52" s="236" t="s">
        <v>21</v>
      </c>
      <c r="J52" s="240" t="str">
        <f>IF(J12="","",J12)</f>
        <v>23. 5. 2025</v>
      </c>
      <c r="K52" s="238"/>
      <c r="L52" s="7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</row>
    <row r="53" spans="1:47" s="2" customFormat="1" ht="6.95" customHeight="1">
      <c r="A53" s="27"/>
      <c r="B53" s="237"/>
      <c r="C53" s="238"/>
      <c r="D53" s="238"/>
      <c r="E53" s="238"/>
      <c r="F53" s="238"/>
      <c r="G53" s="238"/>
      <c r="H53" s="238"/>
      <c r="I53" s="238"/>
      <c r="J53" s="238"/>
      <c r="K53" s="238"/>
      <c r="L53" s="7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</row>
    <row r="54" spans="1:47" s="2" customFormat="1" ht="25.7" customHeight="1">
      <c r="A54" s="27"/>
      <c r="B54" s="237"/>
      <c r="C54" s="236" t="s">
        <v>23</v>
      </c>
      <c r="D54" s="238"/>
      <c r="E54" s="238"/>
      <c r="F54" s="239" t="str">
        <f>E15</f>
        <v>Vysoká škola ekonomická v Praze</v>
      </c>
      <c r="G54" s="238"/>
      <c r="H54" s="238"/>
      <c r="I54" s="236" t="s">
        <v>29</v>
      </c>
      <c r="J54" s="261" t="str">
        <f>E21</f>
        <v>Ing. arch. Petr Ovčačík</v>
      </c>
      <c r="K54" s="238"/>
      <c r="L54" s="79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</row>
    <row r="55" spans="1:47" s="2" customFormat="1" ht="15.2" customHeight="1">
      <c r="A55" s="27"/>
      <c r="B55" s="237"/>
      <c r="C55" s="236" t="s">
        <v>27</v>
      </c>
      <c r="D55" s="238"/>
      <c r="E55" s="238"/>
      <c r="F55" s="239" t="str">
        <f>IF(E18="","",E18)</f>
        <v xml:space="preserve"> </v>
      </c>
      <c r="G55" s="238"/>
      <c r="H55" s="238"/>
      <c r="I55" s="236" t="s">
        <v>32</v>
      </c>
      <c r="J55" s="261" t="str">
        <f>E24</f>
        <v>Ing. M. Dušek</v>
      </c>
      <c r="K55" s="238"/>
      <c r="L55" s="79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</row>
    <row r="56" spans="1:47" s="2" customFormat="1" ht="10.35" customHeight="1">
      <c r="A56" s="27"/>
      <c r="B56" s="237"/>
      <c r="C56" s="238"/>
      <c r="D56" s="238"/>
      <c r="E56" s="238"/>
      <c r="F56" s="238"/>
      <c r="G56" s="238"/>
      <c r="H56" s="238"/>
      <c r="I56" s="238"/>
      <c r="J56" s="238"/>
      <c r="K56" s="238"/>
      <c r="L56" s="79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</row>
    <row r="57" spans="1:47" s="2" customFormat="1" ht="29.25" customHeight="1">
      <c r="A57" s="27"/>
      <c r="B57" s="237"/>
      <c r="C57" s="262" t="s">
        <v>109</v>
      </c>
      <c r="D57" s="250"/>
      <c r="E57" s="250"/>
      <c r="F57" s="250"/>
      <c r="G57" s="250"/>
      <c r="H57" s="250"/>
      <c r="I57" s="250"/>
      <c r="J57" s="263" t="s">
        <v>110</v>
      </c>
      <c r="K57" s="250"/>
      <c r="L57" s="79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</row>
    <row r="58" spans="1:47" s="2" customFormat="1" ht="10.35" customHeight="1">
      <c r="A58" s="27"/>
      <c r="B58" s="237"/>
      <c r="C58" s="238"/>
      <c r="D58" s="238"/>
      <c r="E58" s="238"/>
      <c r="F58" s="238"/>
      <c r="G58" s="238"/>
      <c r="H58" s="238"/>
      <c r="I58" s="238"/>
      <c r="J58" s="238"/>
      <c r="K58" s="238"/>
      <c r="L58" s="79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</row>
    <row r="59" spans="1:47" s="2" customFormat="1" ht="22.9" customHeight="1">
      <c r="A59" s="27"/>
      <c r="B59" s="237"/>
      <c r="C59" s="264" t="s">
        <v>68</v>
      </c>
      <c r="D59" s="238"/>
      <c r="E59" s="238"/>
      <c r="F59" s="238"/>
      <c r="G59" s="238"/>
      <c r="H59" s="238"/>
      <c r="I59" s="238"/>
      <c r="J59" s="245">
        <f>J85</f>
        <v>0</v>
      </c>
      <c r="K59" s="238"/>
      <c r="L59" s="79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U59" s="18" t="s">
        <v>111</v>
      </c>
    </row>
    <row r="60" spans="1:47" s="9" customFormat="1" ht="24.95" customHeight="1">
      <c r="B60" s="265"/>
      <c r="C60" s="266"/>
      <c r="D60" s="267" t="s">
        <v>112</v>
      </c>
      <c r="E60" s="268"/>
      <c r="F60" s="268"/>
      <c r="G60" s="268"/>
      <c r="H60" s="268"/>
      <c r="I60" s="268"/>
      <c r="J60" s="269">
        <f>J86</f>
        <v>0</v>
      </c>
      <c r="K60" s="266"/>
      <c r="L60" s="82"/>
    </row>
    <row r="61" spans="1:47" s="10" customFormat="1" ht="19.899999999999999" customHeight="1">
      <c r="B61" s="270"/>
      <c r="C61" s="271"/>
      <c r="D61" s="272" t="s">
        <v>213</v>
      </c>
      <c r="E61" s="273"/>
      <c r="F61" s="273"/>
      <c r="G61" s="273"/>
      <c r="H61" s="273"/>
      <c r="I61" s="273"/>
      <c r="J61" s="274">
        <f>J87</f>
        <v>0</v>
      </c>
      <c r="K61" s="271"/>
      <c r="L61" s="83"/>
    </row>
    <row r="62" spans="1:47" s="10" customFormat="1" ht="19.899999999999999" customHeight="1">
      <c r="B62" s="270"/>
      <c r="C62" s="271"/>
      <c r="D62" s="272" t="s">
        <v>216</v>
      </c>
      <c r="E62" s="273"/>
      <c r="F62" s="273"/>
      <c r="G62" s="273"/>
      <c r="H62" s="273"/>
      <c r="I62" s="273"/>
      <c r="J62" s="274">
        <f>J130</f>
        <v>0</v>
      </c>
      <c r="K62" s="271"/>
      <c r="L62" s="83"/>
    </row>
    <row r="63" spans="1:47" s="10" customFormat="1" ht="19.899999999999999" customHeight="1">
      <c r="B63" s="270"/>
      <c r="C63" s="271"/>
      <c r="D63" s="272" t="s">
        <v>775</v>
      </c>
      <c r="E63" s="273"/>
      <c r="F63" s="273"/>
      <c r="G63" s="273"/>
      <c r="H63" s="273"/>
      <c r="I63" s="273"/>
      <c r="J63" s="274">
        <f>J139</f>
        <v>0</v>
      </c>
      <c r="K63" s="271"/>
      <c r="L63" s="83"/>
    </row>
    <row r="64" spans="1:47" s="10" customFormat="1" ht="19.899999999999999" customHeight="1">
      <c r="B64" s="270"/>
      <c r="C64" s="271"/>
      <c r="D64" s="272" t="s">
        <v>219</v>
      </c>
      <c r="E64" s="273"/>
      <c r="F64" s="273"/>
      <c r="G64" s="273"/>
      <c r="H64" s="273"/>
      <c r="I64" s="273"/>
      <c r="J64" s="274">
        <f>J202</f>
        <v>0</v>
      </c>
      <c r="K64" s="271"/>
      <c r="L64" s="83"/>
    </row>
    <row r="65" spans="1:31" s="10" customFormat="1" ht="19.899999999999999" customHeight="1">
      <c r="B65" s="270"/>
      <c r="C65" s="271"/>
      <c r="D65" s="272" t="s">
        <v>220</v>
      </c>
      <c r="E65" s="273"/>
      <c r="F65" s="273"/>
      <c r="G65" s="273"/>
      <c r="H65" s="273"/>
      <c r="I65" s="273"/>
      <c r="J65" s="274">
        <f>J212</f>
        <v>0</v>
      </c>
      <c r="K65" s="271"/>
      <c r="L65" s="83"/>
    </row>
    <row r="66" spans="1:31" s="2" customFormat="1" ht="21.75" customHeight="1">
      <c r="A66" s="27"/>
      <c r="B66" s="237"/>
      <c r="C66" s="238"/>
      <c r="D66" s="238"/>
      <c r="E66" s="238"/>
      <c r="F66" s="238"/>
      <c r="G66" s="238"/>
      <c r="H66" s="238"/>
      <c r="I66" s="238"/>
      <c r="J66" s="238"/>
      <c r="K66" s="238"/>
      <c r="L66" s="79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</row>
    <row r="67" spans="1:31" s="2" customFormat="1" ht="6.95" customHeight="1">
      <c r="A67" s="27"/>
      <c r="B67" s="257"/>
      <c r="C67" s="258"/>
      <c r="D67" s="258"/>
      <c r="E67" s="258"/>
      <c r="F67" s="258"/>
      <c r="G67" s="258"/>
      <c r="H67" s="258"/>
      <c r="I67" s="258"/>
      <c r="J67" s="258"/>
      <c r="K67" s="258"/>
      <c r="L67" s="79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</row>
    <row r="71" spans="1:31" s="2" customFormat="1" ht="6.95" customHeight="1">
      <c r="A71" s="27"/>
      <c r="B71" s="259"/>
      <c r="C71" s="260"/>
      <c r="D71" s="260"/>
      <c r="E71" s="260"/>
      <c r="F71" s="260"/>
      <c r="G71" s="260"/>
      <c r="H71" s="260"/>
      <c r="I71" s="260"/>
      <c r="J71" s="260"/>
      <c r="K71" s="260"/>
      <c r="L71" s="79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</row>
    <row r="72" spans="1:31" s="2" customFormat="1" ht="24.95" customHeight="1">
      <c r="A72" s="27"/>
      <c r="B72" s="237"/>
      <c r="C72" s="235" t="s">
        <v>116</v>
      </c>
      <c r="D72" s="238"/>
      <c r="E72" s="238"/>
      <c r="F72" s="238"/>
      <c r="G72" s="238"/>
      <c r="H72" s="238"/>
      <c r="I72" s="238"/>
      <c r="J72" s="238"/>
      <c r="K72" s="238"/>
      <c r="L72" s="79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</row>
    <row r="73" spans="1:31" s="2" customFormat="1" ht="6.95" customHeight="1">
      <c r="A73" s="27"/>
      <c r="B73" s="237"/>
      <c r="C73" s="238"/>
      <c r="D73" s="238"/>
      <c r="E73" s="238"/>
      <c r="F73" s="238"/>
      <c r="G73" s="238"/>
      <c r="H73" s="238"/>
      <c r="I73" s="238"/>
      <c r="J73" s="238"/>
      <c r="K73" s="238"/>
      <c r="L73" s="79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</row>
    <row r="74" spans="1:31" s="2" customFormat="1" ht="12" customHeight="1">
      <c r="A74" s="27"/>
      <c r="B74" s="237"/>
      <c r="C74" s="236" t="s">
        <v>15</v>
      </c>
      <c r="D74" s="238"/>
      <c r="E74" s="238"/>
      <c r="F74" s="238"/>
      <c r="G74" s="238"/>
      <c r="H74" s="238"/>
      <c r="I74" s="238"/>
      <c r="J74" s="238"/>
      <c r="K74" s="238"/>
      <c r="L74" s="79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</row>
    <row r="75" spans="1:31" s="2" customFormat="1" ht="16.5" customHeight="1">
      <c r="A75" s="27"/>
      <c r="B75" s="237"/>
      <c r="C75" s="238"/>
      <c r="D75" s="238"/>
      <c r="E75" s="366" t="str">
        <f>E7</f>
        <v>Vjezd do areálu Žižkov, vnitřní komunikace</v>
      </c>
      <c r="F75" s="367"/>
      <c r="G75" s="367"/>
      <c r="H75" s="367"/>
      <c r="I75" s="238"/>
      <c r="J75" s="238"/>
      <c r="K75" s="238"/>
      <c r="L75" s="79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</row>
    <row r="76" spans="1:31" s="2" customFormat="1" ht="12" customHeight="1">
      <c r="A76" s="27"/>
      <c r="B76" s="237"/>
      <c r="C76" s="236" t="s">
        <v>106</v>
      </c>
      <c r="D76" s="238"/>
      <c r="E76" s="238"/>
      <c r="F76" s="238"/>
      <c r="G76" s="238"/>
      <c r="H76" s="238"/>
      <c r="I76" s="238"/>
      <c r="J76" s="238"/>
      <c r="K76" s="238"/>
      <c r="L76" s="79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</row>
    <row r="77" spans="1:31" s="2" customFormat="1" ht="16.5" customHeight="1">
      <c r="A77" s="27"/>
      <c r="B77" s="237"/>
      <c r="C77" s="238"/>
      <c r="D77" s="238"/>
      <c r="E77" s="364" t="str">
        <f>E9</f>
        <v>08 - Kanalizace splašková</v>
      </c>
      <c r="F77" s="365"/>
      <c r="G77" s="365"/>
      <c r="H77" s="365"/>
      <c r="I77" s="238"/>
      <c r="J77" s="238"/>
      <c r="K77" s="238"/>
      <c r="L77" s="79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</row>
    <row r="78" spans="1:31" s="2" customFormat="1" ht="6.95" customHeight="1">
      <c r="A78" s="27"/>
      <c r="B78" s="237"/>
      <c r="C78" s="238"/>
      <c r="D78" s="238"/>
      <c r="E78" s="238"/>
      <c r="F78" s="238"/>
      <c r="G78" s="238"/>
      <c r="H78" s="238"/>
      <c r="I78" s="238"/>
      <c r="J78" s="238"/>
      <c r="K78" s="238"/>
      <c r="L78" s="79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</row>
    <row r="79" spans="1:31" s="2" customFormat="1" ht="12" customHeight="1">
      <c r="A79" s="27"/>
      <c r="B79" s="237"/>
      <c r="C79" s="236" t="s">
        <v>19</v>
      </c>
      <c r="D79" s="238"/>
      <c r="E79" s="238"/>
      <c r="F79" s="239" t="str">
        <f>F12</f>
        <v>Vysoká škola ekonomická v Praze</v>
      </c>
      <c r="G79" s="238"/>
      <c r="H79" s="238"/>
      <c r="I79" s="236" t="s">
        <v>21</v>
      </c>
      <c r="J79" s="240" t="str">
        <f>IF(J12="","",J12)</f>
        <v>23. 5. 2025</v>
      </c>
      <c r="K79" s="238"/>
      <c r="L79" s="79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</row>
    <row r="80" spans="1:31" s="2" customFormat="1" ht="6.95" customHeight="1">
      <c r="A80" s="27"/>
      <c r="B80" s="237"/>
      <c r="C80" s="238"/>
      <c r="D80" s="238"/>
      <c r="E80" s="238"/>
      <c r="F80" s="238"/>
      <c r="G80" s="238"/>
      <c r="H80" s="238"/>
      <c r="I80" s="238"/>
      <c r="J80" s="238"/>
      <c r="K80" s="238"/>
      <c r="L80" s="79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</row>
    <row r="81" spans="1:65" s="2" customFormat="1" ht="25.7" customHeight="1">
      <c r="A81" s="27"/>
      <c r="B81" s="237"/>
      <c r="C81" s="236" t="s">
        <v>23</v>
      </c>
      <c r="D81" s="238"/>
      <c r="E81" s="238"/>
      <c r="F81" s="239" t="str">
        <f>E15</f>
        <v>Vysoká škola ekonomická v Praze</v>
      </c>
      <c r="G81" s="238"/>
      <c r="H81" s="238"/>
      <c r="I81" s="236" t="s">
        <v>29</v>
      </c>
      <c r="J81" s="261" t="str">
        <f>E21</f>
        <v>Ing. arch. Petr Ovčačík</v>
      </c>
      <c r="K81" s="238"/>
      <c r="L81" s="79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</row>
    <row r="82" spans="1:65" s="2" customFormat="1" ht="15.2" customHeight="1">
      <c r="A82" s="27"/>
      <c r="B82" s="237"/>
      <c r="C82" s="236" t="s">
        <v>27</v>
      </c>
      <c r="D82" s="238"/>
      <c r="E82" s="238"/>
      <c r="F82" s="239" t="str">
        <f>IF(E18="","",E18)</f>
        <v xml:space="preserve"> </v>
      </c>
      <c r="G82" s="238"/>
      <c r="H82" s="238"/>
      <c r="I82" s="236" t="s">
        <v>32</v>
      </c>
      <c r="J82" s="261" t="str">
        <f>E24</f>
        <v>Ing. M. Dušek</v>
      </c>
      <c r="K82" s="238"/>
      <c r="L82" s="79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</row>
    <row r="83" spans="1:65" s="2" customFormat="1" ht="10.35" customHeight="1">
      <c r="A83" s="27"/>
      <c r="B83" s="237"/>
      <c r="C83" s="238"/>
      <c r="D83" s="238"/>
      <c r="E83" s="238"/>
      <c r="F83" s="238"/>
      <c r="G83" s="238"/>
      <c r="H83" s="238"/>
      <c r="I83" s="238"/>
      <c r="J83" s="238"/>
      <c r="K83" s="238"/>
      <c r="L83" s="79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</row>
    <row r="84" spans="1:65" s="11" customFormat="1" ht="29.25" customHeight="1">
      <c r="A84" s="84"/>
      <c r="B84" s="275"/>
      <c r="C84" s="276" t="s">
        <v>117</v>
      </c>
      <c r="D84" s="277" t="s">
        <v>55</v>
      </c>
      <c r="E84" s="277" t="s">
        <v>51</v>
      </c>
      <c r="F84" s="277" t="s">
        <v>52</v>
      </c>
      <c r="G84" s="277" t="s">
        <v>118</v>
      </c>
      <c r="H84" s="277" t="s">
        <v>119</v>
      </c>
      <c r="I84" s="277" t="s">
        <v>120</v>
      </c>
      <c r="J84" s="277" t="s">
        <v>110</v>
      </c>
      <c r="K84" s="278" t="s">
        <v>121</v>
      </c>
      <c r="L84" s="85"/>
      <c r="M84" s="48" t="s">
        <v>3</v>
      </c>
      <c r="N84" s="49" t="s">
        <v>40</v>
      </c>
      <c r="O84" s="49" t="s">
        <v>122</v>
      </c>
      <c r="P84" s="49" t="s">
        <v>123</v>
      </c>
      <c r="Q84" s="49" t="s">
        <v>124</v>
      </c>
      <c r="R84" s="49" t="s">
        <v>125</v>
      </c>
      <c r="S84" s="49" t="s">
        <v>126</v>
      </c>
      <c r="T84" s="50" t="s">
        <v>127</v>
      </c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</row>
    <row r="85" spans="1:65" s="2" customFormat="1" ht="22.9" customHeight="1">
      <c r="A85" s="27"/>
      <c r="B85" s="237"/>
      <c r="C85" s="279" t="s">
        <v>128</v>
      </c>
      <c r="D85" s="238"/>
      <c r="E85" s="238"/>
      <c r="F85" s="238"/>
      <c r="G85" s="238"/>
      <c r="H85" s="238"/>
      <c r="I85" s="238"/>
      <c r="J85" s="280">
        <f>BK85</f>
        <v>0</v>
      </c>
      <c r="K85" s="238"/>
      <c r="L85" s="28"/>
      <c r="M85" s="51"/>
      <c r="N85" s="42"/>
      <c r="O85" s="52"/>
      <c r="P85" s="86">
        <f>P86</f>
        <v>4455.4127900000003</v>
      </c>
      <c r="Q85" s="52"/>
      <c r="R85" s="86">
        <f>R86</f>
        <v>1290.3428799999999</v>
      </c>
      <c r="S85" s="52"/>
      <c r="T85" s="87">
        <f>T86</f>
        <v>27.924999999999997</v>
      </c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T85" s="18" t="s">
        <v>69</v>
      </c>
      <c r="AU85" s="18" t="s">
        <v>111</v>
      </c>
      <c r="BK85" s="88">
        <f>BK86</f>
        <v>0</v>
      </c>
    </row>
    <row r="86" spans="1:65" s="12" customFormat="1" ht="25.9" customHeight="1">
      <c r="B86" s="281"/>
      <c r="C86" s="282"/>
      <c r="D86" s="283" t="s">
        <v>69</v>
      </c>
      <c r="E86" s="284" t="s">
        <v>129</v>
      </c>
      <c r="F86" s="284" t="s">
        <v>130</v>
      </c>
      <c r="G86" s="282"/>
      <c r="H86" s="282"/>
      <c r="I86" s="282"/>
      <c r="J86" s="285">
        <f>BK86</f>
        <v>0</v>
      </c>
      <c r="K86" s="282"/>
      <c r="L86" s="89"/>
      <c r="M86" s="91"/>
      <c r="N86" s="92"/>
      <c r="O86" s="92"/>
      <c r="P86" s="93">
        <f>P87+P130+P139+P202+P212</f>
        <v>4455.4127900000003</v>
      </c>
      <c r="Q86" s="92"/>
      <c r="R86" s="93">
        <f>R87+R130+R139+R202+R212</f>
        <v>1290.3428799999999</v>
      </c>
      <c r="S86" s="92"/>
      <c r="T86" s="94">
        <f>T87+T130+T139+T202+T212</f>
        <v>27.924999999999997</v>
      </c>
      <c r="AR86" s="90" t="s">
        <v>78</v>
      </c>
      <c r="AT86" s="95" t="s">
        <v>69</v>
      </c>
      <c r="AU86" s="95" t="s">
        <v>70</v>
      </c>
      <c r="AY86" s="90" t="s">
        <v>131</v>
      </c>
      <c r="BK86" s="96">
        <f>BK87+BK130+BK139+BK202+BK212</f>
        <v>0</v>
      </c>
    </row>
    <row r="87" spans="1:65" s="12" customFormat="1" ht="22.9" customHeight="1">
      <c r="B87" s="281"/>
      <c r="C87" s="282"/>
      <c r="D87" s="283" t="s">
        <v>69</v>
      </c>
      <c r="E87" s="286" t="s">
        <v>78</v>
      </c>
      <c r="F87" s="286" t="s">
        <v>230</v>
      </c>
      <c r="G87" s="282"/>
      <c r="H87" s="282"/>
      <c r="I87" s="282"/>
      <c r="J87" s="287">
        <f>BK87</f>
        <v>0</v>
      </c>
      <c r="K87" s="282"/>
      <c r="L87" s="89"/>
      <c r="M87" s="91"/>
      <c r="N87" s="92"/>
      <c r="O87" s="92"/>
      <c r="P87" s="93">
        <f>SUM(P88:P129)</f>
        <v>2206.4625000000001</v>
      </c>
      <c r="Q87" s="92"/>
      <c r="R87" s="93">
        <f>SUM(R88:R129)</f>
        <v>1217.6894400000001</v>
      </c>
      <c r="S87" s="92"/>
      <c r="T87" s="94">
        <f>SUM(T88:T129)</f>
        <v>0</v>
      </c>
      <c r="AR87" s="90" t="s">
        <v>78</v>
      </c>
      <c r="AT87" s="95" t="s">
        <v>69</v>
      </c>
      <c r="AU87" s="95" t="s">
        <v>78</v>
      </c>
      <c r="AY87" s="90" t="s">
        <v>131</v>
      </c>
      <c r="BK87" s="96">
        <f>SUM(BK88:BK129)</f>
        <v>0</v>
      </c>
    </row>
    <row r="88" spans="1:65" s="2" customFormat="1" ht="16.5" customHeight="1">
      <c r="A88" s="27"/>
      <c r="B88" s="237"/>
      <c r="C88" s="288" t="s">
        <v>78</v>
      </c>
      <c r="D88" s="288" t="s">
        <v>136</v>
      </c>
      <c r="E88" s="289" t="s">
        <v>1365</v>
      </c>
      <c r="F88" s="290" t="s">
        <v>1366</v>
      </c>
      <c r="G88" s="291" t="s">
        <v>1367</v>
      </c>
      <c r="H88" s="292">
        <v>960</v>
      </c>
      <c r="I88" s="314">
        <v>0</v>
      </c>
      <c r="J88" s="293">
        <f>ROUND(I88*H88,2)</f>
        <v>0</v>
      </c>
      <c r="K88" s="290" t="s">
        <v>140</v>
      </c>
      <c r="L88" s="28"/>
      <c r="M88" s="97" t="s">
        <v>3</v>
      </c>
      <c r="N88" s="98" t="s">
        <v>41</v>
      </c>
      <c r="O88" s="99">
        <v>0.184</v>
      </c>
      <c r="P88" s="99">
        <f>O88*H88</f>
        <v>176.64</v>
      </c>
      <c r="Q88" s="99">
        <v>3.0000000000000001E-5</v>
      </c>
      <c r="R88" s="99">
        <f>Q88*H88</f>
        <v>2.8799999999999999E-2</v>
      </c>
      <c r="S88" s="99">
        <v>0</v>
      </c>
      <c r="T88" s="100">
        <f>S88*H88</f>
        <v>0</v>
      </c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R88" s="101" t="s">
        <v>156</v>
      </c>
      <c r="AT88" s="101" t="s">
        <v>136</v>
      </c>
      <c r="AU88" s="101" t="s">
        <v>80</v>
      </c>
      <c r="AY88" s="18" t="s">
        <v>131</v>
      </c>
      <c r="BE88" s="102">
        <f>IF(N88="základní",J88,0)</f>
        <v>0</v>
      </c>
      <c r="BF88" s="102">
        <f>IF(N88="snížená",J88,0)</f>
        <v>0</v>
      </c>
      <c r="BG88" s="102">
        <f>IF(N88="zákl. přenesená",J88,0)</f>
        <v>0</v>
      </c>
      <c r="BH88" s="102">
        <f>IF(N88="sníž. přenesená",J88,0)</f>
        <v>0</v>
      </c>
      <c r="BI88" s="102">
        <f>IF(N88="nulová",J88,0)</f>
        <v>0</v>
      </c>
      <c r="BJ88" s="18" t="s">
        <v>78</v>
      </c>
      <c r="BK88" s="102">
        <f>ROUND(I88*H88,2)</f>
        <v>0</v>
      </c>
      <c r="BL88" s="18" t="s">
        <v>156</v>
      </c>
      <c r="BM88" s="101" t="s">
        <v>1643</v>
      </c>
    </row>
    <row r="89" spans="1:65" s="2" customFormat="1">
      <c r="A89" s="27"/>
      <c r="B89" s="237"/>
      <c r="C89" s="238"/>
      <c r="D89" s="294" t="s">
        <v>143</v>
      </c>
      <c r="E89" s="238"/>
      <c r="F89" s="295" t="s">
        <v>1369</v>
      </c>
      <c r="G89" s="238"/>
      <c r="H89" s="238"/>
      <c r="I89" s="238"/>
      <c r="J89" s="238"/>
      <c r="K89" s="238"/>
      <c r="L89" s="28"/>
      <c r="M89" s="103"/>
      <c r="N89" s="104"/>
      <c r="O89" s="44"/>
      <c r="P89" s="44"/>
      <c r="Q89" s="44"/>
      <c r="R89" s="44"/>
      <c r="S89" s="44"/>
      <c r="T89" s="45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T89" s="18" t="s">
        <v>143</v>
      </c>
      <c r="AU89" s="18" t="s">
        <v>80</v>
      </c>
    </row>
    <row r="90" spans="1:65" s="13" customFormat="1">
      <c r="B90" s="296"/>
      <c r="C90" s="297"/>
      <c r="D90" s="298" t="s">
        <v>145</v>
      </c>
      <c r="E90" s="299" t="s">
        <v>3</v>
      </c>
      <c r="F90" s="300" t="s">
        <v>1644</v>
      </c>
      <c r="G90" s="297"/>
      <c r="H90" s="301">
        <v>960</v>
      </c>
      <c r="I90" s="297"/>
      <c r="J90" s="297"/>
      <c r="K90" s="297"/>
      <c r="L90" s="105"/>
      <c r="M90" s="107"/>
      <c r="N90" s="108"/>
      <c r="O90" s="108"/>
      <c r="P90" s="108"/>
      <c r="Q90" s="108"/>
      <c r="R90" s="108"/>
      <c r="S90" s="108"/>
      <c r="T90" s="109"/>
      <c r="AT90" s="106" t="s">
        <v>145</v>
      </c>
      <c r="AU90" s="106" t="s">
        <v>80</v>
      </c>
      <c r="AV90" s="13" t="s">
        <v>80</v>
      </c>
      <c r="AW90" s="13" t="s">
        <v>31</v>
      </c>
      <c r="AX90" s="13" t="s">
        <v>78</v>
      </c>
      <c r="AY90" s="106" t="s">
        <v>131</v>
      </c>
    </row>
    <row r="91" spans="1:65" s="2" customFormat="1" ht="24.2" customHeight="1">
      <c r="A91" s="27"/>
      <c r="B91" s="237"/>
      <c r="C91" s="288" t="s">
        <v>80</v>
      </c>
      <c r="D91" s="288" t="s">
        <v>136</v>
      </c>
      <c r="E91" s="289" t="s">
        <v>1370</v>
      </c>
      <c r="F91" s="290" t="s">
        <v>1371</v>
      </c>
      <c r="G91" s="291" t="s">
        <v>361</v>
      </c>
      <c r="H91" s="292">
        <v>278</v>
      </c>
      <c r="I91" s="314">
        <v>0</v>
      </c>
      <c r="J91" s="293">
        <f>ROUND(I91*H91,2)</f>
        <v>0</v>
      </c>
      <c r="K91" s="290" t="s">
        <v>140</v>
      </c>
      <c r="L91" s="28"/>
      <c r="M91" s="97" t="s">
        <v>3</v>
      </c>
      <c r="N91" s="98" t="s">
        <v>41</v>
      </c>
      <c r="O91" s="99">
        <v>0.124</v>
      </c>
      <c r="P91" s="99">
        <f>O91*H91</f>
        <v>34.472000000000001</v>
      </c>
      <c r="Q91" s="99">
        <v>5.8E-4</v>
      </c>
      <c r="R91" s="99">
        <f>Q91*H91</f>
        <v>0.16123999999999999</v>
      </c>
      <c r="S91" s="99">
        <v>0</v>
      </c>
      <c r="T91" s="100">
        <f>S91*H91</f>
        <v>0</v>
      </c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R91" s="101" t="s">
        <v>156</v>
      </c>
      <c r="AT91" s="101" t="s">
        <v>136</v>
      </c>
      <c r="AU91" s="101" t="s">
        <v>80</v>
      </c>
      <c r="AY91" s="18" t="s">
        <v>131</v>
      </c>
      <c r="BE91" s="102">
        <f>IF(N91="základní",J91,0)</f>
        <v>0</v>
      </c>
      <c r="BF91" s="102">
        <f>IF(N91="snížená",J91,0)</f>
        <v>0</v>
      </c>
      <c r="BG91" s="102">
        <f>IF(N91="zákl. přenesená",J91,0)</f>
        <v>0</v>
      </c>
      <c r="BH91" s="102">
        <f>IF(N91="sníž. přenesená",J91,0)</f>
        <v>0</v>
      </c>
      <c r="BI91" s="102">
        <f>IF(N91="nulová",J91,0)</f>
        <v>0</v>
      </c>
      <c r="BJ91" s="18" t="s">
        <v>78</v>
      </c>
      <c r="BK91" s="102">
        <f>ROUND(I91*H91,2)</f>
        <v>0</v>
      </c>
      <c r="BL91" s="18" t="s">
        <v>156</v>
      </c>
      <c r="BM91" s="101" t="s">
        <v>1645</v>
      </c>
    </row>
    <row r="92" spans="1:65" s="2" customFormat="1">
      <c r="A92" s="27"/>
      <c r="B92" s="237"/>
      <c r="C92" s="238"/>
      <c r="D92" s="294" t="s">
        <v>143</v>
      </c>
      <c r="E92" s="238"/>
      <c r="F92" s="295" t="s">
        <v>1373</v>
      </c>
      <c r="G92" s="238"/>
      <c r="H92" s="238"/>
      <c r="I92" s="238"/>
      <c r="J92" s="238"/>
      <c r="K92" s="238"/>
      <c r="L92" s="28"/>
      <c r="M92" s="103"/>
      <c r="N92" s="104"/>
      <c r="O92" s="44"/>
      <c r="P92" s="44"/>
      <c r="Q92" s="44"/>
      <c r="R92" s="44"/>
      <c r="S92" s="44"/>
      <c r="T92" s="45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T92" s="18" t="s">
        <v>143</v>
      </c>
      <c r="AU92" s="18" t="s">
        <v>80</v>
      </c>
    </row>
    <row r="93" spans="1:65" s="13" customFormat="1">
      <c r="B93" s="296"/>
      <c r="C93" s="297"/>
      <c r="D93" s="298" t="s">
        <v>145</v>
      </c>
      <c r="E93" s="299" t="s">
        <v>3</v>
      </c>
      <c r="F93" s="300" t="s">
        <v>1646</v>
      </c>
      <c r="G93" s="297"/>
      <c r="H93" s="301">
        <v>278</v>
      </c>
      <c r="I93" s="297"/>
      <c r="J93" s="297"/>
      <c r="K93" s="297"/>
      <c r="L93" s="105"/>
      <c r="M93" s="107"/>
      <c r="N93" s="108"/>
      <c r="O93" s="108"/>
      <c r="P93" s="108"/>
      <c r="Q93" s="108"/>
      <c r="R93" s="108"/>
      <c r="S93" s="108"/>
      <c r="T93" s="109"/>
      <c r="AT93" s="106" t="s">
        <v>145</v>
      </c>
      <c r="AU93" s="106" t="s">
        <v>80</v>
      </c>
      <c r="AV93" s="13" t="s">
        <v>80</v>
      </c>
      <c r="AW93" s="13" t="s">
        <v>31</v>
      </c>
      <c r="AX93" s="13" t="s">
        <v>78</v>
      </c>
      <c r="AY93" s="106" t="s">
        <v>131</v>
      </c>
    </row>
    <row r="94" spans="1:65" s="2" customFormat="1" ht="24.2" customHeight="1">
      <c r="A94" s="27"/>
      <c r="B94" s="237"/>
      <c r="C94" s="288" t="s">
        <v>157</v>
      </c>
      <c r="D94" s="288" t="s">
        <v>136</v>
      </c>
      <c r="E94" s="289" t="s">
        <v>1375</v>
      </c>
      <c r="F94" s="290" t="s">
        <v>1376</v>
      </c>
      <c r="G94" s="291" t="s">
        <v>361</v>
      </c>
      <c r="H94" s="292">
        <v>278</v>
      </c>
      <c r="I94" s="314">
        <v>0</v>
      </c>
      <c r="J94" s="293">
        <f>ROUND(I94*H94,2)</f>
        <v>0</v>
      </c>
      <c r="K94" s="290" t="s">
        <v>140</v>
      </c>
      <c r="L94" s="28"/>
      <c r="M94" s="97" t="s">
        <v>3</v>
      </c>
      <c r="N94" s="98" t="s">
        <v>41</v>
      </c>
      <c r="O94" s="99">
        <v>9.6000000000000002E-2</v>
      </c>
      <c r="P94" s="99">
        <f>O94*H94</f>
        <v>26.687999999999999</v>
      </c>
      <c r="Q94" s="99">
        <v>0</v>
      </c>
      <c r="R94" s="99">
        <f>Q94*H94</f>
        <v>0</v>
      </c>
      <c r="S94" s="99">
        <v>0</v>
      </c>
      <c r="T94" s="100">
        <f>S94*H94</f>
        <v>0</v>
      </c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R94" s="101" t="s">
        <v>156</v>
      </c>
      <c r="AT94" s="101" t="s">
        <v>136</v>
      </c>
      <c r="AU94" s="101" t="s">
        <v>80</v>
      </c>
      <c r="AY94" s="18" t="s">
        <v>131</v>
      </c>
      <c r="BE94" s="102">
        <f>IF(N94="základní",J94,0)</f>
        <v>0</v>
      </c>
      <c r="BF94" s="102">
        <f>IF(N94="snížená",J94,0)</f>
        <v>0</v>
      </c>
      <c r="BG94" s="102">
        <f>IF(N94="zákl. přenesená",J94,0)</f>
        <v>0</v>
      </c>
      <c r="BH94" s="102">
        <f>IF(N94="sníž. přenesená",J94,0)</f>
        <v>0</v>
      </c>
      <c r="BI94" s="102">
        <f>IF(N94="nulová",J94,0)</f>
        <v>0</v>
      </c>
      <c r="BJ94" s="18" t="s">
        <v>78</v>
      </c>
      <c r="BK94" s="102">
        <f>ROUND(I94*H94,2)</f>
        <v>0</v>
      </c>
      <c r="BL94" s="18" t="s">
        <v>156</v>
      </c>
      <c r="BM94" s="101" t="s">
        <v>1647</v>
      </c>
    </row>
    <row r="95" spans="1:65" s="2" customFormat="1">
      <c r="A95" s="27"/>
      <c r="B95" s="237"/>
      <c r="C95" s="238"/>
      <c r="D95" s="294" t="s">
        <v>143</v>
      </c>
      <c r="E95" s="238"/>
      <c r="F95" s="295" t="s">
        <v>1378</v>
      </c>
      <c r="G95" s="238"/>
      <c r="H95" s="238"/>
      <c r="I95" s="238"/>
      <c r="J95" s="238"/>
      <c r="K95" s="238"/>
      <c r="L95" s="28"/>
      <c r="M95" s="103"/>
      <c r="N95" s="104"/>
      <c r="O95" s="44"/>
      <c r="P95" s="44"/>
      <c r="Q95" s="44"/>
      <c r="R95" s="44"/>
      <c r="S95" s="44"/>
      <c r="T95" s="45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T95" s="18" t="s">
        <v>143</v>
      </c>
      <c r="AU95" s="18" t="s">
        <v>80</v>
      </c>
    </row>
    <row r="96" spans="1:65" s="13" customFormat="1">
      <c r="B96" s="296"/>
      <c r="C96" s="297"/>
      <c r="D96" s="298" t="s">
        <v>145</v>
      </c>
      <c r="E96" s="299" t="s">
        <v>3</v>
      </c>
      <c r="F96" s="300" t="s">
        <v>1646</v>
      </c>
      <c r="G96" s="297"/>
      <c r="H96" s="301">
        <v>278</v>
      </c>
      <c r="I96" s="297"/>
      <c r="J96" s="297"/>
      <c r="K96" s="297"/>
      <c r="L96" s="105"/>
      <c r="M96" s="107"/>
      <c r="N96" s="108"/>
      <c r="O96" s="108"/>
      <c r="P96" s="108"/>
      <c r="Q96" s="108"/>
      <c r="R96" s="108"/>
      <c r="S96" s="108"/>
      <c r="T96" s="109"/>
      <c r="AT96" s="106" t="s">
        <v>145</v>
      </c>
      <c r="AU96" s="106" t="s">
        <v>80</v>
      </c>
      <c r="AV96" s="13" t="s">
        <v>80</v>
      </c>
      <c r="AW96" s="13" t="s">
        <v>31</v>
      </c>
      <c r="AX96" s="13" t="s">
        <v>78</v>
      </c>
      <c r="AY96" s="106" t="s">
        <v>131</v>
      </c>
    </row>
    <row r="97" spans="1:65" s="2" customFormat="1" ht="24.2" customHeight="1">
      <c r="A97" s="27"/>
      <c r="B97" s="237"/>
      <c r="C97" s="288" t="s">
        <v>156</v>
      </c>
      <c r="D97" s="288" t="s">
        <v>136</v>
      </c>
      <c r="E97" s="289" t="s">
        <v>1648</v>
      </c>
      <c r="F97" s="290" t="s">
        <v>1649</v>
      </c>
      <c r="G97" s="291" t="s">
        <v>233</v>
      </c>
      <c r="H97" s="292">
        <v>580</v>
      </c>
      <c r="I97" s="314">
        <v>0</v>
      </c>
      <c r="J97" s="293">
        <f>ROUND(I97*H97,2)</f>
        <v>0</v>
      </c>
      <c r="K97" s="290" t="s">
        <v>140</v>
      </c>
      <c r="L97" s="28"/>
      <c r="M97" s="97" t="s">
        <v>3</v>
      </c>
      <c r="N97" s="98" t="s">
        <v>41</v>
      </c>
      <c r="O97" s="99">
        <v>0.374</v>
      </c>
      <c r="P97" s="99">
        <f>O97*H97</f>
        <v>216.92</v>
      </c>
      <c r="Q97" s="99">
        <v>0</v>
      </c>
      <c r="R97" s="99">
        <f>Q97*H97</f>
        <v>0</v>
      </c>
      <c r="S97" s="99">
        <v>0</v>
      </c>
      <c r="T97" s="100">
        <f>S97*H97</f>
        <v>0</v>
      </c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R97" s="101" t="s">
        <v>156</v>
      </c>
      <c r="AT97" s="101" t="s">
        <v>136</v>
      </c>
      <c r="AU97" s="101" t="s">
        <v>80</v>
      </c>
      <c r="AY97" s="18" t="s">
        <v>131</v>
      </c>
      <c r="BE97" s="102">
        <f>IF(N97="základní",J97,0)</f>
        <v>0</v>
      </c>
      <c r="BF97" s="102">
        <f>IF(N97="snížená",J97,0)</f>
        <v>0</v>
      </c>
      <c r="BG97" s="102">
        <f>IF(N97="zákl. přenesená",J97,0)</f>
        <v>0</v>
      </c>
      <c r="BH97" s="102">
        <f>IF(N97="sníž. přenesená",J97,0)</f>
        <v>0</v>
      </c>
      <c r="BI97" s="102">
        <f>IF(N97="nulová",J97,0)</f>
        <v>0</v>
      </c>
      <c r="BJ97" s="18" t="s">
        <v>78</v>
      </c>
      <c r="BK97" s="102">
        <f>ROUND(I97*H97,2)</f>
        <v>0</v>
      </c>
      <c r="BL97" s="18" t="s">
        <v>156</v>
      </c>
      <c r="BM97" s="101" t="s">
        <v>1650</v>
      </c>
    </row>
    <row r="98" spans="1:65" s="2" customFormat="1">
      <c r="A98" s="27"/>
      <c r="B98" s="237"/>
      <c r="C98" s="238"/>
      <c r="D98" s="294" t="s">
        <v>143</v>
      </c>
      <c r="E98" s="238"/>
      <c r="F98" s="295" t="s">
        <v>1651</v>
      </c>
      <c r="G98" s="238"/>
      <c r="H98" s="238"/>
      <c r="I98" s="238"/>
      <c r="J98" s="238"/>
      <c r="K98" s="238"/>
      <c r="L98" s="28"/>
      <c r="M98" s="103"/>
      <c r="N98" s="104"/>
      <c r="O98" s="44"/>
      <c r="P98" s="44"/>
      <c r="Q98" s="44"/>
      <c r="R98" s="44"/>
      <c r="S98" s="44"/>
      <c r="T98" s="45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T98" s="18" t="s">
        <v>143</v>
      </c>
      <c r="AU98" s="18" t="s">
        <v>80</v>
      </c>
    </row>
    <row r="99" spans="1:65" s="13" customFormat="1">
      <c r="B99" s="296"/>
      <c r="C99" s="297"/>
      <c r="D99" s="298" t="s">
        <v>145</v>
      </c>
      <c r="E99" s="299" t="s">
        <v>3</v>
      </c>
      <c r="F99" s="300" t="s">
        <v>1652</v>
      </c>
      <c r="G99" s="297"/>
      <c r="H99" s="301">
        <v>580</v>
      </c>
      <c r="I99" s="297"/>
      <c r="J99" s="297"/>
      <c r="K99" s="297"/>
      <c r="L99" s="105"/>
      <c r="M99" s="107"/>
      <c r="N99" s="108"/>
      <c r="O99" s="108"/>
      <c r="P99" s="108"/>
      <c r="Q99" s="108"/>
      <c r="R99" s="108"/>
      <c r="S99" s="108"/>
      <c r="T99" s="109"/>
      <c r="AT99" s="106" t="s">
        <v>145</v>
      </c>
      <c r="AU99" s="106" t="s">
        <v>80</v>
      </c>
      <c r="AV99" s="13" t="s">
        <v>80</v>
      </c>
      <c r="AW99" s="13" t="s">
        <v>31</v>
      </c>
      <c r="AX99" s="13" t="s">
        <v>78</v>
      </c>
      <c r="AY99" s="106" t="s">
        <v>131</v>
      </c>
    </row>
    <row r="100" spans="1:65" s="2" customFormat="1" ht="16.5" customHeight="1">
      <c r="A100" s="27"/>
      <c r="B100" s="237"/>
      <c r="C100" s="288" t="s">
        <v>168</v>
      </c>
      <c r="D100" s="288" t="s">
        <v>136</v>
      </c>
      <c r="E100" s="289" t="s">
        <v>1653</v>
      </c>
      <c r="F100" s="290" t="s">
        <v>1654</v>
      </c>
      <c r="G100" s="291" t="s">
        <v>233</v>
      </c>
      <c r="H100" s="292">
        <v>78.75</v>
      </c>
      <c r="I100" s="314">
        <v>0</v>
      </c>
      <c r="J100" s="293">
        <f>ROUND(I100*H100,2)</f>
        <v>0</v>
      </c>
      <c r="K100" s="290" t="s">
        <v>140</v>
      </c>
      <c r="L100" s="28"/>
      <c r="M100" s="97" t="s">
        <v>3</v>
      </c>
      <c r="N100" s="98" t="s">
        <v>41</v>
      </c>
      <c r="O100" s="99">
        <v>0.93899999999999995</v>
      </c>
      <c r="P100" s="99">
        <f>O100*H100</f>
        <v>73.946249999999992</v>
      </c>
      <c r="Q100" s="99">
        <v>0</v>
      </c>
      <c r="R100" s="99">
        <f>Q100*H100</f>
        <v>0</v>
      </c>
      <c r="S100" s="99">
        <v>0</v>
      </c>
      <c r="T100" s="100">
        <f>S100*H100</f>
        <v>0</v>
      </c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R100" s="101" t="s">
        <v>156</v>
      </c>
      <c r="AT100" s="101" t="s">
        <v>136</v>
      </c>
      <c r="AU100" s="101" t="s">
        <v>80</v>
      </c>
      <c r="AY100" s="18" t="s">
        <v>131</v>
      </c>
      <c r="BE100" s="102">
        <f>IF(N100="základní",J100,0)</f>
        <v>0</v>
      </c>
      <c r="BF100" s="102">
        <f>IF(N100="snížená",J100,0)</f>
        <v>0</v>
      </c>
      <c r="BG100" s="102">
        <f>IF(N100="zákl. přenesená",J100,0)</f>
        <v>0</v>
      </c>
      <c r="BH100" s="102">
        <f>IF(N100="sníž. přenesená",J100,0)</f>
        <v>0</v>
      </c>
      <c r="BI100" s="102">
        <f>IF(N100="nulová",J100,0)</f>
        <v>0</v>
      </c>
      <c r="BJ100" s="18" t="s">
        <v>78</v>
      </c>
      <c r="BK100" s="102">
        <f>ROUND(I100*H100,2)</f>
        <v>0</v>
      </c>
      <c r="BL100" s="18" t="s">
        <v>156</v>
      </c>
      <c r="BM100" s="101" t="s">
        <v>1655</v>
      </c>
    </row>
    <row r="101" spans="1:65" s="2" customFormat="1">
      <c r="A101" s="27"/>
      <c r="B101" s="237"/>
      <c r="C101" s="238"/>
      <c r="D101" s="294" t="s">
        <v>143</v>
      </c>
      <c r="E101" s="238"/>
      <c r="F101" s="295" t="s">
        <v>1656</v>
      </c>
      <c r="G101" s="238"/>
      <c r="H101" s="238"/>
      <c r="I101" s="238"/>
      <c r="J101" s="238"/>
      <c r="K101" s="238"/>
      <c r="L101" s="28"/>
      <c r="M101" s="103"/>
      <c r="N101" s="104"/>
      <c r="O101" s="44"/>
      <c r="P101" s="44"/>
      <c r="Q101" s="44"/>
      <c r="R101" s="44"/>
      <c r="S101" s="44"/>
      <c r="T101" s="45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T101" s="18" t="s">
        <v>143</v>
      </c>
      <c r="AU101" s="18" t="s">
        <v>80</v>
      </c>
    </row>
    <row r="102" spans="1:65" s="13" customFormat="1">
      <c r="B102" s="296"/>
      <c r="C102" s="297"/>
      <c r="D102" s="298" t="s">
        <v>145</v>
      </c>
      <c r="E102" s="299" t="s">
        <v>3</v>
      </c>
      <c r="F102" s="300" t="s">
        <v>1657</v>
      </c>
      <c r="G102" s="297"/>
      <c r="H102" s="301">
        <v>78.75</v>
      </c>
      <c r="I102" s="297"/>
      <c r="J102" s="297"/>
      <c r="K102" s="297"/>
      <c r="L102" s="105"/>
      <c r="M102" s="107"/>
      <c r="N102" s="108"/>
      <c r="O102" s="108"/>
      <c r="P102" s="108"/>
      <c r="Q102" s="108"/>
      <c r="R102" s="108"/>
      <c r="S102" s="108"/>
      <c r="T102" s="109"/>
      <c r="AT102" s="106" t="s">
        <v>145</v>
      </c>
      <c r="AU102" s="106" t="s">
        <v>80</v>
      </c>
      <c r="AV102" s="13" t="s">
        <v>80</v>
      </c>
      <c r="AW102" s="13" t="s">
        <v>31</v>
      </c>
      <c r="AX102" s="13" t="s">
        <v>78</v>
      </c>
      <c r="AY102" s="106" t="s">
        <v>131</v>
      </c>
    </row>
    <row r="103" spans="1:65" s="2" customFormat="1" ht="24.2" customHeight="1">
      <c r="A103" s="27"/>
      <c r="B103" s="237"/>
      <c r="C103" s="288" t="s">
        <v>174</v>
      </c>
      <c r="D103" s="288" t="s">
        <v>136</v>
      </c>
      <c r="E103" s="289" t="s">
        <v>1658</v>
      </c>
      <c r="F103" s="290" t="s">
        <v>1659</v>
      </c>
      <c r="G103" s="291" t="s">
        <v>196</v>
      </c>
      <c r="H103" s="292">
        <v>1260</v>
      </c>
      <c r="I103" s="314">
        <v>0</v>
      </c>
      <c r="J103" s="293">
        <f>ROUND(I103*H103,2)</f>
        <v>0</v>
      </c>
      <c r="K103" s="290" t="s">
        <v>140</v>
      </c>
      <c r="L103" s="28"/>
      <c r="M103" s="97" t="s">
        <v>3</v>
      </c>
      <c r="N103" s="98" t="s">
        <v>41</v>
      </c>
      <c r="O103" s="99">
        <v>0.63700000000000001</v>
      </c>
      <c r="P103" s="99">
        <f>O103*H103</f>
        <v>802.62</v>
      </c>
      <c r="Q103" s="99">
        <v>1.1900000000000001E-3</v>
      </c>
      <c r="R103" s="99">
        <f>Q103*H103</f>
        <v>1.4994000000000001</v>
      </c>
      <c r="S103" s="99">
        <v>0</v>
      </c>
      <c r="T103" s="100">
        <f>S103*H103</f>
        <v>0</v>
      </c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R103" s="101" t="s">
        <v>156</v>
      </c>
      <c r="AT103" s="101" t="s">
        <v>136</v>
      </c>
      <c r="AU103" s="101" t="s">
        <v>80</v>
      </c>
      <c r="AY103" s="18" t="s">
        <v>131</v>
      </c>
      <c r="BE103" s="102">
        <f>IF(N103="základní",J103,0)</f>
        <v>0</v>
      </c>
      <c r="BF103" s="102">
        <f>IF(N103="snížená",J103,0)</f>
        <v>0</v>
      </c>
      <c r="BG103" s="102">
        <f>IF(N103="zákl. přenesená",J103,0)</f>
        <v>0</v>
      </c>
      <c r="BH103" s="102">
        <f>IF(N103="sníž. přenesená",J103,0)</f>
        <v>0</v>
      </c>
      <c r="BI103" s="102">
        <f>IF(N103="nulová",J103,0)</f>
        <v>0</v>
      </c>
      <c r="BJ103" s="18" t="s">
        <v>78</v>
      </c>
      <c r="BK103" s="102">
        <f>ROUND(I103*H103,2)</f>
        <v>0</v>
      </c>
      <c r="BL103" s="18" t="s">
        <v>156</v>
      </c>
      <c r="BM103" s="101" t="s">
        <v>1660</v>
      </c>
    </row>
    <row r="104" spans="1:65" s="2" customFormat="1">
      <c r="A104" s="27"/>
      <c r="B104" s="237"/>
      <c r="C104" s="238"/>
      <c r="D104" s="294" t="s">
        <v>143</v>
      </c>
      <c r="E104" s="238"/>
      <c r="F104" s="295" t="s">
        <v>1661</v>
      </c>
      <c r="G104" s="238"/>
      <c r="H104" s="238"/>
      <c r="I104" s="238"/>
      <c r="J104" s="238"/>
      <c r="K104" s="238"/>
      <c r="L104" s="28"/>
      <c r="M104" s="103"/>
      <c r="N104" s="104"/>
      <c r="O104" s="44"/>
      <c r="P104" s="44"/>
      <c r="Q104" s="44"/>
      <c r="R104" s="44"/>
      <c r="S104" s="44"/>
      <c r="T104" s="45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T104" s="18" t="s">
        <v>143</v>
      </c>
      <c r="AU104" s="18" t="s">
        <v>80</v>
      </c>
    </row>
    <row r="105" spans="1:65" s="2" customFormat="1" ht="24.2" customHeight="1">
      <c r="A105" s="27"/>
      <c r="B105" s="237"/>
      <c r="C105" s="288" t="s">
        <v>180</v>
      </c>
      <c r="D105" s="288" t="s">
        <v>136</v>
      </c>
      <c r="E105" s="289" t="s">
        <v>1662</v>
      </c>
      <c r="F105" s="290" t="s">
        <v>1663</v>
      </c>
      <c r="G105" s="291" t="s">
        <v>196</v>
      </c>
      <c r="H105" s="292">
        <v>1260</v>
      </c>
      <c r="I105" s="314">
        <v>0</v>
      </c>
      <c r="J105" s="293">
        <f>ROUND(I105*H105,2)</f>
        <v>0</v>
      </c>
      <c r="K105" s="290" t="s">
        <v>140</v>
      </c>
      <c r="L105" s="28"/>
      <c r="M105" s="97" t="s">
        <v>3</v>
      </c>
      <c r="N105" s="98" t="s">
        <v>41</v>
      </c>
      <c r="O105" s="99">
        <v>0.41</v>
      </c>
      <c r="P105" s="99">
        <f>O105*H105</f>
        <v>516.6</v>
      </c>
      <c r="Q105" s="99">
        <v>0</v>
      </c>
      <c r="R105" s="99">
        <f>Q105*H105</f>
        <v>0</v>
      </c>
      <c r="S105" s="99">
        <v>0</v>
      </c>
      <c r="T105" s="100">
        <f>S105*H105</f>
        <v>0</v>
      </c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R105" s="101" t="s">
        <v>156</v>
      </c>
      <c r="AT105" s="101" t="s">
        <v>136</v>
      </c>
      <c r="AU105" s="101" t="s">
        <v>80</v>
      </c>
      <c r="AY105" s="18" t="s">
        <v>131</v>
      </c>
      <c r="BE105" s="102">
        <f>IF(N105="základní",J105,0)</f>
        <v>0</v>
      </c>
      <c r="BF105" s="102">
        <f>IF(N105="snížená",J105,0)</f>
        <v>0</v>
      </c>
      <c r="BG105" s="102">
        <f>IF(N105="zákl. přenesená",J105,0)</f>
        <v>0</v>
      </c>
      <c r="BH105" s="102">
        <f>IF(N105="sníž. přenesená",J105,0)</f>
        <v>0</v>
      </c>
      <c r="BI105" s="102">
        <f>IF(N105="nulová",J105,0)</f>
        <v>0</v>
      </c>
      <c r="BJ105" s="18" t="s">
        <v>78</v>
      </c>
      <c r="BK105" s="102">
        <f>ROUND(I105*H105,2)</f>
        <v>0</v>
      </c>
      <c r="BL105" s="18" t="s">
        <v>156</v>
      </c>
      <c r="BM105" s="101" t="s">
        <v>1664</v>
      </c>
    </row>
    <row r="106" spans="1:65" s="2" customFormat="1">
      <c r="A106" s="27"/>
      <c r="B106" s="237"/>
      <c r="C106" s="238"/>
      <c r="D106" s="294" t="s">
        <v>143</v>
      </c>
      <c r="E106" s="238"/>
      <c r="F106" s="295" t="s">
        <v>1665</v>
      </c>
      <c r="G106" s="238"/>
      <c r="H106" s="238"/>
      <c r="I106" s="238"/>
      <c r="J106" s="238"/>
      <c r="K106" s="238"/>
      <c r="L106" s="28"/>
      <c r="M106" s="103"/>
      <c r="N106" s="104"/>
      <c r="O106" s="44"/>
      <c r="P106" s="44"/>
      <c r="Q106" s="44"/>
      <c r="R106" s="44"/>
      <c r="S106" s="44"/>
      <c r="T106" s="45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T106" s="18" t="s">
        <v>143</v>
      </c>
      <c r="AU106" s="18" t="s">
        <v>80</v>
      </c>
    </row>
    <row r="107" spans="1:65" s="2" customFormat="1" ht="37.9" customHeight="1">
      <c r="A107" s="27"/>
      <c r="B107" s="237"/>
      <c r="C107" s="288" t="s">
        <v>186</v>
      </c>
      <c r="D107" s="288" t="s">
        <v>136</v>
      </c>
      <c r="E107" s="289" t="s">
        <v>252</v>
      </c>
      <c r="F107" s="290" t="s">
        <v>253</v>
      </c>
      <c r="G107" s="291" t="s">
        <v>233</v>
      </c>
      <c r="H107" s="292">
        <v>658.75</v>
      </c>
      <c r="I107" s="314">
        <v>0</v>
      </c>
      <c r="J107" s="293">
        <f>ROUND(I107*H107,2)</f>
        <v>0</v>
      </c>
      <c r="K107" s="290" t="s">
        <v>140</v>
      </c>
      <c r="L107" s="28"/>
      <c r="M107" s="97" t="s">
        <v>3</v>
      </c>
      <c r="N107" s="98" t="s">
        <v>41</v>
      </c>
      <c r="O107" s="99">
        <v>8.6999999999999994E-2</v>
      </c>
      <c r="P107" s="99">
        <f>O107*H107</f>
        <v>57.311249999999994</v>
      </c>
      <c r="Q107" s="99">
        <v>0</v>
      </c>
      <c r="R107" s="99">
        <f>Q107*H107</f>
        <v>0</v>
      </c>
      <c r="S107" s="99">
        <v>0</v>
      </c>
      <c r="T107" s="100">
        <f>S107*H107</f>
        <v>0</v>
      </c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R107" s="101" t="s">
        <v>156</v>
      </c>
      <c r="AT107" s="101" t="s">
        <v>136</v>
      </c>
      <c r="AU107" s="101" t="s">
        <v>80</v>
      </c>
      <c r="AY107" s="18" t="s">
        <v>131</v>
      </c>
      <c r="BE107" s="102">
        <f>IF(N107="základní",J107,0)</f>
        <v>0</v>
      </c>
      <c r="BF107" s="102">
        <f>IF(N107="snížená",J107,0)</f>
        <v>0</v>
      </c>
      <c r="BG107" s="102">
        <f>IF(N107="zákl. přenesená",J107,0)</f>
        <v>0</v>
      </c>
      <c r="BH107" s="102">
        <f>IF(N107="sníž. přenesená",J107,0)</f>
        <v>0</v>
      </c>
      <c r="BI107" s="102">
        <f>IF(N107="nulová",J107,0)</f>
        <v>0</v>
      </c>
      <c r="BJ107" s="18" t="s">
        <v>78</v>
      </c>
      <c r="BK107" s="102">
        <f>ROUND(I107*H107,2)</f>
        <v>0</v>
      </c>
      <c r="BL107" s="18" t="s">
        <v>156</v>
      </c>
      <c r="BM107" s="101" t="s">
        <v>1666</v>
      </c>
    </row>
    <row r="108" spans="1:65" s="2" customFormat="1">
      <c r="A108" s="27"/>
      <c r="B108" s="237"/>
      <c r="C108" s="238"/>
      <c r="D108" s="294" t="s">
        <v>143</v>
      </c>
      <c r="E108" s="238"/>
      <c r="F108" s="295" t="s">
        <v>255</v>
      </c>
      <c r="G108" s="238"/>
      <c r="H108" s="238"/>
      <c r="I108" s="238"/>
      <c r="J108" s="238"/>
      <c r="K108" s="238"/>
      <c r="L108" s="28"/>
      <c r="M108" s="103"/>
      <c r="N108" s="104"/>
      <c r="O108" s="44"/>
      <c r="P108" s="44"/>
      <c r="Q108" s="44"/>
      <c r="R108" s="44"/>
      <c r="S108" s="44"/>
      <c r="T108" s="45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T108" s="18" t="s">
        <v>143</v>
      </c>
      <c r="AU108" s="18" t="s">
        <v>80</v>
      </c>
    </row>
    <row r="109" spans="1:65" s="13" customFormat="1">
      <c r="B109" s="296"/>
      <c r="C109" s="297"/>
      <c r="D109" s="298" t="s">
        <v>145</v>
      </c>
      <c r="E109" s="299" t="s">
        <v>3</v>
      </c>
      <c r="F109" s="300" t="s">
        <v>1667</v>
      </c>
      <c r="G109" s="297"/>
      <c r="H109" s="301">
        <v>658.75</v>
      </c>
      <c r="I109" s="297"/>
      <c r="J109" s="297"/>
      <c r="K109" s="297"/>
      <c r="L109" s="105"/>
      <c r="M109" s="107"/>
      <c r="N109" s="108"/>
      <c r="O109" s="108"/>
      <c r="P109" s="108"/>
      <c r="Q109" s="108"/>
      <c r="R109" s="108"/>
      <c r="S109" s="108"/>
      <c r="T109" s="109"/>
      <c r="AT109" s="106" t="s">
        <v>145</v>
      </c>
      <c r="AU109" s="106" t="s">
        <v>80</v>
      </c>
      <c r="AV109" s="13" t="s">
        <v>80</v>
      </c>
      <c r="AW109" s="13" t="s">
        <v>31</v>
      </c>
      <c r="AX109" s="13" t="s">
        <v>78</v>
      </c>
      <c r="AY109" s="106" t="s">
        <v>131</v>
      </c>
    </row>
    <row r="110" spans="1:65" s="2" customFormat="1" ht="37.9" customHeight="1">
      <c r="A110" s="27"/>
      <c r="B110" s="237"/>
      <c r="C110" s="288" t="s">
        <v>193</v>
      </c>
      <c r="D110" s="288" t="s">
        <v>136</v>
      </c>
      <c r="E110" s="289" t="s">
        <v>257</v>
      </c>
      <c r="F110" s="290" t="s">
        <v>258</v>
      </c>
      <c r="G110" s="291" t="s">
        <v>233</v>
      </c>
      <c r="H110" s="292">
        <v>13175</v>
      </c>
      <c r="I110" s="314">
        <v>0</v>
      </c>
      <c r="J110" s="293">
        <f>ROUND(I110*H110,2)</f>
        <v>0</v>
      </c>
      <c r="K110" s="290" t="s">
        <v>140</v>
      </c>
      <c r="L110" s="28"/>
      <c r="M110" s="97" t="s">
        <v>3</v>
      </c>
      <c r="N110" s="98" t="s">
        <v>41</v>
      </c>
      <c r="O110" s="99">
        <v>5.0000000000000001E-3</v>
      </c>
      <c r="P110" s="99">
        <f>O110*H110</f>
        <v>65.875</v>
      </c>
      <c r="Q110" s="99">
        <v>0</v>
      </c>
      <c r="R110" s="99">
        <f>Q110*H110</f>
        <v>0</v>
      </c>
      <c r="S110" s="99">
        <v>0</v>
      </c>
      <c r="T110" s="100">
        <f>S110*H110</f>
        <v>0</v>
      </c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R110" s="101" t="s">
        <v>156</v>
      </c>
      <c r="AT110" s="101" t="s">
        <v>136</v>
      </c>
      <c r="AU110" s="101" t="s">
        <v>80</v>
      </c>
      <c r="AY110" s="18" t="s">
        <v>131</v>
      </c>
      <c r="BE110" s="102">
        <f>IF(N110="základní",J110,0)</f>
        <v>0</v>
      </c>
      <c r="BF110" s="102">
        <f>IF(N110="snížená",J110,0)</f>
        <v>0</v>
      </c>
      <c r="BG110" s="102">
        <f>IF(N110="zákl. přenesená",J110,0)</f>
        <v>0</v>
      </c>
      <c r="BH110" s="102">
        <f>IF(N110="sníž. přenesená",J110,0)</f>
        <v>0</v>
      </c>
      <c r="BI110" s="102">
        <f>IF(N110="nulová",J110,0)</f>
        <v>0</v>
      </c>
      <c r="BJ110" s="18" t="s">
        <v>78</v>
      </c>
      <c r="BK110" s="102">
        <f>ROUND(I110*H110,2)</f>
        <v>0</v>
      </c>
      <c r="BL110" s="18" t="s">
        <v>156</v>
      </c>
      <c r="BM110" s="101" t="s">
        <v>1668</v>
      </c>
    </row>
    <row r="111" spans="1:65" s="2" customFormat="1">
      <c r="A111" s="27"/>
      <c r="B111" s="237"/>
      <c r="C111" s="238"/>
      <c r="D111" s="294" t="s">
        <v>143</v>
      </c>
      <c r="E111" s="238"/>
      <c r="F111" s="295" t="s">
        <v>260</v>
      </c>
      <c r="G111" s="238"/>
      <c r="H111" s="238"/>
      <c r="I111" s="238"/>
      <c r="J111" s="238"/>
      <c r="K111" s="238"/>
      <c r="L111" s="28"/>
      <c r="M111" s="103"/>
      <c r="N111" s="104"/>
      <c r="O111" s="44"/>
      <c r="P111" s="44"/>
      <c r="Q111" s="44"/>
      <c r="R111" s="44"/>
      <c r="S111" s="44"/>
      <c r="T111" s="45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T111" s="18" t="s">
        <v>143</v>
      </c>
      <c r="AU111" s="18" t="s">
        <v>80</v>
      </c>
    </row>
    <row r="112" spans="1:65" s="13" customFormat="1">
      <c r="B112" s="296"/>
      <c r="C112" s="297"/>
      <c r="D112" s="298" t="s">
        <v>145</v>
      </c>
      <c r="E112" s="299" t="s">
        <v>3</v>
      </c>
      <c r="F112" s="300" t="s">
        <v>1669</v>
      </c>
      <c r="G112" s="297"/>
      <c r="H112" s="301">
        <v>13175</v>
      </c>
      <c r="I112" s="297"/>
      <c r="J112" s="297"/>
      <c r="K112" s="297"/>
      <c r="L112" s="105"/>
      <c r="M112" s="107"/>
      <c r="N112" s="108"/>
      <c r="O112" s="108"/>
      <c r="P112" s="108"/>
      <c r="Q112" s="108"/>
      <c r="R112" s="108"/>
      <c r="S112" s="108"/>
      <c r="T112" s="109"/>
      <c r="AT112" s="106" t="s">
        <v>145</v>
      </c>
      <c r="AU112" s="106" t="s">
        <v>80</v>
      </c>
      <c r="AV112" s="13" t="s">
        <v>80</v>
      </c>
      <c r="AW112" s="13" t="s">
        <v>31</v>
      </c>
      <c r="AX112" s="13" t="s">
        <v>78</v>
      </c>
      <c r="AY112" s="106" t="s">
        <v>131</v>
      </c>
    </row>
    <row r="113" spans="1:65" s="2" customFormat="1" ht="24.2" customHeight="1">
      <c r="A113" s="27"/>
      <c r="B113" s="237"/>
      <c r="C113" s="288" t="s">
        <v>200</v>
      </c>
      <c r="D113" s="288" t="s">
        <v>136</v>
      </c>
      <c r="E113" s="289" t="s">
        <v>1670</v>
      </c>
      <c r="F113" s="290" t="s">
        <v>1671</v>
      </c>
      <c r="G113" s="291" t="s">
        <v>233</v>
      </c>
      <c r="H113" s="292">
        <v>658.75</v>
      </c>
      <c r="I113" s="314">
        <v>0</v>
      </c>
      <c r="J113" s="293">
        <f>ROUND(I113*H113,2)</f>
        <v>0</v>
      </c>
      <c r="K113" s="290" t="s">
        <v>140</v>
      </c>
      <c r="L113" s="28"/>
      <c r="M113" s="97" t="s">
        <v>3</v>
      </c>
      <c r="N113" s="98" t="s">
        <v>41</v>
      </c>
      <c r="O113" s="99">
        <v>7.1999999999999995E-2</v>
      </c>
      <c r="P113" s="99">
        <f>O113*H113</f>
        <v>47.43</v>
      </c>
      <c r="Q113" s="99">
        <v>0</v>
      </c>
      <c r="R113" s="99">
        <f>Q113*H113</f>
        <v>0</v>
      </c>
      <c r="S113" s="99">
        <v>0</v>
      </c>
      <c r="T113" s="100">
        <f>S113*H113</f>
        <v>0</v>
      </c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R113" s="101" t="s">
        <v>156</v>
      </c>
      <c r="AT113" s="101" t="s">
        <v>136</v>
      </c>
      <c r="AU113" s="101" t="s">
        <v>80</v>
      </c>
      <c r="AY113" s="18" t="s">
        <v>131</v>
      </c>
      <c r="BE113" s="102">
        <f>IF(N113="základní",J113,0)</f>
        <v>0</v>
      </c>
      <c r="BF113" s="102">
        <f>IF(N113="snížená",J113,0)</f>
        <v>0</v>
      </c>
      <c r="BG113" s="102">
        <f>IF(N113="zákl. přenesená",J113,0)</f>
        <v>0</v>
      </c>
      <c r="BH113" s="102">
        <f>IF(N113="sníž. přenesená",J113,0)</f>
        <v>0</v>
      </c>
      <c r="BI113" s="102">
        <f>IF(N113="nulová",J113,0)</f>
        <v>0</v>
      </c>
      <c r="BJ113" s="18" t="s">
        <v>78</v>
      </c>
      <c r="BK113" s="102">
        <f>ROUND(I113*H113,2)</f>
        <v>0</v>
      </c>
      <c r="BL113" s="18" t="s">
        <v>156</v>
      </c>
      <c r="BM113" s="101" t="s">
        <v>1672</v>
      </c>
    </row>
    <row r="114" spans="1:65" s="2" customFormat="1">
      <c r="A114" s="27"/>
      <c r="B114" s="237"/>
      <c r="C114" s="238"/>
      <c r="D114" s="294" t="s">
        <v>143</v>
      </c>
      <c r="E114" s="238"/>
      <c r="F114" s="295" t="s">
        <v>1673</v>
      </c>
      <c r="G114" s="238"/>
      <c r="H114" s="238"/>
      <c r="I114" s="238"/>
      <c r="J114" s="238"/>
      <c r="K114" s="238"/>
      <c r="L114" s="28"/>
      <c r="M114" s="103"/>
      <c r="N114" s="104"/>
      <c r="O114" s="44"/>
      <c r="P114" s="44"/>
      <c r="Q114" s="44"/>
      <c r="R114" s="44"/>
      <c r="S114" s="44"/>
      <c r="T114" s="45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T114" s="18" t="s">
        <v>143</v>
      </c>
      <c r="AU114" s="18" t="s">
        <v>80</v>
      </c>
    </row>
    <row r="115" spans="1:65" s="2" customFormat="1" ht="24.2" customHeight="1">
      <c r="A115" s="27"/>
      <c r="B115" s="237"/>
      <c r="C115" s="288" t="s">
        <v>207</v>
      </c>
      <c r="D115" s="288" t="s">
        <v>136</v>
      </c>
      <c r="E115" s="289" t="s">
        <v>267</v>
      </c>
      <c r="F115" s="290" t="s">
        <v>268</v>
      </c>
      <c r="G115" s="291" t="s">
        <v>150</v>
      </c>
      <c r="H115" s="292">
        <v>1185.75</v>
      </c>
      <c r="I115" s="314">
        <v>0</v>
      </c>
      <c r="J115" s="293">
        <f>ROUND(I115*H115,2)</f>
        <v>0</v>
      </c>
      <c r="K115" s="290" t="s">
        <v>140</v>
      </c>
      <c r="L115" s="28"/>
      <c r="M115" s="97" t="s">
        <v>3</v>
      </c>
      <c r="N115" s="98" t="s">
        <v>41</v>
      </c>
      <c r="O115" s="99">
        <v>0</v>
      </c>
      <c r="P115" s="99">
        <f>O115*H115</f>
        <v>0</v>
      </c>
      <c r="Q115" s="99">
        <v>0</v>
      </c>
      <c r="R115" s="99">
        <f>Q115*H115</f>
        <v>0</v>
      </c>
      <c r="S115" s="99">
        <v>0</v>
      </c>
      <c r="T115" s="100">
        <f>S115*H115</f>
        <v>0</v>
      </c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R115" s="101" t="s">
        <v>156</v>
      </c>
      <c r="AT115" s="101" t="s">
        <v>136</v>
      </c>
      <c r="AU115" s="101" t="s">
        <v>80</v>
      </c>
      <c r="AY115" s="18" t="s">
        <v>131</v>
      </c>
      <c r="BE115" s="102">
        <f>IF(N115="základní",J115,0)</f>
        <v>0</v>
      </c>
      <c r="BF115" s="102">
        <f>IF(N115="snížená",J115,0)</f>
        <v>0</v>
      </c>
      <c r="BG115" s="102">
        <f>IF(N115="zákl. přenesená",J115,0)</f>
        <v>0</v>
      </c>
      <c r="BH115" s="102">
        <f>IF(N115="sníž. přenesená",J115,0)</f>
        <v>0</v>
      </c>
      <c r="BI115" s="102">
        <f>IF(N115="nulová",J115,0)</f>
        <v>0</v>
      </c>
      <c r="BJ115" s="18" t="s">
        <v>78</v>
      </c>
      <c r="BK115" s="102">
        <f>ROUND(I115*H115,2)</f>
        <v>0</v>
      </c>
      <c r="BL115" s="18" t="s">
        <v>156</v>
      </c>
      <c r="BM115" s="101" t="s">
        <v>1674</v>
      </c>
    </row>
    <row r="116" spans="1:65" s="2" customFormat="1">
      <c r="A116" s="27"/>
      <c r="B116" s="237"/>
      <c r="C116" s="238"/>
      <c r="D116" s="294" t="s">
        <v>143</v>
      </c>
      <c r="E116" s="238"/>
      <c r="F116" s="295" t="s">
        <v>270</v>
      </c>
      <c r="G116" s="238"/>
      <c r="H116" s="238"/>
      <c r="I116" s="238"/>
      <c r="J116" s="238"/>
      <c r="K116" s="238"/>
      <c r="L116" s="28"/>
      <c r="M116" s="103"/>
      <c r="N116" s="104"/>
      <c r="O116" s="44"/>
      <c r="P116" s="44"/>
      <c r="Q116" s="44"/>
      <c r="R116" s="44"/>
      <c r="S116" s="44"/>
      <c r="T116" s="45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T116" s="18" t="s">
        <v>143</v>
      </c>
      <c r="AU116" s="18" t="s">
        <v>80</v>
      </c>
    </row>
    <row r="117" spans="1:65" s="13" customFormat="1">
      <c r="B117" s="296"/>
      <c r="C117" s="297"/>
      <c r="D117" s="298" t="s">
        <v>145</v>
      </c>
      <c r="E117" s="299" t="s">
        <v>3</v>
      </c>
      <c r="F117" s="300" t="s">
        <v>1675</v>
      </c>
      <c r="G117" s="297"/>
      <c r="H117" s="301">
        <v>658.75</v>
      </c>
      <c r="I117" s="297"/>
      <c r="J117" s="297"/>
      <c r="K117" s="297"/>
      <c r="L117" s="105"/>
      <c r="M117" s="107"/>
      <c r="N117" s="108"/>
      <c r="O117" s="108"/>
      <c r="P117" s="108"/>
      <c r="Q117" s="108"/>
      <c r="R117" s="108"/>
      <c r="S117" s="108"/>
      <c r="T117" s="109"/>
      <c r="AT117" s="106" t="s">
        <v>145</v>
      </c>
      <c r="AU117" s="106" t="s">
        <v>80</v>
      </c>
      <c r="AV117" s="13" t="s">
        <v>80</v>
      </c>
      <c r="AW117" s="13" t="s">
        <v>31</v>
      </c>
      <c r="AX117" s="13" t="s">
        <v>78</v>
      </c>
      <c r="AY117" s="106" t="s">
        <v>131</v>
      </c>
    </row>
    <row r="118" spans="1:65" s="13" customFormat="1">
      <c r="B118" s="296"/>
      <c r="C118" s="297"/>
      <c r="D118" s="298" t="s">
        <v>145</v>
      </c>
      <c r="E118" s="297"/>
      <c r="F118" s="300" t="s">
        <v>1676</v>
      </c>
      <c r="G118" s="297"/>
      <c r="H118" s="301">
        <v>1185.75</v>
      </c>
      <c r="I118" s="297"/>
      <c r="J118" s="297"/>
      <c r="K118" s="297"/>
      <c r="L118" s="105"/>
      <c r="M118" s="107"/>
      <c r="N118" s="108"/>
      <c r="O118" s="108"/>
      <c r="P118" s="108"/>
      <c r="Q118" s="108"/>
      <c r="R118" s="108"/>
      <c r="S118" s="108"/>
      <c r="T118" s="109"/>
      <c r="AT118" s="106" t="s">
        <v>145</v>
      </c>
      <c r="AU118" s="106" t="s">
        <v>80</v>
      </c>
      <c r="AV118" s="13" t="s">
        <v>80</v>
      </c>
      <c r="AW118" s="13" t="s">
        <v>4</v>
      </c>
      <c r="AX118" s="13" t="s">
        <v>78</v>
      </c>
      <c r="AY118" s="106" t="s">
        <v>131</v>
      </c>
    </row>
    <row r="119" spans="1:65" s="2" customFormat="1" ht="24.2" customHeight="1">
      <c r="A119" s="27"/>
      <c r="B119" s="237"/>
      <c r="C119" s="288" t="s">
        <v>9</v>
      </c>
      <c r="D119" s="288" t="s">
        <v>136</v>
      </c>
      <c r="E119" s="289" t="s">
        <v>1398</v>
      </c>
      <c r="F119" s="290" t="s">
        <v>1399</v>
      </c>
      <c r="G119" s="291" t="s">
        <v>233</v>
      </c>
      <c r="H119" s="292">
        <v>520</v>
      </c>
      <c r="I119" s="314">
        <v>0</v>
      </c>
      <c r="J119" s="293">
        <f>ROUND(I119*H119,2)</f>
        <v>0</v>
      </c>
      <c r="K119" s="290" t="s">
        <v>140</v>
      </c>
      <c r="L119" s="28"/>
      <c r="M119" s="97" t="s">
        <v>3</v>
      </c>
      <c r="N119" s="98" t="s">
        <v>41</v>
      </c>
      <c r="O119" s="99">
        <v>0.32800000000000001</v>
      </c>
      <c r="P119" s="99">
        <f>O119*H119</f>
        <v>170.56</v>
      </c>
      <c r="Q119" s="99">
        <v>0</v>
      </c>
      <c r="R119" s="99">
        <f>Q119*H119</f>
        <v>0</v>
      </c>
      <c r="S119" s="99">
        <v>0</v>
      </c>
      <c r="T119" s="100">
        <f>S119*H119</f>
        <v>0</v>
      </c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R119" s="101" t="s">
        <v>156</v>
      </c>
      <c r="AT119" s="101" t="s">
        <v>136</v>
      </c>
      <c r="AU119" s="101" t="s">
        <v>80</v>
      </c>
      <c r="AY119" s="18" t="s">
        <v>131</v>
      </c>
      <c r="BE119" s="102">
        <f>IF(N119="základní",J119,0)</f>
        <v>0</v>
      </c>
      <c r="BF119" s="102">
        <f>IF(N119="snížená",J119,0)</f>
        <v>0</v>
      </c>
      <c r="BG119" s="102">
        <f>IF(N119="zákl. přenesená",J119,0)</f>
        <v>0</v>
      </c>
      <c r="BH119" s="102">
        <f>IF(N119="sníž. přenesená",J119,0)</f>
        <v>0</v>
      </c>
      <c r="BI119" s="102">
        <f>IF(N119="nulová",J119,0)</f>
        <v>0</v>
      </c>
      <c r="BJ119" s="18" t="s">
        <v>78</v>
      </c>
      <c r="BK119" s="102">
        <f>ROUND(I119*H119,2)</f>
        <v>0</v>
      </c>
      <c r="BL119" s="18" t="s">
        <v>156</v>
      </c>
      <c r="BM119" s="101" t="s">
        <v>1677</v>
      </c>
    </row>
    <row r="120" spans="1:65" s="2" customFormat="1">
      <c r="A120" s="27"/>
      <c r="B120" s="237"/>
      <c r="C120" s="238"/>
      <c r="D120" s="294" t="s">
        <v>143</v>
      </c>
      <c r="E120" s="238"/>
      <c r="F120" s="295" t="s">
        <v>1401</v>
      </c>
      <c r="G120" s="238"/>
      <c r="H120" s="238"/>
      <c r="I120" s="238"/>
      <c r="J120" s="238"/>
      <c r="K120" s="238"/>
      <c r="L120" s="28"/>
      <c r="M120" s="103"/>
      <c r="N120" s="104"/>
      <c r="O120" s="44"/>
      <c r="P120" s="44"/>
      <c r="Q120" s="44"/>
      <c r="R120" s="44"/>
      <c r="S120" s="44"/>
      <c r="T120" s="45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T120" s="18" t="s">
        <v>143</v>
      </c>
      <c r="AU120" s="18" t="s">
        <v>80</v>
      </c>
    </row>
    <row r="121" spans="1:65" s="2" customFormat="1" ht="16.5" customHeight="1">
      <c r="A121" s="27"/>
      <c r="B121" s="237"/>
      <c r="C121" s="302" t="s">
        <v>312</v>
      </c>
      <c r="D121" s="302" t="s">
        <v>147</v>
      </c>
      <c r="E121" s="303" t="s">
        <v>1403</v>
      </c>
      <c r="F121" s="304" t="s">
        <v>1404</v>
      </c>
      <c r="G121" s="305" t="s">
        <v>150</v>
      </c>
      <c r="H121" s="306">
        <v>1144</v>
      </c>
      <c r="I121" s="314">
        <v>0</v>
      </c>
      <c r="J121" s="307">
        <f>ROUND(I121*H121,2)</f>
        <v>0</v>
      </c>
      <c r="K121" s="304" t="s">
        <v>140</v>
      </c>
      <c r="L121" s="110"/>
      <c r="M121" s="111" t="s">
        <v>3</v>
      </c>
      <c r="N121" s="112" t="s">
        <v>41</v>
      </c>
      <c r="O121" s="99">
        <v>0</v>
      </c>
      <c r="P121" s="99">
        <f>O121*H121</f>
        <v>0</v>
      </c>
      <c r="Q121" s="99">
        <v>1</v>
      </c>
      <c r="R121" s="99">
        <f>Q121*H121</f>
        <v>1144</v>
      </c>
      <c r="S121" s="99">
        <v>0</v>
      </c>
      <c r="T121" s="100">
        <f>S121*H121</f>
        <v>0</v>
      </c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R121" s="101" t="s">
        <v>186</v>
      </c>
      <c r="AT121" s="101" t="s">
        <v>147</v>
      </c>
      <c r="AU121" s="101" t="s">
        <v>80</v>
      </c>
      <c r="AY121" s="18" t="s">
        <v>131</v>
      </c>
      <c r="BE121" s="102">
        <f>IF(N121="základní",J121,0)</f>
        <v>0</v>
      </c>
      <c r="BF121" s="102">
        <f>IF(N121="snížená",J121,0)</f>
        <v>0</v>
      </c>
      <c r="BG121" s="102">
        <f>IF(N121="zákl. přenesená",J121,0)</f>
        <v>0</v>
      </c>
      <c r="BH121" s="102">
        <f>IF(N121="sníž. přenesená",J121,0)</f>
        <v>0</v>
      </c>
      <c r="BI121" s="102">
        <f>IF(N121="nulová",J121,0)</f>
        <v>0</v>
      </c>
      <c r="BJ121" s="18" t="s">
        <v>78</v>
      </c>
      <c r="BK121" s="102">
        <f>ROUND(I121*H121,2)</f>
        <v>0</v>
      </c>
      <c r="BL121" s="18" t="s">
        <v>156</v>
      </c>
      <c r="BM121" s="101" t="s">
        <v>1678</v>
      </c>
    </row>
    <row r="122" spans="1:65" s="13" customFormat="1">
      <c r="B122" s="296"/>
      <c r="C122" s="297"/>
      <c r="D122" s="298" t="s">
        <v>145</v>
      </c>
      <c r="E122" s="299" t="s">
        <v>3</v>
      </c>
      <c r="F122" s="300" t="s">
        <v>1679</v>
      </c>
      <c r="G122" s="297"/>
      <c r="H122" s="301">
        <v>520</v>
      </c>
      <c r="I122" s="297"/>
      <c r="J122" s="297"/>
      <c r="K122" s="297"/>
      <c r="L122" s="105"/>
      <c r="M122" s="107"/>
      <c r="N122" s="108"/>
      <c r="O122" s="108"/>
      <c r="P122" s="108"/>
      <c r="Q122" s="108"/>
      <c r="R122" s="108"/>
      <c r="S122" s="108"/>
      <c r="T122" s="109"/>
      <c r="AT122" s="106" t="s">
        <v>145</v>
      </c>
      <c r="AU122" s="106" t="s">
        <v>80</v>
      </c>
      <c r="AV122" s="13" t="s">
        <v>80</v>
      </c>
      <c r="AW122" s="13" t="s">
        <v>31</v>
      </c>
      <c r="AX122" s="13" t="s">
        <v>78</v>
      </c>
      <c r="AY122" s="106" t="s">
        <v>131</v>
      </c>
    </row>
    <row r="123" spans="1:65" s="13" customFormat="1">
      <c r="B123" s="296"/>
      <c r="C123" s="297"/>
      <c r="D123" s="298" t="s">
        <v>145</v>
      </c>
      <c r="E123" s="297"/>
      <c r="F123" s="300" t="s">
        <v>1680</v>
      </c>
      <c r="G123" s="297"/>
      <c r="H123" s="301">
        <v>1144</v>
      </c>
      <c r="I123" s="297"/>
      <c r="J123" s="297"/>
      <c r="K123" s="297"/>
      <c r="L123" s="105"/>
      <c r="M123" s="107"/>
      <c r="N123" s="108"/>
      <c r="O123" s="108"/>
      <c r="P123" s="108"/>
      <c r="Q123" s="108"/>
      <c r="R123" s="108"/>
      <c r="S123" s="108"/>
      <c r="T123" s="109"/>
      <c r="AT123" s="106" t="s">
        <v>145</v>
      </c>
      <c r="AU123" s="106" t="s">
        <v>80</v>
      </c>
      <c r="AV123" s="13" t="s">
        <v>80</v>
      </c>
      <c r="AW123" s="13" t="s">
        <v>4</v>
      </c>
      <c r="AX123" s="13" t="s">
        <v>78</v>
      </c>
      <c r="AY123" s="106" t="s">
        <v>131</v>
      </c>
    </row>
    <row r="124" spans="1:65" s="2" customFormat="1" ht="37.9" customHeight="1">
      <c r="A124" s="27"/>
      <c r="B124" s="237"/>
      <c r="C124" s="288" t="s">
        <v>317</v>
      </c>
      <c r="D124" s="288" t="s">
        <v>136</v>
      </c>
      <c r="E124" s="289" t="s">
        <v>1407</v>
      </c>
      <c r="F124" s="290" t="s">
        <v>1408</v>
      </c>
      <c r="G124" s="291" t="s">
        <v>233</v>
      </c>
      <c r="H124" s="292">
        <v>40</v>
      </c>
      <c r="I124" s="314">
        <v>0</v>
      </c>
      <c r="J124" s="293">
        <f>ROUND(I124*H124,2)</f>
        <v>0</v>
      </c>
      <c r="K124" s="290" t="s">
        <v>140</v>
      </c>
      <c r="L124" s="28"/>
      <c r="M124" s="97" t="s">
        <v>3</v>
      </c>
      <c r="N124" s="98" t="s">
        <v>41</v>
      </c>
      <c r="O124" s="99">
        <v>0.435</v>
      </c>
      <c r="P124" s="99">
        <f>O124*H124</f>
        <v>17.399999999999999</v>
      </c>
      <c r="Q124" s="99">
        <v>0</v>
      </c>
      <c r="R124" s="99">
        <f>Q124*H124</f>
        <v>0</v>
      </c>
      <c r="S124" s="99">
        <v>0</v>
      </c>
      <c r="T124" s="100">
        <f>S124*H124</f>
        <v>0</v>
      </c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R124" s="101" t="s">
        <v>156</v>
      </c>
      <c r="AT124" s="101" t="s">
        <v>136</v>
      </c>
      <c r="AU124" s="101" t="s">
        <v>80</v>
      </c>
      <c r="AY124" s="18" t="s">
        <v>131</v>
      </c>
      <c r="BE124" s="102">
        <f>IF(N124="základní",J124,0)</f>
        <v>0</v>
      </c>
      <c r="BF124" s="102">
        <f>IF(N124="snížená",J124,0)</f>
        <v>0</v>
      </c>
      <c r="BG124" s="102">
        <f>IF(N124="zákl. přenesená",J124,0)</f>
        <v>0</v>
      </c>
      <c r="BH124" s="102">
        <f>IF(N124="sníž. přenesená",J124,0)</f>
        <v>0</v>
      </c>
      <c r="BI124" s="102">
        <f>IF(N124="nulová",J124,0)</f>
        <v>0</v>
      </c>
      <c r="BJ124" s="18" t="s">
        <v>78</v>
      </c>
      <c r="BK124" s="102">
        <f>ROUND(I124*H124,2)</f>
        <v>0</v>
      </c>
      <c r="BL124" s="18" t="s">
        <v>156</v>
      </c>
      <c r="BM124" s="101" t="s">
        <v>1681</v>
      </c>
    </row>
    <row r="125" spans="1:65" s="2" customFormat="1">
      <c r="A125" s="27"/>
      <c r="B125" s="237"/>
      <c r="C125" s="238"/>
      <c r="D125" s="294" t="s">
        <v>143</v>
      </c>
      <c r="E125" s="238"/>
      <c r="F125" s="295" t="s">
        <v>1410</v>
      </c>
      <c r="G125" s="238"/>
      <c r="H125" s="238"/>
      <c r="I125" s="238"/>
      <c r="J125" s="238"/>
      <c r="K125" s="238"/>
      <c r="L125" s="28"/>
      <c r="M125" s="103"/>
      <c r="N125" s="104"/>
      <c r="O125" s="44"/>
      <c r="P125" s="44"/>
      <c r="Q125" s="44"/>
      <c r="R125" s="44"/>
      <c r="S125" s="44"/>
      <c r="T125" s="45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T125" s="18" t="s">
        <v>143</v>
      </c>
      <c r="AU125" s="18" t="s">
        <v>80</v>
      </c>
    </row>
    <row r="126" spans="1:65" s="13" customFormat="1">
      <c r="B126" s="296"/>
      <c r="C126" s="297"/>
      <c r="D126" s="298" t="s">
        <v>145</v>
      </c>
      <c r="E126" s="299" t="s">
        <v>3</v>
      </c>
      <c r="F126" s="300" t="s">
        <v>473</v>
      </c>
      <c r="G126" s="297"/>
      <c r="H126" s="301">
        <v>40</v>
      </c>
      <c r="I126" s="297"/>
      <c r="J126" s="297"/>
      <c r="K126" s="297"/>
      <c r="L126" s="105"/>
      <c r="M126" s="107"/>
      <c r="N126" s="108"/>
      <c r="O126" s="108"/>
      <c r="P126" s="108"/>
      <c r="Q126" s="108"/>
      <c r="R126" s="108"/>
      <c r="S126" s="108"/>
      <c r="T126" s="109"/>
      <c r="AT126" s="106" t="s">
        <v>145</v>
      </c>
      <c r="AU126" s="106" t="s">
        <v>80</v>
      </c>
      <c r="AV126" s="13" t="s">
        <v>80</v>
      </c>
      <c r="AW126" s="13" t="s">
        <v>31</v>
      </c>
      <c r="AX126" s="13" t="s">
        <v>78</v>
      </c>
      <c r="AY126" s="106" t="s">
        <v>131</v>
      </c>
    </row>
    <row r="127" spans="1:65" s="2" customFormat="1" ht="16.5" customHeight="1">
      <c r="A127" s="27"/>
      <c r="B127" s="237"/>
      <c r="C127" s="302" t="s">
        <v>329</v>
      </c>
      <c r="D127" s="302" t="s">
        <v>147</v>
      </c>
      <c r="E127" s="303" t="s">
        <v>1412</v>
      </c>
      <c r="F127" s="304" t="s">
        <v>1413</v>
      </c>
      <c r="G127" s="305" t="s">
        <v>150</v>
      </c>
      <c r="H127" s="306">
        <v>72</v>
      </c>
      <c r="I127" s="314">
        <v>0</v>
      </c>
      <c r="J127" s="307">
        <f>ROUND(I127*H127,2)</f>
        <v>0</v>
      </c>
      <c r="K127" s="304" t="s">
        <v>140</v>
      </c>
      <c r="L127" s="110"/>
      <c r="M127" s="111" t="s">
        <v>3</v>
      </c>
      <c r="N127" s="112" t="s">
        <v>41</v>
      </c>
      <c r="O127" s="99">
        <v>0</v>
      </c>
      <c r="P127" s="99">
        <f>O127*H127</f>
        <v>0</v>
      </c>
      <c r="Q127" s="99">
        <v>1</v>
      </c>
      <c r="R127" s="99">
        <f>Q127*H127</f>
        <v>72</v>
      </c>
      <c r="S127" s="99">
        <v>0</v>
      </c>
      <c r="T127" s="100">
        <f>S127*H127</f>
        <v>0</v>
      </c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R127" s="101" t="s">
        <v>186</v>
      </c>
      <c r="AT127" s="101" t="s">
        <v>147</v>
      </c>
      <c r="AU127" s="101" t="s">
        <v>80</v>
      </c>
      <c r="AY127" s="18" t="s">
        <v>131</v>
      </c>
      <c r="BE127" s="102">
        <f>IF(N127="základní",J127,0)</f>
        <v>0</v>
      </c>
      <c r="BF127" s="102">
        <f>IF(N127="snížená",J127,0)</f>
        <v>0</v>
      </c>
      <c r="BG127" s="102">
        <f>IF(N127="zákl. přenesená",J127,0)</f>
        <v>0</v>
      </c>
      <c r="BH127" s="102">
        <f>IF(N127="sníž. přenesená",J127,0)</f>
        <v>0</v>
      </c>
      <c r="BI127" s="102">
        <f>IF(N127="nulová",J127,0)</f>
        <v>0</v>
      </c>
      <c r="BJ127" s="18" t="s">
        <v>78</v>
      </c>
      <c r="BK127" s="102">
        <f>ROUND(I127*H127,2)</f>
        <v>0</v>
      </c>
      <c r="BL127" s="18" t="s">
        <v>156</v>
      </c>
      <c r="BM127" s="101" t="s">
        <v>1682</v>
      </c>
    </row>
    <row r="128" spans="1:65" s="13" customFormat="1">
      <c r="B128" s="296"/>
      <c r="C128" s="297"/>
      <c r="D128" s="298" t="s">
        <v>145</v>
      </c>
      <c r="E128" s="299" t="s">
        <v>3</v>
      </c>
      <c r="F128" s="300" t="s">
        <v>473</v>
      </c>
      <c r="G128" s="297"/>
      <c r="H128" s="301">
        <v>40</v>
      </c>
      <c r="I128" s="297"/>
      <c r="J128" s="297"/>
      <c r="K128" s="297"/>
      <c r="L128" s="105"/>
      <c r="M128" s="107"/>
      <c r="N128" s="108"/>
      <c r="O128" s="108"/>
      <c r="P128" s="108"/>
      <c r="Q128" s="108"/>
      <c r="R128" s="108"/>
      <c r="S128" s="108"/>
      <c r="T128" s="109"/>
      <c r="AT128" s="106" t="s">
        <v>145</v>
      </c>
      <c r="AU128" s="106" t="s">
        <v>80</v>
      </c>
      <c r="AV128" s="13" t="s">
        <v>80</v>
      </c>
      <c r="AW128" s="13" t="s">
        <v>31</v>
      </c>
      <c r="AX128" s="13" t="s">
        <v>78</v>
      </c>
      <c r="AY128" s="106" t="s">
        <v>131</v>
      </c>
    </row>
    <row r="129" spans="1:65" s="13" customFormat="1">
      <c r="B129" s="296"/>
      <c r="C129" s="297"/>
      <c r="D129" s="298" t="s">
        <v>145</v>
      </c>
      <c r="E129" s="297"/>
      <c r="F129" s="300" t="s">
        <v>1683</v>
      </c>
      <c r="G129" s="297"/>
      <c r="H129" s="301">
        <v>72</v>
      </c>
      <c r="I129" s="297"/>
      <c r="J129" s="297"/>
      <c r="K129" s="297"/>
      <c r="L129" s="105"/>
      <c r="M129" s="107"/>
      <c r="N129" s="108"/>
      <c r="O129" s="108"/>
      <c r="P129" s="108"/>
      <c r="Q129" s="108"/>
      <c r="R129" s="108"/>
      <c r="S129" s="108"/>
      <c r="T129" s="109"/>
      <c r="AT129" s="106" t="s">
        <v>145</v>
      </c>
      <c r="AU129" s="106" t="s">
        <v>80</v>
      </c>
      <c r="AV129" s="13" t="s">
        <v>80</v>
      </c>
      <c r="AW129" s="13" t="s">
        <v>4</v>
      </c>
      <c r="AX129" s="13" t="s">
        <v>78</v>
      </c>
      <c r="AY129" s="106" t="s">
        <v>131</v>
      </c>
    </row>
    <row r="130" spans="1:65" s="12" customFormat="1" ht="22.9" customHeight="1">
      <c r="B130" s="281"/>
      <c r="C130" s="282"/>
      <c r="D130" s="283" t="s">
        <v>69</v>
      </c>
      <c r="E130" s="286" t="s">
        <v>156</v>
      </c>
      <c r="F130" s="286" t="s">
        <v>357</v>
      </c>
      <c r="G130" s="282"/>
      <c r="H130" s="282"/>
      <c r="I130" s="282"/>
      <c r="J130" s="287">
        <f>BK130</f>
        <v>0</v>
      </c>
      <c r="K130" s="282"/>
      <c r="L130" s="89"/>
      <c r="M130" s="91"/>
      <c r="N130" s="92"/>
      <c r="O130" s="92"/>
      <c r="P130" s="93">
        <f>SUM(P131:P138)</f>
        <v>40.421795000000003</v>
      </c>
      <c r="Q130" s="92"/>
      <c r="R130" s="93">
        <f>SUM(R131:R138)</f>
        <v>1.0598399999999999</v>
      </c>
      <c r="S130" s="92"/>
      <c r="T130" s="94">
        <f>SUM(T131:T138)</f>
        <v>0</v>
      </c>
      <c r="AR130" s="90" t="s">
        <v>78</v>
      </c>
      <c r="AT130" s="95" t="s">
        <v>69</v>
      </c>
      <c r="AU130" s="95" t="s">
        <v>78</v>
      </c>
      <c r="AY130" s="90" t="s">
        <v>131</v>
      </c>
      <c r="BK130" s="96">
        <f>SUM(BK131:BK138)</f>
        <v>0</v>
      </c>
    </row>
    <row r="131" spans="1:65" s="2" customFormat="1" ht="16.5" customHeight="1">
      <c r="A131" s="27"/>
      <c r="B131" s="237"/>
      <c r="C131" s="288" t="s">
        <v>141</v>
      </c>
      <c r="D131" s="288" t="s">
        <v>136</v>
      </c>
      <c r="E131" s="289" t="s">
        <v>1416</v>
      </c>
      <c r="F131" s="290" t="s">
        <v>1417</v>
      </c>
      <c r="G131" s="291" t="s">
        <v>233</v>
      </c>
      <c r="H131" s="292">
        <v>20</v>
      </c>
      <c r="I131" s="314">
        <v>0</v>
      </c>
      <c r="J131" s="293">
        <f>ROUND(I131*H131,2)</f>
        <v>0</v>
      </c>
      <c r="K131" s="290" t="s">
        <v>140</v>
      </c>
      <c r="L131" s="28"/>
      <c r="M131" s="97" t="s">
        <v>3</v>
      </c>
      <c r="N131" s="98" t="s">
        <v>41</v>
      </c>
      <c r="O131" s="99">
        <v>1.3169999999999999</v>
      </c>
      <c r="P131" s="99">
        <f>O131*H131</f>
        <v>26.34</v>
      </c>
      <c r="Q131" s="99">
        <v>0</v>
      </c>
      <c r="R131" s="99">
        <f>Q131*H131</f>
        <v>0</v>
      </c>
      <c r="S131" s="99">
        <v>0</v>
      </c>
      <c r="T131" s="100">
        <f>S131*H131</f>
        <v>0</v>
      </c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R131" s="101" t="s">
        <v>156</v>
      </c>
      <c r="AT131" s="101" t="s">
        <v>136</v>
      </c>
      <c r="AU131" s="101" t="s">
        <v>80</v>
      </c>
      <c r="AY131" s="18" t="s">
        <v>131</v>
      </c>
      <c r="BE131" s="102">
        <f>IF(N131="základní",J131,0)</f>
        <v>0</v>
      </c>
      <c r="BF131" s="102">
        <f>IF(N131="snížená",J131,0)</f>
        <v>0</v>
      </c>
      <c r="BG131" s="102">
        <f>IF(N131="zákl. přenesená",J131,0)</f>
        <v>0</v>
      </c>
      <c r="BH131" s="102">
        <f>IF(N131="sníž. přenesená",J131,0)</f>
        <v>0</v>
      </c>
      <c r="BI131" s="102">
        <f>IF(N131="nulová",J131,0)</f>
        <v>0</v>
      </c>
      <c r="BJ131" s="18" t="s">
        <v>78</v>
      </c>
      <c r="BK131" s="102">
        <f>ROUND(I131*H131,2)</f>
        <v>0</v>
      </c>
      <c r="BL131" s="18" t="s">
        <v>156</v>
      </c>
      <c r="BM131" s="101" t="s">
        <v>1684</v>
      </c>
    </row>
    <row r="132" spans="1:65" s="2" customFormat="1">
      <c r="A132" s="27"/>
      <c r="B132" s="237"/>
      <c r="C132" s="238"/>
      <c r="D132" s="294" t="s">
        <v>143</v>
      </c>
      <c r="E132" s="238"/>
      <c r="F132" s="295" t="s">
        <v>1419</v>
      </c>
      <c r="G132" s="238"/>
      <c r="H132" s="238"/>
      <c r="I132" s="238"/>
      <c r="J132" s="238"/>
      <c r="K132" s="238"/>
      <c r="L132" s="28"/>
      <c r="M132" s="103"/>
      <c r="N132" s="104"/>
      <c r="O132" s="44"/>
      <c r="P132" s="44"/>
      <c r="Q132" s="44"/>
      <c r="R132" s="44"/>
      <c r="S132" s="44"/>
      <c r="T132" s="45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T132" s="18" t="s">
        <v>143</v>
      </c>
      <c r="AU132" s="18" t="s">
        <v>80</v>
      </c>
    </row>
    <row r="133" spans="1:65" s="13" customFormat="1">
      <c r="B133" s="296"/>
      <c r="C133" s="297"/>
      <c r="D133" s="298" t="s">
        <v>145</v>
      </c>
      <c r="E133" s="299" t="s">
        <v>3</v>
      </c>
      <c r="F133" s="300" t="s">
        <v>358</v>
      </c>
      <c r="G133" s="297"/>
      <c r="H133" s="301">
        <v>20</v>
      </c>
      <c r="I133" s="297"/>
      <c r="J133" s="297"/>
      <c r="K133" s="297"/>
      <c r="L133" s="105"/>
      <c r="M133" s="107"/>
      <c r="N133" s="108"/>
      <c r="O133" s="108"/>
      <c r="P133" s="108"/>
      <c r="Q133" s="108"/>
      <c r="R133" s="108"/>
      <c r="S133" s="108"/>
      <c r="T133" s="109"/>
      <c r="AT133" s="106" t="s">
        <v>145</v>
      </c>
      <c r="AU133" s="106" t="s">
        <v>80</v>
      </c>
      <c r="AV133" s="13" t="s">
        <v>80</v>
      </c>
      <c r="AW133" s="13" t="s">
        <v>31</v>
      </c>
      <c r="AX133" s="13" t="s">
        <v>78</v>
      </c>
      <c r="AY133" s="106" t="s">
        <v>131</v>
      </c>
    </row>
    <row r="134" spans="1:65" s="2" customFormat="1" ht="24.2" customHeight="1">
      <c r="A134" s="27"/>
      <c r="B134" s="237"/>
      <c r="C134" s="288" t="s">
        <v>340</v>
      </c>
      <c r="D134" s="288" t="s">
        <v>136</v>
      </c>
      <c r="E134" s="289" t="s">
        <v>1494</v>
      </c>
      <c r="F134" s="290" t="s">
        <v>1495</v>
      </c>
      <c r="G134" s="291" t="s">
        <v>233</v>
      </c>
      <c r="H134" s="292">
        <v>2.363</v>
      </c>
      <c r="I134" s="314">
        <v>0</v>
      </c>
      <c r="J134" s="293">
        <f>ROUND(I134*H134,2)</f>
        <v>0</v>
      </c>
      <c r="K134" s="290" t="s">
        <v>140</v>
      </c>
      <c r="L134" s="28"/>
      <c r="M134" s="97" t="s">
        <v>3</v>
      </c>
      <c r="N134" s="98" t="s">
        <v>41</v>
      </c>
      <c r="O134" s="99">
        <v>1.4650000000000001</v>
      </c>
      <c r="P134" s="99">
        <f>O134*H134</f>
        <v>3.461795</v>
      </c>
      <c r="Q134" s="99">
        <v>0</v>
      </c>
      <c r="R134" s="99">
        <f>Q134*H134</f>
        <v>0</v>
      </c>
      <c r="S134" s="99">
        <v>0</v>
      </c>
      <c r="T134" s="100">
        <f>S134*H134</f>
        <v>0</v>
      </c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R134" s="101" t="s">
        <v>156</v>
      </c>
      <c r="AT134" s="101" t="s">
        <v>136</v>
      </c>
      <c r="AU134" s="101" t="s">
        <v>80</v>
      </c>
      <c r="AY134" s="18" t="s">
        <v>131</v>
      </c>
      <c r="BE134" s="102">
        <f>IF(N134="základní",J134,0)</f>
        <v>0</v>
      </c>
      <c r="BF134" s="102">
        <f>IF(N134="snížená",J134,0)</f>
        <v>0</v>
      </c>
      <c r="BG134" s="102">
        <f>IF(N134="zákl. přenesená",J134,0)</f>
        <v>0</v>
      </c>
      <c r="BH134" s="102">
        <f>IF(N134="sníž. přenesená",J134,0)</f>
        <v>0</v>
      </c>
      <c r="BI134" s="102">
        <f>IF(N134="nulová",J134,0)</f>
        <v>0</v>
      </c>
      <c r="BJ134" s="18" t="s">
        <v>78</v>
      </c>
      <c r="BK134" s="102">
        <f>ROUND(I134*H134,2)</f>
        <v>0</v>
      </c>
      <c r="BL134" s="18" t="s">
        <v>156</v>
      </c>
      <c r="BM134" s="101" t="s">
        <v>1685</v>
      </c>
    </row>
    <row r="135" spans="1:65" s="2" customFormat="1">
      <c r="A135" s="27"/>
      <c r="B135" s="237"/>
      <c r="C135" s="238"/>
      <c r="D135" s="294" t="s">
        <v>143</v>
      </c>
      <c r="E135" s="238"/>
      <c r="F135" s="295" t="s">
        <v>1497</v>
      </c>
      <c r="G135" s="238"/>
      <c r="H135" s="238"/>
      <c r="I135" s="238"/>
      <c r="J135" s="238"/>
      <c r="K135" s="238"/>
      <c r="L135" s="28"/>
      <c r="M135" s="103"/>
      <c r="N135" s="104"/>
      <c r="O135" s="44"/>
      <c r="P135" s="44"/>
      <c r="Q135" s="44"/>
      <c r="R135" s="44"/>
      <c r="S135" s="44"/>
      <c r="T135" s="45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T135" s="18" t="s">
        <v>143</v>
      </c>
      <c r="AU135" s="18" t="s">
        <v>80</v>
      </c>
    </row>
    <row r="136" spans="1:65" s="13" customFormat="1">
      <c r="B136" s="296"/>
      <c r="C136" s="297"/>
      <c r="D136" s="298" t="s">
        <v>145</v>
      </c>
      <c r="E136" s="299" t="s">
        <v>3</v>
      </c>
      <c r="F136" s="300" t="s">
        <v>1686</v>
      </c>
      <c r="G136" s="297"/>
      <c r="H136" s="301">
        <v>2.363</v>
      </c>
      <c r="I136" s="297"/>
      <c r="J136" s="297"/>
      <c r="K136" s="297"/>
      <c r="L136" s="105"/>
      <c r="M136" s="107"/>
      <c r="N136" s="108"/>
      <c r="O136" s="108"/>
      <c r="P136" s="108"/>
      <c r="Q136" s="108"/>
      <c r="R136" s="108"/>
      <c r="S136" s="108"/>
      <c r="T136" s="109"/>
      <c r="AT136" s="106" t="s">
        <v>145</v>
      </c>
      <c r="AU136" s="106" t="s">
        <v>80</v>
      </c>
      <c r="AV136" s="13" t="s">
        <v>80</v>
      </c>
      <c r="AW136" s="13" t="s">
        <v>31</v>
      </c>
      <c r="AX136" s="13" t="s">
        <v>78</v>
      </c>
      <c r="AY136" s="106" t="s">
        <v>131</v>
      </c>
    </row>
    <row r="137" spans="1:65" s="2" customFormat="1" ht="24.2" customHeight="1">
      <c r="A137" s="27"/>
      <c r="B137" s="237"/>
      <c r="C137" s="288" t="s">
        <v>346</v>
      </c>
      <c r="D137" s="288" t="s">
        <v>136</v>
      </c>
      <c r="E137" s="289" t="s">
        <v>1500</v>
      </c>
      <c r="F137" s="290" t="s">
        <v>1501</v>
      </c>
      <c r="G137" s="291" t="s">
        <v>420</v>
      </c>
      <c r="H137" s="292">
        <v>12</v>
      </c>
      <c r="I137" s="314">
        <v>0</v>
      </c>
      <c r="J137" s="293">
        <f>ROUND(I137*H137,2)</f>
        <v>0</v>
      </c>
      <c r="K137" s="290" t="s">
        <v>140</v>
      </c>
      <c r="L137" s="28"/>
      <c r="M137" s="97" t="s">
        <v>3</v>
      </c>
      <c r="N137" s="98" t="s">
        <v>41</v>
      </c>
      <c r="O137" s="99">
        <v>0.88500000000000001</v>
      </c>
      <c r="P137" s="99">
        <f>O137*H137</f>
        <v>10.620000000000001</v>
      </c>
      <c r="Q137" s="99">
        <v>8.8319999999999996E-2</v>
      </c>
      <c r="R137" s="99">
        <f>Q137*H137</f>
        <v>1.0598399999999999</v>
      </c>
      <c r="S137" s="99">
        <v>0</v>
      </c>
      <c r="T137" s="100">
        <f>S137*H137</f>
        <v>0</v>
      </c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R137" s="101" t="s">
        <v>156</v>
      </c>
      <c r="AT137" s="101" t="s">
        <v>136</v>
      </c>
      <c r="AU137" s="101" t="s">
        <v>80</v>
      </c>
      <c r="AY137" s="18" t="s">
        <v>131</v>
      </c>
      <c r="BE137" s="102">
        <f>IF(N137="základní",J137,0)</f>
        <v>0</v>
      </c>
      <c r="BF137" s="102">
        <f>IF(N137="snížená",J137,0)</f>
        <v>0</v>
      </c>
      <c r="BG137" s="102">
        <f>IF(N137="zákl. přenesená",J137,0)</f>
        <v>0</v>
      </c>
      <c r="BH137" s="102">
        <f>IF(N137="sníž. přenesená",J137,0)</f>
        <v>0</v>
      </c>
      <c r="BI137" s="102">
        <f>IF(N137="nulová",J137,0)</f>
        <v>0</v>
      </c>
      <c r="BJ137" s="18" t="s">
        <v>78</v>
      </c>
      <c r="BK137" s="102">
        <f>ROUND(I137*H137,2)</f>
        <v>0</v>
      </c>
      <c r="BL137" s="18" t="s">
        <v>156</v>
      </c>
      <c r="BM137" s="101" t="s">
        <v>1687</v>
      </c>
    </row>
    <row r="138" spans="1:65" s="2" customFormat="1">
      <c r="A138" s="27"/>
      <c r="B138" s="237"/>
      <c r="C138" s="238"/>
      <c r="D138" s="294" t="s">
        <v>143</v>
      </c>
      <c r="E138" s="238"/>
      <c r="F138" s="295" t="s">
        <v>1503</v>
      </c>
      <c r="G138" s="238"/>
      <c r="H138" s="238"/>
      <c r="I138" s="238"/>
      <c r="J138" s="238"/>
      <c r="K138" s="238"/>
      <c r="L138" s="28"/>
      <c r="M138" s="103"/>
      <c r="N138" s="104"/>
      <c r="O138" s="44"/>
      <c r="P138" s="44"/>
      <c r="Q138" s="44"/>
      <c r="R138" s="44"/>
      <c r="S138" s="44"/>
      <c r="T138" s="45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T138" s="18" t="s">
        <v>143</v>
      </c>
      <c r="AU138" s="18" t="s">
        <v>80</v>
      </c>
    </row>
    <row r="139" spans="1:65" s="12" customFormat="1" ht="22.9" customHeight="1">
      <c r="B139" s="281"/>
      <c r="C139" s="282"/>
      <c r="D139" s="283" t="s">
        <v>69</v>
      </c>
      <c r="E139" s="286" t="s">
        <v>186</v>
      </c>
      <c r="F139" s="286" t="s">
        <v>861</v>
      </c>
      <c r="G139" s="282"/>
      <c r="H139" s="282"/>
      <c r="I139" s="282"/>
      <c r="J139" s="287">
        <f>BK139</f>
        <v>0</v>
      </c>
      <c r="K139" s="282"/>
      <c r="L139" s="89"/>
      <c r="M139" s="91"/>
      <c r="N139" s="92"/>
      <c r="O139" s="92"/>
      <c r="P139" s="93">
        <f>SUM(P140:P201)</f>
        <v>505.416</v>
      </c>
      <c r="Q139" s="92"/>
      <c r="R139" s="93">
        <f>SUM(R140:R201)</f>
        <v>71.593599999999995</v>
      </c>
      <c r="S139" s="92"/>
      <c r="T139" s="94">
        <f>SUM(T140:T201)</f>
        <v>27.924999999999997</v>
      </c>
      <c r="AR139" s="90" t="s">
        <v>78</v>
      </c>
      <c r="AT139" s="95" t="s">
        <v>69</v>
      </c>
      <c r="AU139" s="95" t="s">
        <v>78</v>
      </c>
      <c r="AY139" s="90" t="s">
        <v>131</v>
      </c>
      <c r="BK139" s="96">
        <f>SUM(BK140:BK201)</f>
        <v>0</v>
      </c>
    </row>
    <row r="140" spans="1:65" s="2" customFormat="1" ht="16.5" customHeight="1">
      <c r="A140" s="27"/>
      <c r="B140" s="237"/>
      <c r="C140" s="288" t="s">
        <v>352</v>
      </c>
      <c r="D140" s="288" t="s">
        <v>136</v>
      </c>
      <c r="E140" s="289" t="s">
        <v>1688</v>
      </c>
      <c r="F140" s="290" t="s">
        <v>1689</v>
      </c>
      <c r="G140" s="291" t="s">
        <v>361</v>
      </c>
      <c r="H140" s="292">
        <v>36</v>
      </c>
      <c r="I140" s="314">
        <v>0</v>
      </c>
      <c r="J140" s="293">
        <f>ROUND(I140*H140,2)</f>
        <v>0</v>
      </c>
      <c r="K140" s="290" t="s">
        <v>140</v>
      </c>
      <c r="L140" s="28"/>
      <c r="M140" s="97" t="s">
        <v>3</v>
      </c>
      <c r="N140" s="98" t="s">
        <v>41</v>
      </c>
      <c r="O140" s="99">
        <v>0.127</v>
      </c>
      <c r="P140" s="99">
        <f>O140*H140</f>
        <v>4.5720000000000001</v>
      </c>
      <c r="Q140" s="99">
        <v>0</v>
      </c>
      <c r="R140" s="99">
        <f>Q140*H140</f>
        <v>0</v>
      </c>
      <c r="S140" s="99">
        <v>6.5000000000000002E-2</v>
      </c>
      <c r="T140" s="100">
        <f>S140*H140</f>
        <v>2.34</v>
      </c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R140" s="101" t="s">
        <v>156</v>
      </c>
      <c r="AT140" s="101" t="s">
        <v>136</v>
      </c>
      <c r="AU140" s="101" t="s">
        <v>80</v>
      </c>
      <c r="AY140" s="18" t="s">
        <v>131</v>
      </c>
      <c r="BE140" s="102">
        <f>IF(N140="základní",J140,0)</f>
        <v>0</v>
      </c>
      <c r="BF140" s="102">
        <f>IF(N140="snížená",J140,0)</f>
        <v>0</v>
      </c>
      <c r="BG140" s="102">
        <f>IF(N140="zákl. přenesená",J140,0)</f>
        <v>0</v>
      </c>
      <c r="BH140" s="102">
        <f>IF(N140="sníž. přenesená",J140,0)</f>
        <v>0</v>
      </c>
      <c r="BI140" s="102">
        <f>IF(N140="nulová",J140,0)</f>
        <v>0</v>
      </c>
      <c r="BJ140" s="18" t="s">
        <v>78</v>
      </c>
      <c r="BK140" s="102">
        <f>ROUND(I140*H140,2)</f>
        <v>0</v>
      </c>
      <c r="BL140" s="18" t="s">
        <v>156</v>
      </c>
      <c r="BM140" s="101" t="s">
        <v>1690</v>
      </c>
    </row>
    <row r="141" spans="1:65" s="2" customFormat="1">
      <c r="A141" s="27"/>
      <c r="B141" s="237"/>
      <c r="C141" s="238"/>
      <c r="D141" s="294" t="s">
        <v>143</v>
      </c>
      <c r="E141" s="238"/>
      <c r="F141" s="295" t="s">
        <v>1691</v>
      </c>
      <c r="G141" s="238"/>
      <c r="H141" s="238"/>
      <c r="I141" s="238"/>
      <c r="J141" s="238"/>
      <c r="K141" s="238"/>
      <c r="L141" s="28"/>
      <c r="M141" s="103"/>
      <c r="N141" s="104"/>
      <c r="O141" s="44"/>
      <c r="P141" s="44"/>
      <c r="Q141" s="44"/>
      <c r="R141" s="44"/>
      <c r="S141" s="44"/>
      <c r="T141" s="45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T141" s="18" t="s">
        <v>143</v>
      </c>
      <c r="AU141" s="18" t="s">
        <v>80</v>
      </c>
    </row>
    <row r="142" spans="1:65" s="2" customFormat="1" ht="16.5" customHeight="1">
      <c r="A142" s="27"/>
      <c r="B142" s="237"/>
      <c r="C142" s="288" t="s">
        <v>358</v>
      </c>
      <c r="D142" s="288" t="s">
        <v>136</v>
      </c>
      <c r="E142" s="289" t="s">
        <v>1692</v>
      </c>
      <c r="F142" s="290" t="s">
        <v>1693</v>
      </c>
      <c r="G142" s="291" t="s">
        <v>361</v>
      </c>
      <c r="H142" s="292">
        <v>43</v>
      </c>
      <c r="I142" s="314">
        <v>0</v>
      </c>
      <c r="J142" s="293">
        <f>ROUND(I142*H142,2)</f>
        <v>0</v>
      </c>
      <c r="K142" s="290" t="s">
        <v>140</v>
      </c>
      <c r="L142" s="28"/>
      <c r="M142" s="97" t="s">
        <v>3</v>
      </c>
      <c r="N142" s="98" t="s">
        <v>41</v>
      </c>
      <c r="O142" s="99">
        <v>0.16400000000000001</v>
      </c>
      <c r="P142" s="99">
        <f>O142*H142</f>
        <v>7.0520000000000005</v>
      </c>
      <c r="Q142" s="99">
        <v>0</v>
      </c>
      <c r="R142" s="99">
        <f>Q142*H142</f>
        <v>0</v>
      </c>
      <c r="S142" s="99">
        <v>0.155</v>
      </c>
      <c r="T142" s="100">
        <f>S142*H142</f>
        <v>6.665</v>
      </c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R142" s="101" t="s">
        <v>156</v>
      </c>
      <c r="AT142" s="101" t="s">
        <v>136</v>
      </c>
      <c r="AU142" s="101" t="s">
        <v>80</v>
      </c>
      <c r="AY142" s="18" t="s">
        <v>131</v>
      </c>
      <c r="BE142" s="102">
        <f>IF(N142="základní",J142,0)</f>
        <v>0</v>
      </c>
      <c r="BF142" s="102">
        <f>IF(N142="snížená",J142,0)</f>
        <v>0</v>
      </c>
      <c r="BG142" s="102">
        <f>IF(N142="zákl. přenesená",J142,0)</f>
        <v>0</v>
      </c>
      <c r="BH142" s="102">
        <f>IF(N142="sníž. přenesená",J142,0)</f>
        <v>0</v>
      </c>
      <c r="BI142" s="102">
        <f>IF(N142="nulová",J142,0)</f>
        <v>0</v>
      </c>
      <c r="BJ142" s="18" t="s">
        <v>78</v>
      </c>
      <c r="BK142" s="102">
        <f>ROUND(I142*H142,2)</f>
        <v>0</v>
      </c>
      <c r="BL142" s="18" t="s">
        <v>156</v>
      </c>
      <c r="BM142" s="101" t="s">
        <v>1694</v>
      </c>
    </row>
    <row r="143" spans="1:65" s="2" customFormat="1">
      <c r="A143" s="27"/>
      <c r="B143" s="237"/>
      <c r="C143" s="238"/>
      <c r="D143" s="294" t="s">
        <v>143</v>
      </c>
      <c r="E143" s="238"/>
      <c r="F143" s="295" t="s">
        <v>1695</v>
      </c>
      <c r="G143" s="238"/>
      <c r="H143" s="238"/>
      <c r="I143" s="238"/>
      <c r="J143" s="238"/>
      <c r="K143" s="238"/>
      <c r="L143" s="28"/>
      <c r="M143" s="103"/>
      <c r="N143" s="104"/>
      <c r="O143" s="44"/>
      <c r="P143" s="44"/>
      <c r="Q143" s="44"/>
      <c r="R143" s="44"/>
      <c r="S143" s="44"/>
      <c r="T143" s="45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T143" s="18" t="s">
        <v>143</v>
      </c>
      <c r="AU143" s="18" t="s">
        <v>80</v>
      </c>
    </row>
    <row r="144" spans="1:65" s="2" customFormat="1" ht="16.5" customHeight="1">
      <c r="A144" s="27"/>
      <c r="B144" s="237"/>
      <c r="C144" s="288" t="s">
        <v>8</v>
      </c>
      <c r="D144" s="288" t="s">
        <v>136</v>
      </c>
      <c r="E144" s="289" t="s">
        <v>1696</v>
      </c>
      <c r="F144" s="290" t="s">
        <v>1697</v>
      </c>
      <c r="G144" s="291" t="s">
        <v>361</v>
      </c>
      <c r="H144" s="292">
        <v>48</v>
      </c>
      <c r="I144" s="314">
        <v>0</v>
      </c>
      <c r="J144" s="293">
        <f>ROUND(I144*H144,2)</f>
        <v>0</v>
      </c>
      <c r="K144" s="290" t="s">
        <v>140</v>
      </c>
      <c r="L144" s="28"/>
      <c r="M144" s="97" t="s">
        <v>3</v>
      </c>
      <c r="N144" s="98" t="s">
        <v>41</v>
      </c>
      <c r="O144" s="99">
        <v>0.189</v>
      </c>
      <c r="P144" s="99">
        <f>O144*H144</f>
        <v>9.0719999999999992</v>
      </c>
      <c r="Q144" s="99">
        <v>0</v>
      </c>
      <c r="R144" s="99">
        <f>Q144*H144</f>
        <v>0</v>
      </c>
      <c r="S144" s="99">
        <v>0.24</v>
      </c>
      <c r="T144" s="100">
        <f>S144*H144</f>
        <v>11.52</v>
      </c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R144" s="101" t="s">
        <v>156</v>
      </c>
      <c r="AT144" s="101" t="s">
        <v>136</v>
      </c>
      <c r="AU144" s="101" t="s">
        <v>80</v>
      </c>
      <c r="AY144" s="18" t="s">
        <v>131</v>
      </c>
      <c r="BE144" s="102">
        <f>IF(N144="základní",J144,0)</f>
        <v>0</v>
      </c>
      <c r="BF144" s="102">
        <f>IF(N144="snížená",J144,0)</f>
        <v>0</v>
      </c>
      <c r="BG144" s="102">
        <f>IF(N144="zákl. přenesená",J144,0)</f>
        <v>0</v>
      </c>
      <c r="BH144" s="102">
        <f>IF(N144="sníž. přenesená",J144,0)</f>
        <v>0</v>
      </c>
      <c r="BI144" s="102">
        <f>IF(N144="nulová",J144,0)</f>
        <v>0</v>
      </c>
      <c r="BJ144" s="18" t="s">
        <v>78</v>
      </c>
      <c r="BK144" s="102">
        <f>ROUND(I144*H144,2)</f>
        <v>0</v>
      </c>
      <c r="BL144" s="18" t="s">
        <v>156</v>
      </c>
      <c r="BM144" s="101" t="s">
        <v>1698</v>
      </c>
    </row>
    <row r="145" spans="1:65" s="2" customFormat="1">
      <c r="A145" s="27"/>
      <c r="B145" s="237"/>
      <c r="C145" s="238"/>
      <c r="D145" s="294" t="s">
        <v>143</v>
      </c>
      <c r="E145" s="238"/>
      <c r="F145" s="295" t="s">
        <v>1699</v>
      </c>
      <c r="G145" s="238"/>
      <c r="H145" s="238"/>
      <c r="I145" s="238"/>
      <c r="J145" s="238"/>
      <c r="K145" s="238"/>
      <c r="L145" s="28"/>
      <c r="M145" s="103"/>
      <c r="N145" s="104"/>
      <c r="O145" s="44"/>
      <c r="P145" s="44"/>
      <c r="Q145" s="44"/>
      <c r="R145" s="44"/>
      <c r="S145" s="44"/>
      <c r="T145" s="45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T145" s="18" t="s">
        <v>143</v>
      </c>
      <c r="AU145" s="18" t="s">
        <v>80</v>
      </c>
    </row>
    <row r="146" spans="1:65" s="2" customFormat="1" ht="24.2" customHeight="1">
      <c r="A146" s="27"/>
      <c r="B146" s="237"/>
      <c r="C146" s="288" t="s">
        <v>371</v>
      </c>
      <c r="D146" s="288" t="s">
        <v>136</v>
      </c>
      <c r="E146" s="289" t="s">
        <v>1517</v>
      </c>
      <c r="F146" s="290" t="s">
        <v>1518</v>
      </c>
      <c r="G146" s="291" t="s">
        <v>361</v>
      </c>
      <c r="H146" s="292">
        <v>40</v>
      </c>
      <c r="I146" s="314">
        <v>0</v>
      </c>
      <c r="J146" s="293">
        <f>ROUND(I146*H146,2)</f>
        <v>0</v>
      </c>
      <c r="K146" s="290" t="s">
        <v>140</v>
      </c>
      <c r="L146" s="28"/>
      <c r="M146" s="97" t="s">
        <v>3</v>
      </c>
      <c r="N146" s="98" t="s">
        <v>41</v>
      </c>
      <c r="O146" s="99">
        <v>0.35</v>
      </c>
      <c r="P146" s="99">
        <f>O146*H146</f>
        <v>14</v>
      </c>
      <c r="Q146" s="99">
        <v>4.0000000000000003E-5</v>
      </c>
      <c r="R146" s="99">
        <f>Q146*H146</f>
        <v>1.6000000000000001E-3</v>
      </c>
      <c r="S146" s="99">
        <v>0</v>
      </c>
      <c r="T146" s="100">
        <f>S146*H146</f>
        <v>0</v>
      </c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R146" s="101" t="s">
        <v>156</v>
      </c>
      <c r="AT146" s="101" t="s">
        <v>136</v>
      </c>
      <c r="AU146" s="101" t="s">
        <v>80</v>
      </c>
      <c r="AY146" s="18" t="s">
        <v>131</v>
      </c>
      <c r="BE146" s="102">
        <f>IF(N146="základní",J146,0)</f>
        <v>0</v>
      </c>
      <c r="BF146" s="102">
        <f>IF(N146="snížená",J146,0)</f>
        <v>0</v>
      </c>
      <c r="BG146" s="102">
        <f>IF(N146="zákl. přenesená",J146,0)</f>
        <v>0</v>
      </c>
      <c r="BH146" s="102">
        <f>IF(N146="sníž. přenesená",J146,0)</f>
        <v>0</v>
      </c>
      <c r="BI146" s="102">
        <f>IF(N146="nulová",J146,0)</f>
        <v>0</v>
      </c>
      <c r="BJ146" s="18" t="s">
        <v>78</v>
      </c>
      <c r="BK146" s="102">
        <f>ROUND(I146*H146,2)</f>
        <v>0</v>
      </c>
      <c r="BL146" s="18" t="s">
        <v>156</v>
      </c>
      <c r="BM146" s="101" t="s">
        <v>1700</v>
      </c>
    </row>
    <row r="147" spans="1:65" s="2" customFormat="1">
      <c r="A147" s="27"/>
      <c r="B147" s="237"/>
      <c r="C147" s="238"/>
      <c r="D147" s="294" t="s">
        <v>143</v>
      </c>
      <c r="E147" s="238"/>
      <c r="F147" s="295" t="s">
        <v>1520</v>
      </c>
      <c r="G147" s="238"/>
      <c r="H147" s="238"/>
      <c r="I147" s="238"/>
      <c r="J147" s="238"/>
      <c r="K147" s="238"/>
      <c r="L147" s="28"/>
      <c r="M147" s="103"/>
      <c r="N147" s="104"/>
      <c r="O147" s="44"/>
      <c r="P147" s="44"/>
      <c r="Q147" s="44"/>
      <c r="R147" s="44"/>
      <c r="S147" s="44"/>
      <c r="T147" s="45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T147" s="18" t="s">
        <v>143</v>
      </c>
      <c r="AU147" s="18" t="s">
        <v>80</v>
      </c>
    </row>
    <row r="148" spans="1:65" s="13" customFormat="1">
      <c r="B148" s="296"/>
      <c r="C148" s="297"/>
      <c r="D148" s="298" t="s">
        <v>145</v>
      </c>
      <c r="E148" s="299" t="s">
        <v>3</v>
      </c>
      <c r="F148" s="300" t="s">
        <v>473</v>
      </c>
      <c r="G148" s="297"/>
      <c r="H148" s="301">
        <v>40</v>
      </c>
      <c r="I148" s="297"/>
      <c r="J148" s="297"/>
      <c r="K148" s="297"/>
      <c r="L148" s="105"/>
      <c r="M148" s="107"/>
      <c r="N148" s="108"/>
      <c r="O148" s="108"/>
      <c r="P148" s="108"/>
      <c r="Q148" s="108"/>
      <c r="R148" s="108"/>
      <c r="S148" s="108"/>
      <c r="T148" s="109"/>
      <c r="AT148" s="106" t="s">
        <v>145</v>
      </c>
      <c r="AU148" s="106" t="s">
        <v>80</v>
      </c>
      <c r="AV148" s="13" t="s">
        <v>80</v>
      </c>
      <c r="AW148" s="13" t="s">
        <v>31</v>
      </c>
      <c r="AX148" s="13" t="s">
        <v>78</v>
      </c>
      <c r="AY148" s="106" t="s">
        <v>131</v>
      </c>
    </row>
    <row r="149" spans="1:65" s="2" customFormat="1" ht="16.5" customHeight="1">
      <c r="A149" s="27"/>
      <c r="B149" s="237"/>
      <c r="C149" s="302" t="s">
        <v>377</v>
      </c>
      <c r="D149" s="302" t="s">
        <v>147</v>
      </c>
      <c r="E149" s="303" t="s">
        <v>1522</v>
      </c>
      <c r="F149" s="304" t="s">
        <v>1523</v>
      </c>
      <c r="G149" s="305" t="s">
        <v>361</v>
      </c>
      <c r="H149" s="306">
        <v>40</v>
      </c>
      <c r="I149" s="314">
        <v>0</v>
      </c>
      <c r="J149" s="307">
        <f>ROUND(I149*H149,2)</f>
        <v>0</v>
      </c>
      <c r="K149" s="304" t="s">
        <v>140</v>
      </c>
      <c r="L149" s="110"/>
      <c r="M149" s="111" t="s">
        <v>3</v>
      </c>
      <c r="N149" s="112" t="s">
        <v>41</v>
      </c>
      <c r="O149" s="99">
        <v>0</v>
      </c>
      <c r="P149" s="99">
        <f>O149*H149</f>
        <v>0</v>
      </c>
      <c r="Q149" s="99">
        <v>3.6999999999999998E-2</v>
      </c>
      <c r="R149" s="99">
        <f>Q149*H149</f>
        <v>1.48</v>
      </c>
      <c r="S149" s="99">
        <v>0</v>
      </c>
      <c r="T149" s="100">
        <f>S149*H149</f>
        <v>0</v>
      </c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R149" s="101" t="s">
        <v>186</v>
      </c>
      <c r="AT149" s="101" t="s">
        <v>147</v>
      </c>
      <c r="AU149" s="101" t="s">
        <v>80</v>
      </c>
      <c r="AY149" s="18" t="s">
        <v>131</v>
      </c>
      <c r="BE149" s="102">
        <f>IF(N149="základní",J149,0)</f>
        <v>0</v>
      </c>
      <c r="BF149" s="102">
        <f>IF(N149="snížená",J149,0)</f>
        <v>0</v>
      </c>
      <c r="BG149" s="102">
        <f>IF(N149="zákl. přenesená",J149,0)</f>
        <v>0</v>
      </c>
      <c r="BH149" s="102">
        <f>IF(N149="sníž. přenesená",J149,0)</f>
        <v>0</v>
      </c>
      <c r="BI149" s="102">
        <f>IF(N149="nulová",J149,0)</f>
        <v>0</v>
      </c>
      <c r="BJ149" s="18" t="s">
        <v>78</v>
      </c>
      <c r="BK149" s="102">
        <f>ROUND(I149*H149,2)</f>
        <v>0</v>
      </c>
      <c r="BL149" s="18" t="s">
        <v>156</v>
      </c>
      <c r="BM149" s="101" t="s">
        <v>1701</v>
      </c>
    </row>
    <row r="150" spans="1:65" s="2" customFormat="1" ht="24.2" customHeight="1">
      <c r="A150" s="27"/>
      <c r="B150" s="237"/>
      <c r="C150" s="288" t="s">
        <v>383</v>
      </c>
      <c r="D150" s="288" t="s">
        <v>136</v>
      </c>
      <c r="E150" s="289" t="s">
        <v>1702</v>
      </c>
      <c r="F150" s="290" t="s">
        <v>1703</v>
      </c>
      <c r="G150" s="291" t="s">
        <v>361</v>
      </c>
      <c r="H150" s="292">
        <v>45</v>
      </c>
      <c r="I150" s="314">
        <v>0</v>
      </c>
      <c r="J150" s="293">
        <f>ROUND(I150*H150,2)</f>
        <v>0</v>
      </c>
      <c r="K150" s="290" t="s">
        <v>140</v>
      </c>
      <c r="L150" s="28"/>
      <c r="M150" s="97" t="s">
        <v>3</v>
      </c>
      <c r="N150" s="98" t="s">
        <v>41</v>
      </c>
      <c r="O150" s="99">
        <v>0.76</v>
      </c>
      <c r="P150" s="99">
        <f>O150*H150</f>
        <v>34.200000000000003</v>
      </c>
      <c r="Q150" s="99">
        <v>1.1E-4</v>
      </c>
      <c r="R150" s="99">
        <f>Q150*H150</f>
        <v>4.9500000000000004E-3</v>
      </c>
      <c r="S150" s="99">
        <v>0</v>
      </c>
      <c r="T150" s="100">
        <f>S150*H150</f>
        <v>0</v>
      </c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R150" s="101" t="s">
        <v>156</v>
      </c>
      <c r="AT150" s="101" t="s">
        <v>136</v>
      </c>
      <c r="AU150" s="101" t="s">
        <v>80</v>
      </c>
      <c r="AY150" s="18" t="s">
        <v>131</v>
      </c>
      <c r="BE150" s="102">
        <f>IF(N150="základní",J150,0)</f>
        <v>0</v>
      </c>
      <c r="BF150" s="102">
        <f>IF(N150="snížená",J150,0)</f>
        <v>0</v>
      </c>
      <c r="BG150" s="102">
        <f>IF(N150="zákl. přenesená",J150,0)</f>
        <v>0</v>
      </c>
      <c r="BH150" s="102">
        <f>IF(N150="sníž. přenesená",J150,0)</f>
        <v>0</v>
      </c>
      <c r="BI150" s="102">
        <f>IF(N150="nulová",J150,0)</f>
        <v>0</v>
      </c>
      <c r="BJ150" s="18" t="s">
        <v>78</v>
      </c>
      <c r="BK150" s="102">
        <f>ROUND(I150*H150,2)</f>
        <v>0</v>
      </c>
      <c r="BL150" s="18" t="s">
        <v>156</v>
      </c>
      <c r="BM150" s="101" t="s">
        <v>1704</v>
      </c>
    </row>
    <row r="151" spans="1:65" s="2" customFormat="1">
      <c r="A151" s="27"/>
      <c r="B151" s="237"/>
      <c r="C151" s="238"/>
      <c r="D151" s="294" t="s">
        <v>143</v>
      </c>
      <c r="E151" s="238"/>
      <c r="F151" s="295" t="s">
        <v>1705</v>
      </c>
      <c r="G151" s="238"/>
      <c r="H151" s="238"/>
      <c r="I151" s="238"/>
      <c r="J151" s="238"/>
      <c r="K151" s="238"/>
      <c r="L151" s="28"/>
      <c r="M151" s="103"/>
      <c r="N151" s="104"/>
      <c r="O151" s="44"/>
      <c r="P151" s="44"/>
      <c r="Q151" s="44"/>
      <c r="R151" s="44"/>
      <c r="S151" s="44"/>
      <c r="T151" s="45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T151" s="18" t="s">
        <v>143</v>
      </c>
      <c r="AU151" s="18" t="s">
        <v>80</v>
      </c>
    </row>
    <row r="152" spans="1:65" s="13" customFormat="1">
      <c r="B152" s="296"/>
      <c r="C152" s="297"/>
      <c r="D152" s="298" t="s">
        <v>145</v>
      </c>
      <c r="E152" s="299" t="s">
        <v>3</v>
      </c>
      <c r="F152" s="300" t="s">
        <v>501</v>
      </c>
      <c r="G152" s="297"/>
      <c r="H152" s="301">
        <v>45</v>
      </c>
      <c r="I152" s="297"/>
      <c r="J152" s="297"/>
      <c r="K152" s="297"/>
      <c r="L152" s="105"/>
      <c r="M152" s="107"/>
      <c r="N152" s="108"/>
      <c r="O152" s="108"/>
      <c r="P152" s="108"/>
      <c r="Q152" s="108"/>
      <c r="R152" s="108"/>
      <c r="S152" s="108"/>
      <c r="T152" s="109"/>
      <c r="AT152" s="106" t="s">
        <v>145</v>
      </c>
      <c r="AU152" s="106" t="s">
        <v>80</v>
      </c>
      <c r="AV152" s="13" t="s">
        <v>80</v>
      </c>
      <c r="AW152" s="13" t="s">
        <v>31</v>
      </c>
      <c r="AX152" s="13" t="s">
        <v>78</v>
      </c>
      <c r="AY152" s="106" t="s">
        <v>131</v>
      </c>
    </row>
    <row r="153" spans="1:65" s="2" customFormat="1" ht="16.5" customHeight="1">
      <c r="A153" s="27"/>
      <c r="B153" s="237"/>
      <c r="C153" s="302" t="s">
        <v>390</v>
      </c>
      <c r="D153" s="302" t="s">
        <v>147</v>
      </c>
      <c r="E153" s="303" t="s">
        <v>1706</v>
      </c>
      <c r="F153" s="304" t="s">
        <v>1707</v>
      </c>
      <c r="G153" s="305" t="s">
        <v>361</v>
      </c>
      <c r="H153" s="306">
        <v>45.674999999999997</v>
      </c>
      <c r="I153" s="314">
        <v>0</v>
      </c>
      <c r="J153" s="307">
        <f>ROUND(I153*H153,2)</f>
        <v>0</v>
      </c>
      <c r="K153" s="304" t="s">
        <v>140</v>
      </c>
      <c r="L153" s="110"/>
      <c r="M153" s="111" t="s">
        <v>3</v>
      </c>
      <c r="N153" s="112" t="s">
        <v>41</v>
      </c>
      <c r="O153" s="99">
        <v>0</v>
      </c>
      <c r="P153" s="99">
        <f>O153*H153</f>
        <v>0</v>
      </c>
      <c r="Q153" s="99">
        <v>0.152</v>
      </c>
      <c r="R153" s="99">
        <f>Q153*H153</f>
        <v>6.9425999999999997</v>
      </c>
      <c r="S153" s="99">
        <v>0</v>
      </c>
      <c r="T153" s="100">
        <f>S153*H153</f>
        <v>0</v>
      </c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R153" s="101" t="s">
        <v>186</v>
      </c>
      <c r="AT153" s="101" t="s">
        <v>147</v>
      </c>
      <c r="AU153" s="101" t="s">
        <v>80</v>
      </c>
      <c r="AY153" s="18" t="s">
        <v>131</v>
      </c>
      <c r="BE153" s="102">
        <f>IF(N153="základní",J153,0)</f>
        <v>0</v>
      </c>
      <c r="BF153" s="102">
        <f>IF(N153="snížená",J153,0)</f>
        <v>0</v>
      </c>
      <c r="BG153" s="102">
        <f>IF(N153="zákl. přenesená",J153,0)</f>
        <v>0</v>
      </c>
      <c r="BH153" s="102">
        <f>IF(N153="sníž. přenesená",J153,0)</f>
        <v>0</v>
      </c>
      <c r="BI153" s="102">
        <f>IF(N153="nulová",J153,0)</f>
        <v>0</v>
      </c>
      <c r="BJ153" s="18" t="s">
        <v>78</v>
      </c>
      <c r="BK153" s="102">
        <f>ROUND(I153*H153,2)</f>
        <v>0</v>
      </c>
      <c r="BL153" s="18" t="s">
        <v>156</v>
      </c>
      <c r="BM153" s="101" t="s">
        <v>1708</v>
      </c>
    </row>
    <row r="154" spans="1:65" s="13" customFormat="1">
      <c r="B154" s="296"/>
      <c r="C154" s="297"/>
      <c r="D154" s="298" t="s">
        <v>145</v>
      </c>
      <c r="E154" s="297"/>
      <c r="F154" s="300" t="s">
        <v>1709</v>
      </c>
      <c r="G154" s="297"/>
      <c r="H154" s="301">
        <v>45.674999999999997</v>
      </c>
      <c r="I154" s="297"/>
      <c r="J154" s="297"/>
      <c r="K154" s="297"/>
      <c r="L154" s="105"/>
      <c r="M154" s="107"/>
      <c r="N154" s="108"/>
      <c r="O154" s="108"/>
      <c r="P154" s="108"/>
      <c r="Q154" s="108"/>
      <c r="R154" s="108"/>
      <c r="S154" s="108"/>
      <c r="T154" s="109"/>
      <c r="AT154" s="106" t="s">
        <v>145</v>
      </c>
      <c r="AU154" s="106" t="s">
        <v>80</v>
      </c>
      <c r="AV154" s="13" t="s">
        <v>80</v>
      </c>
      <c r="AW154" s="13" t="s">
        <v>4</v>
      </c>
      <c r="AX154" s="13" t="s">
        <v>78</v>
      </c>
      <c r="AY154" s="106" t="s">
        <v>131</v>
      </c>
    </row>
    <row r="155" spans="1:65" s="2" customFormat="1" ht="24.2" customHeight="1">
      <c r="A155" s="27"/>
      <c r="B155" s="237"/>
      <c r="C155" s="288" t="s">
        <v>396</v>
      </c>
      <c r="D155" s="288" t="s">
        <v>136</v>
      </c>
      <c r="E155" s="289" t="s">
        <v>1710</v>
      </c>
      <c r="F155" s="290" t="s">
        <v>1711</v>
      </c>
      <c r="G155" s="291" t="s">
        <v>361</v>
      </c>
      <c r="H155" s="292">
        <v>54</v>
      </c>
      <c r="I155" s="314">
        <v>0</v>
      </c>
      <c r="J155" s="293">
        <f>ROUND(I155*H155,2)</f>
        <v>0</v>
      </c>
      <c r="K155" s="290" t="s">
        <v>140</v>
      </c>
      <c r="L155" s="28"/>
      <c r="M155" s="97" t="s">
        <v>3</v>
      </c>
      <c r="N155" s="98" t="s">
        <v>41</v>
      </c>
      <c r="O155" s="99">
        <v>0.84</v>
      </c>
      <c r="P155" s="99">
        <f>O155*H155</f>
        <v>45.36</v>
      </c>
      <c r="Q155" s="99">
        <v>1.3999999999999999E-4</v>
      </c>
      <c r="R155" s="99">
        <f>Q155*H155</f>
        <v>7.559999999999999E-3</v>
      </c>
      <c r="S155" s="99">
        <v>0</v>
      </c>
      <c r="T155" s="100">
        <f>S155*H155</f>
        <v>0</v>
      </c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R155" s="101" t="s">
        <v>156</v>
      </c>
      <c r="AT155" s="101" t="s">
        <v>136</v>
      </c>
      <c r="AU155" s="101" t="s">
        <v>80</v>
      </c>
      <c r="AY155" s="18" t="s">
        <v>131</v>
      </c>
      <c r="BE155" s="102">
        <f>IF(N155="základní",J155,0)</f>
        <v>0</v>
      </c>
      <c r="BF155" s="102">
        <f>IF(N155="snížená",J155,0)</f>
        <v>0</v>
      </c>
      <c r="BG155" s="102">
        <f>IF(N155="zákl. přenesená",J155,0)</f>
        <v>0</v>
      </c>
      <c r="BH155" s="102">
        <f>IF(N155="sníž. přenesená",J155,0)</f>
        <v>0</v>
      </c>
      <c r="BI155" s="102">
        <f>IF(N155="nulová",J155,0)</f>
        <v>0</v>
      </c>
      <c r="BJ155" s="18" t="s">
        <v>78</v>
      </c>
      <c r="BK155" s="102">
        <f>ROUND(I155*H155,2)</f>
        <v>0</v>
      </c>
      <c r="BL155" s="18" t="s">
        <v>156</v>
      </c>
      <c r="BM155" s="101" t="s">
        <v>1712</v>
      </c>
    </row>
    <row r="156" spans="1:65" s="2" customFormat="1">
      <c r="A156" s="27"/>
      <c r="B156" s="237"/>
      <c r="C156" s="238"/>
      <c r="D156" s="294" t="s">
        <v>143</v>
      </c>
      <c r="E156" s="238"/>
      <c r="F156" s="295" t="s">
        <v>1713</v>
      </c>
      <c r="G156" s="238"/>
      <c r="H156" s="238"/>
      <c r="I156" s="238"/>
      <c r="J156" s="238"/>
      <c r="K156" s="238"/>
      <c r="L156" s="28"/>
      <c r="M156" s="103"/>
      <c r="N156" s="104"/>
      <c r="O156" s="44"/>
      <c r="P156" s="44"/>
      <c r="Q156" s="44"/>
      <c r="R156" s="44"/>
      <c r="S156" s="44"/>
      <c r="T156" s="45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T156" s="18" t="s">
        <v>143</v>
      </c>
      <c r="AU156" s="18" t="s">
        <v>80</v>
      </c>
    </row>
    <row r="157" spans="1:65" s="13" customFormat="1">
      <c r="B157" s="296"/>
      <c r="C157" s="297"/>
      <c r="D157" s="298" t="s">
        <v>145</v>
      </c>
      <c r="E157" s="299" t="s">
        <v>3</v>
      </c>
      <c r="F157" s="300" t="s">
        <v>552</v>
      </c>
      <c r="G157" s="297"/>
      <c r="H157" s="301">
        <v>54</v>
      </c>
      <c r="I157" s="297"/>
      <c r="J157" s="297"/>
      <c r="K157" s="297"/>
      <c r="L157" s="105"/>
      <c r="M157" s="107"/>
      <c r="N157" s="108"/>
      <c r="O157" s="108"/>
      <c r="P157" s="108"/>
      <c r="Q157" s="108"/>
      <c r="R157" s="108"/>
      <c r="S157" s="108"/>
      <c r="T157" s="109"/>
      <c r="AT157" s="106" t="s">
        <v>145</v>
      </c>
      <c r="AU157" s="106" t="s">
        <v>80</v>
      </c>
      <c r="AV157" s="13" t="s">
        <v>80</v>
      </c>
      <c r="AW157" s="13" t="s">
        <v>31</v>
      </c>
      <c r="AX157" s="13" t="s">
        <v>78</v>
      </c>
      <c r="AY157" s="106" t="s">
        <v>131</v>
      </c>
    </row>
    <row r="158" spans="1:65" s="2" customFormat="1" ht="16.5" customHeight="1">
      <c r="A158" s="27"/>
      <c r="B158" s="237"/>
      <c r="C158" s="302" t="s">
        <v>402</v>
      </c>
      <c r="D158" s="302" t="s">
        <v>147</v>
      </c>
      <c r="E158" s="303" t="s">
        <v>1714</v>
      </c>
      <c r="F158" s="304" t="s">
        <v>1715</v>
      </c>
      <c r="G158" s="305" t="s">
        <v>361</v>
      </c>
      <c r="H158" s="306">
        <v>54.81</v>
      </c>
      <c r="I158" s="314">
        <v>0</v>
      </c>
      <c r="J158" s="307">
        <f>ROUND(I158*H158,2)</f>
        <v>0</v>
      </c>
      <c r="K158" s="304" t="s">
        <v>140</v>
      </c>
      <c r="L158" s="110"/>
      <c r="M158" s="111" t="s">
        <v>3</v>
      </c>
      <c r="N158" s="112" t="s">
        <v>41</v>
      </c>
      <c r="O158" s="99">
        <v>0</v>
      </c>
      <c r="P158" s="99">
        <f>O158*H158</f>
        <v>0</v>
      </c>
      <c r="Q158" s="99">
        <v>0.23</v>
      </c>
      <c r="R158" s="99">
        <f>Q158*H158</f>
        <v>12.606300000000001</v>
      </c>
      <c r="S158" s="99">
        <v>0</v>
      </c>
      <c r="T158" s="100">
        <f>S158*H158</f>
        <v>0</v>
      </c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R158" s="101" t="s">
        <v>186</v>
      </c>
      <c r="AT158" s="101" t="s">
        <v>147</v>
      </c>
      <c r="AU158" s="101" t="s">
        <v>80</v>
      </c>
      <c r="AY158" s="18" t="s">
        <v>131</v>
      </c>
      <c r="BE158" s="102">
        <f>IF(N158="základní",J158,0)</f>
        <v>0</v>
      </c>
      <c r="BF158" s="102">
        <f>IF(N158="snížená",J158,0)</f>
        <v>0</v>
      </c>
      <c r="BG158" s="102">
        <f>IF(N158="zákl. přenesená",J158,0)</f>
        <v>0</v>
      </c>
      <c r="BH158" s="102">
        <f>IF(N158="sníž. přenesená",J158,0)</f>
        <v>0</v>
      </c>
      <c r="BI158" s="102">
        <f>IF(N158="nulová",J158,0)</f>
        <v>0</v>
      </c>
      <c r="BJ158" s="18" t="s">
        <v>78</v>
      </c>
      <c r="BK158" s="102">
        <f>ROUND(I158*H158,2)</f>
        <v>0</v>
      </c>
      <c r="BL158" s="18" t="s">
        <v>156</v>
      </c>
      <c r="BM158" s="101" t="s">
        <v>1716</v>
      </c>
    </row>
    <row r="159" spans="1:65" s="13" customFormat="1">
      <c r="B159" s="296"/>
      <c r="C159" s="297"/>
      <c r="D159" s="298" t="s">
        <v>145</v>
      </c>
      <c r="E159" s="297"/>
      <c r="F159" s="300" t="s">
        <v>1717</v>
      </c>
      <c r="G159" s="297"/>
      <c r="H159" s="301">
        <v>54.81</v>
      </c>
      <c r="I159" s="297"/>
      <c r="J159" s="297"/>
      <c r="K159" s="297"/>
      <c r="L159" s="105"/>
      <c r="M159" s="107"/>
      <c r="N159" s="108"/>
      <c r="O159" s="108"/>
      <c r="P159" s="108"/>
      <c r="Q159" s="108"/>
      <c r="R159" s="108"/>
      <c r="S159" s="108"/>
      <c r="T159" s="109"/>
      <c r="AT159" s="106" t="s">
        <v>145</v>
      </c>
      <c r="AU159" s="106" t="s">
        <v>80</v>
      </c>
      <c r="AV159" s="13" t="s">
        <v>80</v>
      </c>
      <c r="AW159" s="13" t="s">
        <v>4</v>
      </c>
      <c r="AX159" s="13" t="s">
        <v>78</v>
      </c>
      <c r="AY159" s="106" t="s">
        <v>131</v>
      </c>
    </row>
    <row r="160" spans="1:65" s="2" customFormat="1" ht="16.5" customHeight="1">
      <c r="A160" s="27"/>
      <c r="B160" s="237"/>
      <c r="C160" s="288" t="s">
        <v>407</v>
      </c>
      <c r="D160" s="288" t="s">
        <v>136</v>
      </c>
      <c r="E160" s="289" t="s">
        <v>1718</v>
      </c>
      <c r="F160" s="290" t="s">
        <v>1719</v>
      </c>
      <c r="G160" s="291" t="s">
        <v>420</v>
      </c>
      <c r="H160" s="292">
        <v>2</v>
      </c>
      <c r="I160" s="314">
        <v>0</v>
      </c>
      <c r="J160" s="293">
        <f>ROUND(I160*H160,2)</f>
        <v>0</v>
      </c>
      <c r="K160" s="290" t="s">
        <v>140</v>
      </c>
      <c r="L160" s="28"/>
      <c r="M160" s="97" t="s">
        <v>3</v>
      </c>
      <c r="N160" s="98" t="s">
        <v>41</v>
      </c>
      <c r="O160" s="99">
        <v>15.428000000000001</v>
      </c>
      <c r="P160" s="99">
        <f>O160*H160</f>
        <v>30.856000000000002</v>
      </c>
      <c r="Q160" s="99">
        <v>1.12181</v>
      </c>
      <c r="R160" s="99">
        <f>Q160*H160</f>
        <v>2.2436199999999999</v>
      </c>
      <c r="S160" s="99">
        <v>0</v>
      </c>
      <c r="T160" s="100">
        <f>S160*H160</f>
        <v>0</v>
      </c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R160" s="101" t="s">
        <v>156</v>
      </c>
      <c r="AT160" s="101" t="s">
        <v>136</v>
      </c>
      <c r="AU160" s="101" t="s">
        <v>80</v>
      </c>
      <c r="AY160" s="18" t="s">
        <v>131</v>
      </c>
      <c r="BE160" s="102">
        <f>IF(N160="základní",J160,0)</f>
        <v>0</v>
      </c>
      <c r="BF160" s="102">
        <f>IF(N160="snížená",J160,0)</f>
        <v>0</v>
      </c>
      <c r="BG160" s="102">
        <f>IF(N160="zákl. přenesená",J160,0)</f>
        <v>0</v>
      </c>
      <c r="BH160" s="102">
        <f>IF(N160="sníž. přenesená",J160,0)</f>
        <v>0</v>
      </c>
      <c r="BI160" s="102">
        <f>IF(N160="nulová",J160,0)</f>
        <v>0</v>
      </c>
      <c r="BJ160" s="18" t="s">
        <v>78</v>
      </c>
      <c r="BK160" s="102">
        <f>ROUND(I160*H160,2)</f>
        <v>0</v>
      </c>
      <c r="BL160" s="18" t="s">
        <v>156</v>
      </c>
      <c r="BM160" s="101" t="s">
        <v>1720</v>
      </c>
    </row>
    <row r="161" spans="1:65" s="2" customFormat="1">
      <c r="A161" s="27"/>
      <c r="B161" s="237"/>
      <c r="C161" s="238"/>
      <c r="D161" s="294" t="s">
        <v>143</v>
      </c>
      <c r="E161" s="238"/>
      <c r="F161" s="295" t="s">
        <v>1721</v>
      </c>
      <c r="G161" s="238"/>
      <c r="H161" s="238"/>
      <c r="I161" s="238"/>
      <c r="J161" s="238"/>
      <c r="K161" s="238"/>
      <c r="L161" s="28"/>
      <c r="M161" s="103"/>
      <c r="N161" s="104"/>
      <c r="O161" s="44"/>
      <c r="P161" s="44"/>
      <c r="Q161" s="44"/>
      <c r="R161" s="44"/>
      <c r="S161" s="44"/>
      <c r="T161" s="45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T161" s="18" t="s">
        <v>143</v>
      </c>
      <c r="AU161" s="18" t="s">
        <v>80</v>
      </c>
    </row>
    <row r="162" spans="1:65" s="2" customFormat="1" ht="29.25">
      <c r="A162" s="27"/>
      <c r="B162" s="237"/>
      <c r="C162" s="238"/>
      <c r="D162" s="298" t="s">
        <v>205</v>
      </c>
      <c r="E162" s="238"/>
      <c r="F162" s="313" t="s">
        <v>1722</v>
      </c>
      <c r="G162" s="238"/>
      <c r="H162" s="238"/>
      <c r="I162" s="238"/>
      <c r="J162" s="238"/>
      <c r="K162" s="238"/>
      <c r="L162" s="28"/>
      <c r="M162" s="103"/>
      <c r="N162" s="104"/>
      <c r="O162" s="44"/>
      <c r="P162" s="44"/>
      <c r="Q162" s="44"/>
      <c r="R162" s="44"/>
      <c r="S162" s="44"/>
      <c r="T162" s="45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T162" s="18" t="s">
        <v>205</v>
      </c>
      <c r="AU162" s="18" t="s">
        <v>80</v>
      </c>
    </row>
    <row r="163" spans="1:65" s="2" customFormat="1" ht="16.5" customHeight="1">
      <c r="A163" s="27"/>
      <c r="B163" s="237"/>
      <c r="C163" s="288" t="s">
        <v>412</v>
      </c>
      <c r="D163" s="288" t="s">
        <v>136</v>
      </c>
      <c r="E163" s="289" t="s">
        <v>1723</v>
      </c>
      <c r="F163" s="290" t="s">
        <v>1724</v>
      </c>
      <c r="G163" s="291" t="s">
        <v>420</v>
      </c>
      <c r="H163" s="292">
        <v>1</v>
      </c>
      <c r="I163" s="314">
        <v>0</v>
      </c>
      <c r="J163" s="293">
        <f>ROUND(I163*H163,2)</f>
        <v>0</v>
      </c>
      <c r="K163" s="290" t="s">
        <v>140</v>
      </c>
      <c r="L163" s="28"/>
      <c r="M163" s="97" t="s">
        <v>3</v>
      </c>
      <c r="N163" s="98" t="s">
        <v>41</v>
      </c>
      <c r="O163" s="99">
        <v>24.902000000000001</v>
      </c>
      <c r="P163" s="99">
        <f>O163*H163</f>
        <v>24.902000000000001</v>
      </c>
      <c r="Q163" s="99">
        <v>1.7919799999999999</v>
      </c>
      <c r="R163" s="99">
        <f>Q163*H163</f>
        <v>1.7919799999999999</v>
      </c>
      <c r="S163" s="99">
        <v>0</v>
      </c>
      <c r="T163" s="100">
        <f>S163*H163</f>
        <v>0</v>
      </c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R163" s="101" t="s">
        <v>156</v>
      </c>
      <c r="AT163" s="101" t="s">
        <v>136</v>
      </c>
      <c r="AU163" s="101" t="s">
        <v>80</v>
      </c>
      <c r="AY163" s="18" t="s">
        <v>131</v>
      </c>
      <c r="BE163" s="102">
        <f>IF(N163="základní",J163,0)</f>
        <v>0</v>
      </c>
      <c r="BF163" s="102">
        <f>IF(N163="snížená",J163,0)</f>
        <v>0</v>
      </c>
      <c r="BG163" s="102">
        <f>IF(N163="zákl. přenesená",J163,0)</f>
        <v>0</v>
      </c>
      <c r="BH163" s="102">
        <f>IF(N163="sníž. přenesená",J163,0)</f>
        <v>0</v>
      </c>
      <c r="BI163" s="102">
        <f>IF(N163="nulová",J163,0)</f>
        <v>0</v>
      </c>
      <c r="BJ163" s="18" t="s">
        <v>78</v>
      </c>
      <c r="BK163" s="102">
        <f>ROUND(I163*H163,2)</f>
        <v>0</v>
      </c>
      <c r="BL163" s="18" t="s">
        <v>156</v>
      </c>
      <c r="BM163" s="101" t="s">
        <v>1725</v>
      </c>
    </row>
    <row r="164" spans="1:65" s="2" customFormat="1">
      <c r="A164" s="27"/>
      <c r="B164" s="237"/>
      <c r="C164" s="238"/>
      <c r="D164" s="294" t="s">
        <v>143</v>
      </c>
      <c r="E164" s="238"/>
      <c r="F164" s="295" t="s">
        <v>1726</v>
      </c>
      <c r="G164" s="238"/>
      <c r="H164" s="238"/>
      <c r="I164" s="238"/>
      <c r="J164" s="238"/>
      <c r="K164" s="238"/>
      <c r="L164" s="28"/>
      <c r="M164" s="103"/>
      <c r="N164" s="104"/>
      <c r="O164" s="44"/>
      <c r="P164" s="44"/>
      <c r="Q164" s="44"/>
      <c r="R164" s="44"/>
      <c r="S164" s="44"/>
      <c r="T164" s="45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T164" s="18" t="s">
        <v>143</v>
      </c>
      <c r="AU164" s="18" t="s">
        <v>80</v>
      </c>
    </row>
    <row r="165" spans="1:65" s="2" customFormat="1" ht="29.25">
      <c r="A165" s="27"/>
      <c r="B165" s="237"/>
      <c r="C165" s="238"/>
      <c r="D165" s="298" t="s">
        <v>205</v>
      </c>
      <c r="E165" s="238"/>
      <c r="F165" s="313" t="s">
        <v>1727</v>
      </c>
      <c r="G165" s="238"/>
      <c r="H165" s="238"/>
      <c r="I165" s="238"/>
      <c r="J165" s="238"/>
      <c r="K165" s="238"/>
      <c r="L165" s="28"/>
      <c r="M165" s="103"/>
      <c r="N165" s="104"/>
      <c r="O165" s="44"/>
      <c r="P165" s="44"/>
      <c r="Q165" s="44"/>
      <c r="R165" s="44"/>
      <c r="S165" s="44"/>
      <c r="T165" s="45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T165" s="18" t="s">
        <v>205</v>
      </c>
      <c r="AU165" s="18" t="s">
        <v>80</v>
      </c>
    </row>
    <row r="166" spans="1:65" s="2" customFormat="1" ht="16.5" customHeight="1">
      <c r="A166" s="27"/>
      <c r="B166" s="237"/>
      <c r="C166" s="288" t="s">
        <v>417</v>
      </c>
      <c r="D166" s="288" t="s">
        <v>136</v>
      </c>
      <c r="E166" s="289" t="s">
        <v>1728</v>
      </c>
      <c r="F166" s="290" t="s">
        <v>1729</v>
      </c>
      <c r="G166" s="291" t="s">
        <v>420</v>
      </c>
      <c r="H166" s="292">
        <v>1</v>
      </c>
      <c r="I166" s="314">
        <v>0</v>
      </c>
      <c r="J166" s="293">
        <f>ROUND(I166*H166,2)</f>
        <v>0</v>
      </c>
      <c r="K166" s="290" t="s">
        <v>140</v>
      </c>
      <c r="L166" s="28"/>
      <c r="M166" s="97" t="s">
        <v>3</v>
      </c>
      <c r="N166" s="98" t="s">
        <v>41</v>
      </c>
      <c r="O166" s="99">
        <v>30.274999999999999</v>
      </c>
      <c r="P166" s="99">
        <f>O166*H166</f>
        <v>30.274999999999999</v>
      </c>
      <c r="Q166" s="99">
        <v>2.1607699999999999</v>
      </c>
      <c r="R166" s="99">
        <f>Q166*H166</f>
        <v>2.1607699999999999</v>
      </c>
      <c r="S166" s="99">
        <v>0</v>
      </c>
      <c r="T166" s="100">
        <f>S166*H166</f>
        <v>0</v>
      </c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R166" s="101" t="s">
        <v>156</v>
      </c>
      <c r="AT166" s="101" t="s">
        <v>136</v>
      </c>
      <c r="AU166" s="101" t="s">
        <v>80</v>
      </c>
      <c r="AY166" s="18" t="s">
        <v>131</v>
      </c>
      <c r="BE166" s="102">
        <f>IF(N166="základní",J166,0)</f>
        <v>0</v>
      </c>
      <c r="BF166" s="102">
        <f>IF(N166="snížená",J166,0)</f>
        <v>0</v>
      </c>
      <c r="BG166" s="102">
        <f>IF(N166="zákl. přenesená",J166,0)</f>
        <v>0</v>
      </c>
      <c r="BH166" s="102">
        <f>IF(N166="sníž. přenesená",J166,0)</f>
        <v>0</v>
      </c>
      <c r="BI166" s="102">
        <f>IF(N166="nulová",J166,0)</f>
        <v>0</v>
      </c>
      <c r="BJ166" s="18" t="s">
        <v>78</v>
      </c>
      <c r="BK166" s="102">
        <f>ROUND(I166*H166,2)</f>
        <v>0</v>
      </c>
      <c r="BL166" s="18" t="s">
        <v>156</v>
      </c>
      <c r="BM166" s="101" t="s">
        <v>1730</v>
      </c>
    </row>
    <row r="167" spans="1:65" s="2" customFormat="1">
      <c r="A167" s="27"/>
      <c r="B167" s="237"/>
      <c r="C167" s="238"/>
      <c r="D167" s="294" t="s">
        <v>143</v>
      </c>
      <c r="E167" s="238"/>
      <c r="F167" s="295" t="s">
        <v>1731</v>
      </c>
      <c r="G167" s="238"/>
      <c r="H167" s="238"/>
      <c r="I167" s="238"/>
      <c r="J167" s="238"/>
      <c r="K167" s="238"/>
      <c r="L167" s="28"/>
      <c r="M167" s="103"/>
      <c r="N167" s="104"/>
      <c r="O167" s="44"/>
      <c r="P167" s="44"/>
      <c r="Q167" s="44"/>
      <c r="R167" s="44"/>
      <c r="S167" s="44"/>
      <c r="T167" s="45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T167" s="18" t="s">
        <v>143</v>
      </c>
      <c r="AU167" s="18" t="s">
        <v>80</v>
      </c>
    </row>
    <row r="168" spans="1:65" s="2" customFormat="1" ht="29.25">
      <c r="A168" s="27"/>
      <c r="B168" s="237"/>
      <c r="C168" s="238"/>
      <c r="D168" s="298" t="s">
        <v>205</v>
      </c>
      <c r="E168" s="238"/>
      <c r="F168" s="313" t="s">
        <v>1732</v>
      </c>
      <c r="G168" s="238"/>
      <c r="H168" s="238"/>
      <c r="I168" s="238"/>
      <c r="J168" s="238"/>
      <c r="K168" s="238"/>
      <c r="L168" s="28"/>
      <c r="M168" s="103"/>
      <c r="N168" s="104"/>
      <c r="O168" s="44"/>
      <c r="P168" s="44"/>
      <c r="Q168" s="44"/>
      <c r="R168" s="44"/>
      <c r="S168" s="44"/>
      <c r="T168" s="45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T168" s="18" t="s">
        <v>205</v>
      </c>
      <c r="AU168" s="18" t="s">
        <v>80</v>
      </c>
    </row>
    <row r="169" spans="1:65" s="2" customFormat="1" ht="21.75" customHeight="1">
      <c r="A169" s="27"/>
      <c r="B169" s="237"/>
      <c r="C169" s="288" t="s">
        <v>425</v>
      </c>
      <c r="D169" s="288" t="s">
        <v>136</v>
      </c>
      <c r="E169" s="289" t="s">
        <v>1733</v>
      </c>
      <c r="F169" s="290" t="s">
        <v>1734</v>
      </c>
      <c r="G169" s="291" t="s">
        <v>233</v>
      </c>
      <c r="H169" s="292">
        <v>20</v>
      </c>
      <c r="I169" s="314">
        <v>0</v>
      </c>
      <c r="J169" s="293">
        <f>ROUND(I169*H169,2)</f>
        <v>0</v>
      </c>
      <c r="K169" s="290" t="s">
        <v>140</v>
      </c>
      <c r="L169" s="28"/>
      <c r="M169" s="97" t="s">
        <v>3</v>
      </c>
      <c r="N169" s="98" t="s">
        <v>41</v>
      </c>
      <c r="O169" s="99">
        <v>0.90500000000000003</v>
      </c>
      <c r="P169" s="99">
        <f>O169*H169</f>
        <v>18.100000000000001</v>
      </c>
      <c r="Q169" s="99">
        <v>0</v>
      </c>
      <c r="R169" s="99">
        <f>Q169*H169</f>
        <v>0</v>
      </c>
      <c r="S169" s="99">
        <v>0.36</v>
      </c>
      <c r="T169" s="100">
        <f>S169*H169</f>
        <v>7.1999999999999993</v>
      </c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R169" s="101" t="s">
        <v>156</v>
      </c>
      <c r="AT169" s="101" t="s">
        <v>136</v>
      </c>
      <c r="AU169" s="101" t="s">
        <v>80</v>
      </c>
      <c r="AY169" s="18" t="s">
        <v>131</v>
      </c>
      <c r="BE169" s="102">
        <f>IF(N169="základní",J169,0)</f>
        <v>0</v>
      </c>
      <c r="BF169" s="102">
        <f>IF(N169="snížená",J169,0)</f>
        <v>0</v>
      </c>
      <c r="BG169" s="102">
        <f>IF(N169="zákl. přenesená",J169,0)</f>
        <v>0</v>
      </c>
      <c r="BH169" s="102">
        <f>IF(N169="sníž. přenesená",J169,0)</f>
        <v>0</v>
      </c>
      <c r="BI169" s="102">
        <f>IF(N169="nulová",J169,0)</f>
        <v>0</v>
      </c>
      <c r="BJ169" s="18" t="s">
        <v>78</v>
      </c>
      <c r="BK169" s="102">
        <f>ROUND(I169*H169,2)</f>
        <v>0</v>
      </c>
      <c r="BL169" s="18" t="s">
        <v>156</v>
      </c>
      <c r="BM169" s="101" t="s">
        <v>1735</v>
      </c>
    </row>
    <row r="170" spans="1:65" s="2" customFormat="1">
      <c r="A170" s="27"/>
      <c r="B170" s="237"/>
      <c r="C170" s="238"/>
      <c r="D170" s="294" t="s">
        <v>143</v>
      </c>
      <c r="E170" s="238"/>
      <c r="F170" s="295" t="s">
        <v>1736</v>
      </c>
      <c r="G170" s="238"/>
      <c r="H170" s="238"/>
      <c r="I170" s="238"/>
      <c r="J170" s="238"/>
      <c r="K170" s="238"/>
      <c r="L170" s="28"/>
      <c r="M170" s="103"/>
      <c r="N170" s="104"/>
      <c r="O170" s="44"/>
      <c r="P170" s="44"/>
      <c r="Q170" s="44"/>
      <c r="R170" s="44"/>
      <c r="S170" s="44"/>
      <c r="T170" s="45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T170" s="18" t="s">
        <v>143</v>
      </c>
      <c r="AU170" s="18" t="s">
        <v>80</v>
      </c>
    </row>
    <row r="171" spans="1:65" s="13" customFormat="1">
      <c r="B171" s="296"/>
      <c r="C171" s="297"/>
      <c r="D171" s="298" t="s">
        <v>145</v>
      </c>
      <c r="E171" s="299" t="s">
        <v>3</v>
      </c>
      <c r="F171" s="300" t="s">
        <v>1737</v>
      </c>
      <c r="G171" s="297"/>
      <c r="H171" s="301">
        <v>20</v>
      </c>
      <c r="I171" s="297"/>
      <c r="J171" s="297"/>
      <c r="K171" s="297"/>
      <c r="L171" s="105"/>
      <c r="M171" s="107"/>
      <c r="N171" s="108"/>
      <c r="O171" s="108"/>
      <c r="P171" s="108"/>
      <c r="Q171" s="108"/>
      <c r="R171" s="108"/>
      <c r="S171" s="108"/>
      <c r="T171" s="109"/>
      <c r="AT171" s="106" t="s">
        <v>145</v>
      </c>
      <c r="AU171" s="106" t="s">
        <v>80</v>
      </c>
      <c r="AV171" s="13" t="s">
        <v>80</v>
      </c>
      <c r="AW171" s="13" t="s">
        <v>31</v>
      </c>
      <c r="AX171" s="13" t="s">
        <v>78</v>
      </c>
      <c r="AY171" s="106" t="s">
        <v>131</v>
      </c>
    </row>
    <row r="172" spans="1:65" s="2" customFormat="1" ht="16.5" customHeight="1">
      <c r="A172" s="27"/>
      <c r="B172" s="237"/>
      <c r="C172" s="288" t="s">
        <v>151</v>
      </c>
      <c r="D172" s="288" t="s">
        <v>136</v>
      </c>
      <c r="E172" s="289" t="s">
        <v>1556</v>
      </c>
      <c r="F172" s="290" t="s">
        <v>1557</v>
      </c>
      <c r="G172" s="291" t="s">
        <v>361</v>
      </c>
      <c r="H172" s="292">
        <v>40</v>
      </c>
      <c r="I172" s="314">
        <v>0</v>
      </c>
      <c r="J172" s="293">
        <f>ROUND(I172*H172,2)</f>
        <v>0</v>
      </c>
      <c r="K172" s="290" t="s">
        <v>140</v>
      </c>
      <c r="L172" s="28"/>
      <c r="M172" s="97" t="s">
        <v>3</v>
      </c>
      <c r="N172" s="98" t="s">
        <v>41</v>
      </c>
      <c r="O172" s="99">
        <v>5.5E-2</v>
      </c>
      <c r="P172" s="99">
        <f>O172*H172</f>
        <v>2.2000000000000002</v>
      </c>
      <c r="Q172" s="99">
        <v>0</v>
      </c>
      <c r="R172" s="99">
        <f>Q172*H172</f>
        <v>0</v>
      </c>
      <c r="S172" s="99">
        <v>0</v>
      </c>
      <c r="T172" s="100">
        <f>S172*H172</f>
        <v>0</v>
      </c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R172" s="101" t="s">
        <v>156</v>
      </c>
      <c r="AT172" s="101" t="s">
        <v>136</v>
      </c>
      <c r="AU172" s="101" t="s">
        <v>80</v>
      </c>
      <c r="AY172" s="18" t="s">
        <v>131</v>
      </c>
      <c r="BE172" s="102">
        <f>IF(N172="základní",J172,0)</f>
        <v>0</v>
      </c>
      <c r="BF172" s="102">
        <f>IF(N172="snížená",J172,0)</f>
        <v>0</v>
      </c>
      <c r="BG172" s="102">
        <f>IF(N172="zákl. přenesená",J172,0)</f>
        <v>0</v>
      </c>
      <c r="BH172" s="102">
        <f>IF(N172="sníž. přenesená",J172,0)</f>
        <v>0</v>
      </c>
      <c r="BI172" s="102">
        <f>IF(N172="nulová",J172,0)</f>
        <v>0</v>
      </c>
      <c r="BJ172" s="18" t="s">
        <v>78</v>
      </c>
      <c r="BK172" s="102">
        <f>ROUND(I172*H172,2)</f>
        <v>0</v>
      </c>
      <c r="BL172" s="18" t="s">
        <v>156</v>
      </c>
      <c r="BM172" s="101" t="s">
        <v>1738</v>
      </c>
    </row>
    <row r="173" spans="1:65" s="2" customFormat="1">
      <c r="A173" s="27"/>
      <c r="B173" s="237"/>
      <c r="C173" s="238"/>
      <c r="D173" s="294" t="s">
        <v>143</v>
      </c>
      <c r="E173" s="238"/>
      <c r="F173" s="295" t="s">
        <v>1559</v>
      </c>
      <c r="G173" s="238"/>
      <c r="H173" s="238"/>
      <c r="I173" s="238"/>
      <c r="J173" s="238"/>
      <c r="K173" s="238"/>
      <c r="L173" s="28"/>
      <c r="M173" s="103"/>
      <c r="N173" s="104"/>
      <c r="O173" s="44"/>
      <c r="P173" s="44"/>
      <c r="Q173" s="44"/>
      <c r="R173" s="44"/>
      <c r="S173" s="44"/>
      <c r="T173" s="45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T173" s="18" t="s">
        <v>143</v>
      </c>
      <c r="AU173" s="18" t="s">
        <v>80</v>
      </c>
    </row>
    <row r="174" spans="1:65" s="2" customFormat="1" ht="16.5" customHeight="1">
      <c r="A174" s="27"/>
      <c r="B174" s="237"/>
      <c r="C174" s="288" t="s">
        <v>433</v>
      </c>
      <c r="D174" s="288" t="s">
        <v>136</v>
      </c>
      <c r="E174" s="289" t="s">
        <v>1560</v>
      </c>
      <c r="F174" s="290" t="s">
        <v>1561</v>
      </c>
      <c r="G174" s="291" t="s">
        <v>420</v>
      </c>
      <c r="H174" s="292">
        <v>1</v>
      </c>
      <c r="I174" s="314">
        <v>0</v>
      </c>
      <c r="J174" s="293">
        <f>ROUND(I174*H174,2)</f>
        <v>0</v>
      </c>
      <c r="K174" s="290" t="s">
        <v>140</v>
      </c>
      <c r="L174" s="28"/>
      <c r="M174" s="97" t="s">
        <v>3</v>
      </c>
      <c r="N174" s="98" t="s">
        <v>41</v>
      </c>
      <c r="O174" s="99">
        <v>10.3</v>
      </c>
      <c r="P174" s="99">
        <f>O174*H174</f>
        <v>10.3</v>
      </c>
      <c r="Q174" s="99">
        <v>0.45937</v>
      </c>
      <c r="R174" s="99">
        <f>Q174*H174</f>
        <v>0.45937</v>
      </c>
      <c r="S174" s="99">
        <v>0</v>
      </c>
      <c r="T174" s="100">
        <f>S174*H174</f>
        <v>0</v>
      </c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R174" s="101" t="s">
        <v>156</v>
      </c>
      <c r="AT174" s="101" t="s">
        <v>136</v>
      </c>
      <c r="AU174" s="101" t="s">
        <v>80</v>
      </c>
      <c r="AY174" s="18" t="s">
        <v>131</v>
      </c>
      <c r="BE174" s="102">
        <f>IF(N174="základní",J174,0)</f>
        <v>0</v>
      </c>
      <c r="BF174" s="102">
        <f>IF(N174="snížená",J174,0)</f>
        <v>0</v>
      </c>
      <c r="BG174" s="102">
        <f>IF(N174="zákl. přenesená",J174,0)</f>
        <v>0</v>
      </c>
      <c r="BH174" s="102">
        <f>IF(N174="sníž. přenesená",J174,0)</f>
        <v>0</v>
      </c>
      <c r="BI174" s="102">
        <f>IF(N174="nulová",J174,0)</f>
        <v>0</v>
      </c>
      <c r="BJ174" s="18" t="s">
        <v>78</v>
      </c>
      <c r="BK174" s="102">
        <f>ROUND(I174*H174,2)</f>
        <v>0</v>
      </c>
      <c r="BL174" s="18" t="s">
        <v>156</v>
      </c>
      <c r="BM174" s="101" t="s">
        <v>1739</v>
      </c>
    </row>
    <row r="175" spans="1:65" s="2" customFormat="1">
      <c r="A175" s="27"/>
      <c r="B175" s="237"/>
      <c r="C175" s="238"/>
      <c r="D175" s="294" t="s">
        <v>143</v>
      </c>
      <c r="E175" s="238"/>
      <c r="F175" s="295" t="s">
        <v>1563</v>
      </c>
      <c r="G175" s="238"/>
      <c r="H175" s="238"/>
      <c r="I175" s="238"/>
      <c r="J175" s="238"/>
      <c r="K175" s="238"/>
      <c r="L175" s="28"/>
      <c r="M175" s="103"/>
      <c r="N175" s="104"/>
      <c r="O175" s="44"/>
      <c r="P175" s="44"/>
      <c r="Q175" s="44"/>
      <c r="R175" s="44"/>
      <c r="S175" s="44"/>
      <c r="T175" s="45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T175" s="18" t="s">
        <v>143</v>
      </c>
      <c r="AU175" s="18" t="s">
        <v>80</v>
      </c>
    </row>
    <row r="176" spans="1:65" s="2" customFormat="1" ht="16.5" customHeight="1">
      <c r="A176" s="27"/>
      <c r="B176" s="237"/>
      <c r="C176" s="288" t="s">
        <v>439</v>
      </c>
      <c r="D176" s="288" t="s">
        <v>136</v>
      </c>
      <c r="E176" s="289" t="s">
        <v>1740</v>
      </c>
      <c r="F176" s="290" t="s">
        <v>1741</v>
      </c>
      <c r="G176" s="291" t="s">
        <v>420</v>
      </c>
      <c r="H176" s="292">
        <v>4</v>
      </c>
      <c r="I176" s="314">
        <v>0</v>
      </c>
      <c r="J176" s="293">
        <f>ROUND(I176*H176,2)</f>
        <v>0</v>
      </c>
      <c r="K176" s="290" t="s">
        <v>140</v>
      </c>
      <c r="L176" s="28"/>
      <c r="M176" s="97" t="s">
        <v>3</v>
      </c>
      <c r="N176" s="98" t="s">
        <v>41</v>
      </c>
      <c r="O176" s="99">
        <v>23.08</v>
      </c>
      <c r="P176" s="99">
        <f>O176*H176</f>
        <v>92.32</v>
      </c>
      <c r="Q176" s="99">
        <v>0.47094000000000003</v>
      </c>
      <c r="R176" s="99">
        <f>Q176*H176</f>
        <v>1.8837600000000001</v>
      </c>
      <c r="S176" s="99">
        <v>0</v>
      </c>
      <c r="T176" s="100">
        <f>S176*H176</f>
        <v>0</v>
      </c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R176" s="101" t="s">
        <v>156</v>
      </c>
      <c r="AT176" s="101" t="s">
        <v>136</v>
      </c>
      <c r="AU176" s="101" t="s">
        <v>80</v>
      </c>
      <c r="AY176" s="18" t="s">
        <v>131</v>
      </c>
      <c r="BE176" s="102">
        <f>IF(N176="základní",J176,0)</f>
        <v>0</v>
      </c>
      <c r="BF176" s="102">
        <f>IF(N176="snížená",J176,0)</f>
        <v>0</v>
      </c>
      <c r="BG176" s="102">
        <f>IF(N176="zákl. přenesená",J176,0)</f>
        <v>0</v>
      </c>
      <c r="BH176" s="102">
        <f>IF(N176="sníž. přenesená",J176,0)</f>
        <v>0</v>
      </c>
      <c r="BI176" s="102">
        <f>IF(N176="nulová",J176,0)</f>
        <v>0</v>
      </c>
      <c r="BJ176" s="18" t="s">
        <v>78</v>
      </c>
      <c r="BK176" s="102">
        <f>ROUND(I176*H176,2)</f>
        <v>0</v>
      </c>
      <c r="BL176" s="18" t="s">
        <v>156</v>
      </c>
      <c r="BM176" s="101" t="s">
        <v>1742</v>
      </c>
    </row>
    <row r="177" spans="1:65" s="2" customFormat="1">
      <c r="A177" s="27"/>
      <c r="B177" s="237"/>
      <c r="C177" s="238"/>
      <c r="D177" s="294" t="s">
        <v>143</v>
      </c>
      <c r="E177" s="238"/>
      <c r="F177" s="295" t="s">
        <v>1743</v>
      </c>
      <c r="G177" s="238"/>
      <c r="H177" s="238"/>
      <c r="I177" s="238"/>
      <c r="J177" s="238"/>
      <c r="K177" s="238"/>
      <c r="L177" s="28"/>
      <c r="M177" s="103"/>
      <c r="N177" s="104"/>
      <c r="O177" s="44"/>
      <c r="P177" s="44"/>
      <c r="Q177" s="44"/>
      <c r="R177" s="44"/>
      <c r="S177" s="44"/>
      <c r="T177" s="45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T177" s="18" t="s">
        <v>143</v>
      </c>
      <c r="AU177" s="18" t="s">
        <v>80</v>
      </c>
    </row>
    <row r="178" spans="1:65" s="2" customFormat="1" ht="16.5" customHeight="1">
      <c r="A178" s="27"/>
      <c r="B178" s="237"/>
      <c r="C178" s="288" t="s">
        <v>445</v>
      </c>
      <c r="D178" s="288" t="s">
        <v>136</v>
      </c>
      <c r="E178" s="289" t="s">
        <v>1570</v>
      </c>
      <c r="F178" s="290" t="s">
        <v>1571</v>
      </c>
      <c r="G178" s="291" t="s">
        <v>420</v>
      </c>
      <c r="H178" s="292">
        <v>7</v>
      </c>
      <c r="I178" s="314">
        <v>0</v>
      </c>
      <c r="J178" s="293">
        <f>ROUND(I178*H178,2)</f>
        <v>0</v>
      </c>
      <c r="K178" s="290" t="s">
        <v>140</v>
      </c>
      <c r="L178" s="28"/>
      <c r="M178" s="97" t="s">
        <v>3</v>
      </c>
      <c r="N178" s="98" t="s">
        <v>41</v>
      </c>
      <c r="O178" s="99">
        <v>5.0730000000000004</v>
      </c>
      <c r="P178" s="99">
        <f>O178*H178</f>
        <v>35.511000000000003</v>
      </c>
      <c r="Q178" s="99">
        <v>0.41948000000000002</v>
      </c>
      <c r="R178" s="99">
        <f>Q178*H178</f>
        <v>2.9363600000000001</v>
      </c>
      <c r="S178" s="99">
        <v>0</v>
      </c>
      <c r="T178" s="100">
        <f>S178*H178</f>
        <v>0</v>
      </c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R178" s="101" t="s">
        <v>156</v>
      </c>
      <c r="AT178" s="101" t="s">
        <v>136</v>
      </c>
      <c r="AU178" s="101" t="s">
        <v>80</v>
      </c>
      <c r="AY178" s="18" t="s">
        <v>131</v>
      </c>
      <c r="BE178" s="102">
        <f>IF(N178="základní",J178,0)</f>
        <v>0</v>
      </c>
      <c r="BF178" s="102">
        <f>IF(N178="snížená",J178,0)</f>
        <v>0</v>
      </c>
      <c r="BG178" s="102">
        <f>IF(N178="zákl. přenesená",J178,0)</f>
        <v>0</v>
      </c>
      <c r="BH178" s="102">
        <f>IF(N178="sníž. přenesená",J178,0)</f>
        <v>0</v>
      </c>
      <c r="BI178" s="102">
        <f>IF(N178="nulová",J178,0)</f>
        <v>0</v>
      </c>
      <c r="BJ178" s="18" t="s">
        <v>78</v>
      </c>
      <c r="BK178" s="102">
        <f>ROUND(I178*H178,2)</f>
        <v>0</v>
      </c>
      <c r="BL178" s="18" t="s">
        <v>156</v>
      </c>
      <c r="BM178" s="101" t="s">
        <v>1744</v>
      </c>
    </row>
    <row r="179" spans="1:65" s="2" customFormat="1">
      <c r="A179" s="27"/>
      <c r="B179" s="237"/>
      <c r="C179" s="238"/>
      <c r="D179" s="294" t="s">
        <v>143</v>
      </c>
      <c r="E179" s="238"/>
      <c r="F179" s="295" t="s">
        <v>1573</v>
      </c>
      <c r="G179" s="238"/>
      <c r="H179" s="238"/>
      <c r="I179" s="238"/>
      <c r="J179" s="238"/>
      <c r="K179" s="238"/>
      <c r="L179" s="28"/>
      <c r="M179" s="103"/>
      <c r="N179" s="104"/>
      <c r="O179" s="44"/>
      <c r="P179" s="44"/>
      <c r="Q179" s="44"/>
      <c r="R179" s="44"/>
      <c r="S179" s="44"/>
      <c r="T179" s="45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T179" s="18" t="s">
        <v>143</v>
      </c>
      <c r="AU179" s="18" t="s">
        <v>80</v>
      </c>
    </row>
    <row r="180" spans="1:65" s="2" customFormat="1" ht="16.5" customHeight="1">
      <c r="A180" s="27"/>
      <c r="B180" s="237"/>
      <c r="C180" s="302" t="s">
        <v>450</v>
      </c>
      <c r="D180" s="302" t="s">
        <v>147</v>
      </c>
      <c r="E180" s="303" t="s">
        <v>1574</v>
      </c>
      <c r="F180" s="304" t="s">
        <v>1575</v>
      </c>
      <c r="G180" s="305" t="s">
        <v>420</v>
      </c>
      <c r="H180" s="306">
        <v>7</v>
      </c>
      <c r="I180" s="314">
        <v>0</v>
      </c>
      <c r="J180" s="307">
        <f>ROUND(I180*H180,2)</f>
        <v>0</v>
      </c>
      <c r="K180" s="304" t="s">
        <v>140</v>
      </c>
      <c r="L180" s="110"/>
      <c r="M180" s="111" t="s">
        <v>3</v>
      </c>
      <c r="N180" s="112" t="s">
        <v>41</v>
      </c>
      <c r="O180" s="99">
        <v>0</v>
      </c>
      <c r="P180" s="99">
        <f>O180*H180</f>
        <v>0</v>
      </c>
      <c r="Q180" s="99">
        <v>2.1</v>
      </c>
      <c r="R180" s="99">
        <f>Q180*H180</f>
        <v>14.700000000000001</v>
      </c>
      <c r="S180" s="99">
        <v>0</v>
      </c>
      <c r="T180" s="100">
        <f>S180*H180</f>
        <v>0</v>
      </c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R180" s="101" t="s">
        <v>186</v>
      </c>
      <c r="AT180" s="101" t="s">
        <v>147</v>
      </c>
      <c r="AU180" s="101" t="s">
        <v>80</v>
      </c>
      <c r="AY180" s="18" t="s">
        <v>131</v>
      </c>
      <c r="BE180" s="102">
        <f>IF(N180="základní",J180,0)</f>
        <v>0</v>
      </c>
      <c r="BF180" s="102">
        <f>IF(N180="snížená",J180,0)</f>
        <v>0</v>
      </c>
      <c r="BG180" s="102">
        <f>IF(N180="zákl. přenesená",J180,0)</f>
        <v>0</v>
      </c>
      <c r="BH180" s="102">
        <f>IF(N180="sníž. přenesená",J180,0)</f>
        <v>0</v>
      </c>
      <c r="BI180" s="102">
        <f>IF(N180="nulová",J180,0)</f>
        <v>0</v>
      </c>
      <c r="BJ180" s="18" t="s">
        <v>78</v>
      </c>
      <c r="BK180" s="102">
        <f>ROUND(I180*H180,2)</f>
        <v>0</v>
      </c>
      <c r="BL180" s="18" t="s">
        <v>156</v>
      </c>
      <c r="BM180" s="101" t="s">
        <v>1745</v>
      </c>
    </row>
    <row r="181" spans="1:65" s="2" customFormat="1" ht="16.5" customHeight="1">
      <c r="A181" s="27"/>
      <c r="B181" s="237"/>
      <c r="C181" s="288" t="s">
        <v>456</v>
      </c>
      <c r="D181" s="288" t="s">
        <v>136</v>
      </c>
      <c r="E181" s="289" t="s">
        <v>1577</v>
      </c>
      <c r="F181" s="290" t="s">
        <v>1578</v>
      </c>
      <c r="G181" s="291" t="s">
        <v>420</v>
      </c>
      <c r="H181" s="292">
        <v>5</v>
      </c>
      <c r="I181" s="314">
        <v>0</v>
      </c>
      <c r="J181" s="293">
        <f>ROUND(I181*H181,2)</f>
        <v>0</v>
      </c>
      <c r="K181" s="290" t="s">
        <v>140</v>
      </c>
      <c r="L181" s="28"/>
      <c r="M181" s="97" t="s">
        <v>3</v>
      </c>
      <c r="N181" s="98" t="s">
        <v>41</v>
      </c>
      <c r="O181" s="99">
        <v>1.5109999999999999</v>
      </c>
      <c r="P181" s="99">
        <f>O181*H181</f>
        <v>7.5549999999999997</v>
      </c>
      <c r="Q181" s="99">
        <v>9.8899999999999995E-3</v>
      </c>
      <c r="R181" s="99">
        <f>Q181*H181</f>
        <v>4.9449999999999994E-2</v>
      </c>
      <c r="S181" s="99">
        <v>0</v>
      </c>
      <c r="T181" s="100">
        <f>S181*H181</f>
        <v>0</v>
      </c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R181" s="101" t="s">
        <v>156</v>
      </c>
      <c r="AT181" s="101" t="s">
        <v>136</v>
      </c>
      <c r="AU181" s="101" t="s">
        <v>80</v>
      </c>
      <c r="AY181" s="18" t="s">
        <v>131</v>
      </c>
      <c r="BE181" s="102">
        <f>IF(N181="základní",J181,0)</f>
        <v>0</v>
      </c>
      <c r="BF181" s="102">
        <f>IF(N181="snížená",J181,0)</f>
        <v>0</v>
      </c>
      <c r="BG181" s="102">
        <f>IF(N181="zákl. přenesená",J181,0)</f>
        <v>0</v>
      </c>
      <c r="BH181" s="102">
        <f>IF(N181="sníž. přenesená",J181,0)</f>
        <v>0</v>
      </c>
      <c r="BI181" s="102">
        <f>IF(N181="nulová",J181,0)</f>
        <v>0</v>
      </c>
      <c r="BJ181" s="18" t="s">
        <v>78</v>
      </c>
      <c r="BK181" s="102">
        <f>ROUND(I181*H181,2)</f>
        <v>0</v>
      </c>
      <c r="BL181" s="18" t="s">
        <v>156</v>
      </c>
      <c r="BM181" s="101" t="s">
        <v>1746</v>
      </c>
    </row>
    <row r="182" spans="1:65" s="2" customFormat="1">
      <c r="A182" s="27"/>
      <c r="B182" s="237"/>
      <c r="C182" s="238"/>
      <c r="D182" s="294" t="s">
        <v>143</v>
      </c>
      <c r="E182" s="238"/>
      <c r="F182" s="295" t="s">
        <v>1580</v>
      </c>
      <c r="G182" s="238"/>
      <c r="H182" s="238"/>
      <c r="I182" s="238"/>
      <c r="J182" s="238"/>
      <c r="K182" s="238"/>
      <c r="L182" s="28"/>
      <c r="M182" s="103"/>
      <c r="N182" s="104"/>
      <c r="O182" s="44"/>
      <c r="P182" s="44"/>
      <c r="Q182" s="44"/>
      <c r="R182" s="44"/>
      <c r="S182" s="44"/>
      <c r="T182" s="45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T182" s="18" t="s">
        <v>143</v>
      </c>
      <c r="AU182" s="18" t="s">
        <v>80</v>
      </c>
    </row>
    <row r="183" spans="1:65" s="2" customFormat="1" ht="16.5" customHeight="1">
      <c r="A183" s="27"/>
      <c r="B183" s="237"/>
      <c r="C183" s="302" t="s">
        <v>462</v>
      </c>
      <c r="D183" s="302" t="s">
        <v>147</v>
      </c>
      <c r="E183" s="303" t="s">
        <v>1581</v>
      </c>
      <c r="F183" s="304" t="s">
        <v>1582</v>
      </c>
      <c r="G183" s="305" t="s">
        <v>420</v>
      </c>
      <c r="H183" s="306">
        <v>5</v>
      </c>
      <c r="I183" s="314">
        <v>0</v>
      </c>
      <c r="J183" s="307">
        <f>ROUND(I183*H183,2)</f>
        <v>0</v>
      </c>
      <c r="K183" s="304" t="s">
        <v>140</v>
      </c>
      <c r="L183" s="110"/>
      <c r="M183" s="111" t="s">
        <v>3</v>
      </c>
      <c r="N183" s="112" t="s">
        <v>41</v>
      </c>
      <c r="O183" s="99">
        <v>0</v>
      </c>
      <c r="P183" s="99">
        <f>O183*H183</f>
        <v>0</v>
      </c>
      <c r="Q183" s="99">
        <v>0.26200000000000001</v>
      </c>
      <c r="R183" s="99">
        <f>Q183*H183</f>
        <v>1.31</v>
      </c>
      <c r="S183" s="99">
        <v>0</v>
      </c>
      <c r="T183" s="100">
        <f>S183*H183</f>
        <v>0</v>
      </c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R183" s="101" t="s">
        <v>186</v>
      </c>
      <c r="AT183" s="101" t="s">
        <v>147</v>
      </c>
      <c r="AU183" s="101" t="s">
        <v>80</v>
      </c>
      <c r="AY183" s="18" t="s">
        <v>131</v>
      </c>
      <c r="BE183" s="102">
        <f>IF(N183="základní",J183,0)</f>
        <v>0</v>
      </c>
      <c r="BF183" s="102">
        <f>IF(N183="snížená",J183,0)</f>
        <v>0</v>
      </c>
      <c r="BG183" s="102">
        <f>IF(N183="zákl. přenesená",J183,0)</f>
        <v>0</v>
      </c>
      <c r="BH183" s="102">
        <f>IF(N183="sníž. přenesená",J183,0)</f>
        <v>0</v>
      </c>
      <c r="BI183" s="102">
        <f>IF(N183="nulová",J183,0)</f>
        <v>0</v>
      </c>
      <c r="BJ183" s="18" t="s">
        <v>78</v>
      </c>
      <c r="BK183" s="102">
        <f>ROUND(I183*H183,2)</f>
        <v>0</v>
      </c>
      <c r="BL183" s="18" t="s">
        <v>156</v>
      </c>
      <c r="BM183" s="101" t="s">
        <v>1747</v>
      </c>
    </row>
    <row r="184" spans="1:65" s="2" customFormat="1" ht="16.5" customHeight="1">
      <c r="A184" s="27"/>
      <c r="B184" s="237"/>
      <c r="C184" s="288" t="s">
        <v>468</v>
      </c>
      <c r="D184" s="288" t="s">
        <v>136</v>
      </c>
      <c r="E184" s="289" t="s">
        <v>1584</v>
      </c>
      <c r="F184" s="290" t="s">
        <v>1585</v>
      </c>
      <c r="G184" s="291" t="s">
        <v>420</v>
      </c>
      <c r="H184" s="292">
        <v>2</v>
      </c>
      <c r="I184" s="314">
        <v>0</v>
      </c>
      <c r="J184" s="293">
        <f>ROUND(I184*H184,2)</f>
        <v>0</v>
      </c>
      <c r="K184" s="290" t="s">
        <v>140</v>
      </c>
      <c r="L184" s="28"/>
      <c r="M184" s="97" t="s">
        <v>3</v>
      </c>
      <c r="N184" s="98" t="s">
        <v>41</v>
      </c>
      <c r="O184" s="99">
        <v>2.2029999999999998</v>
      </c>
      <c r="P184" s="99">
        <f>O184*H184</f>
        <v>4.4059999999999997</v>
      </c>
      <c r="Q184" s="99">
        <v>9.8899999999999995E-3</v>
      </c>
      <c r="R184" s="99">
        <f>Q184*H184</f>
        <v>1.9779999999999999E-2</v>
      </c>
      <c r="S184" s="99">
        <v>0</v>
      </c>
      <c r="T184" s="100">
        <f>S184*H184</f>
        <v>0</v>
      </c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R184" s="101" t="s">
        <v>156</v>
      </c>
      <c r="AT184" s="101" t="s">
        <v>136</v>
      </c>
      <c r="AU184" s="101" t="s">
        <v>80</v>
      </c>
      <c r="AY184" s="18" t="s">
        <v>131</v>
      </c>
      <c r="BE184" s="102">
        <f>IF(N184="základní",J184,0)</f>
        <v>0</v>
      </c>
      <c r="BF184" s="102">
        <f>IF(N184="snížená",J184,0)</f>
        <v>0</v>
      </c>
      <c r="BG184" s="102">
        <f>IF(N184="zákl. přenesená",J184,0)</f>
        <v>0</v>
      </c>
      <c r="BH184" s="102">
        <f>IF(N184="sníž. přenesená",J184,0)</f>
        <v>0</v>
      </c>
      <c r="BI184" s="102">
        <f>IF(N184="nulová",J184,0)</f>
        <v>0</v>
      </c>
      <c r="BJ184" s="18" t="s">
        <v>78</v>
      </c>
      <c r="BK184" s="102">
        <f>ROUND(I184*H184,2)</f>
        <v>0</v>
      </c>
      <c r="BL184" s="18" t="s">
        <v>156</v>
      </c>
      <c r="BM184" s="101" t="s">
        <v>1748</v>
      </c>
    </row>
    <row r="185" spans="1:65" s="2" customFormat="1">
      <c r="A185" s="27"/>
      <c r="B185" s="237"/>
      <c r="C185" s="238"/>
      <c r="D185" s="294" t="s">
        <v>143</v>
      </c>
      <c r="E185" s="238"/>
      <c r="F185" s="295" t="s">
        <v>1587</v>
      </c>
      <c r="G185" s="238"/>
      <c r="H185" s="238"/>
      <c r="I185" s="238"/>
      <c r="J185" s="238"/>
      <c r="K185" s="238"/>
      <c r="L185" s="28"/>
      <c r="M185" s="103"/>
      <c r="N185" s="104"/>
      <c r="O185" s="44"/>
      <c r="P185" s="44"/>
      <c r="Q185" s="44"/>
      <c r="R185" s="44"/>
      <c r="S185" s="44"/>
      <c r="T185" s="45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T185" s="18" t="s">
        <v>143</v>
      </c>
      <c r="AU185" s="18" t="s">
        <v>80</v>
      </c>
    </row>
    <row r="186" spans="1:65" s="2" customFormat="1" ht="16.5" customHeight="1">
      <c r="A186" s="27"/>
      <c r="B186" s="237"/>
      <c r="C186" s="302" t="s">
        <v>473</v>
      </c>
      <c r="D186" s="302" t="s">
        <v>147</v>
      </c>
      <c r="E186" s="303" t="s">
        <v>1588</v>
      </c>
      <c r="F186" s="304" t="s">
        <v>1589</v>
      </c>
      <c r="G186" s="305" t="s">
        <v>420</v>
      </c>
      <c r="H186" s="306">
        <v>2</v>
      </c>
      <c r="I186" s="314">
        <v>0</v>
      </c>
      <c r="J186" s="307">
        <f>ROUND(I186*H186,2)</f>
        <v>0</v>
      </c>
      <c r="K186" s="304" t="s">
        <v>140</v>
      </c>
      <c r="L186" s="110"/>
      <c r="M186" s="111" t="s">
        <v>3</v>
      </c>
      <c r="N186" s="112" t="s">
        <v>41</v>
      </c>
      <c r="O186" s="99">
        <v>0</v>
      </c>
      <c r="P186" s="99">
        <f>O186*H186</f>
        <v>0</v>
      </c>
      <c r="Q186" s="99">
        <v>0.52600000000000002</v>
      </c>
      <c r="R186" s="99">
        <f>Q186*H186</f>
        <v>1.052</v>
      </c>
      <c r="S186" s="99">
        <v>0</v>
      </c>
      <c r="T186" s="100">
        <f>S186*H186</f>
        <v>0</v>
      </c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R186" s="101" t="s">
        <v>186</v>
      </c>
      <c r="AT186" s="101" t="s">
        <v>147</v>
      </c>
      <c r="AU186" s="101" t="s">
        <v>80</v>
      </c>
      <c r="AY186" s="18" t="s">
        <v>131</v>
      </c>
      <c r="BE186" s="102">
        <f>IF(N186="základní",J186,0)</f>
        <v>0</v>
      </c>
      <c r="BF186" s="102">
        <f>IF(N186="snížená",J186,0)</f>
        <v>0</v>
      </c>
      <c r="BG186" s="102">
        <f>IF(N186="zákl. přenesená",J186,0)</f>
        <v>0</v>
      </c>
      <c r="BH186" s="102">
        <f>IF(N186="sníž. přenesená",J186,0)</f>
        <v>0</v>
      </c>
      <c r="BI186" s="102">
        <f>IF(N186="nulová",J186,0)</f>
        <v>0</v>
      </c>
      <c r="BJ186" s="18" t="s">
        <v>78</v>
      </c>
      <c r="BK186" s="102">
        <f>ROUND(I186*H186,2)</f>
        <v>0</v>
      </c>
      <c r="BL186" s="18" t="s">
        <v>156</v>
      </c>
      <c r="BM186" s="101" t="s">
        <v>1749</v>
      </c>
    </row>
    <row r="187" spans="1:65" s="2" customFormat="1" ht="16.5" customHeight="1">
      <c r="A187" s="27"/>
      <c r="B187" s="237"/>
      <c r="C187" s="302" t="s">
        <v>479</v>
      </c>
      <c r="D187" s="302" t="s">
        <v>147</v>
      </c>
      <c r="E187" s="303" t="s">
        <v>1591</v>
      </c>
      <c r="F187" s="304" t="s">
        <v>1592</v>
      </c>
      <c r="G187" s="305" t="s">
        <v>420</v>
      </c>
      <c r="H187" s="306">
        <v>30</v>
      </c>
      <c r="I187" s="314">
        <v>0</v>
      </c>
      <c r="J187" s="307">
        <f>ROUND(I187*H187,2)</f>
        <v>0</v>
      </c>
      <c r="K187" s="304" t="s">
        <v>140</v>
      </c>
      <c r="L187" s="110"/>
      <c r="M187" s="111" t="s">
        <v>3</v>
      </c>
      <c r="N187" s="112" t="s">
        <v>41</v>
      </c>
      <c r="O187" s="99">
        <v>0</v>
      </c>
      <c r="P187" s="99">
        <f>O187*H187</f>
        <v>0</v>
      </c>
      <c r="Q187" s="99">
        <v>2E-3</v>
      </c>
      <c r="R187" s="99">
        <f>Q187*H187</f>
        <v>0.06</v>
      </c>
      <c r="S187" s="99">
        <v>0</v>
      </c>
      <c r="T187" s="100">
        <f>S187*H187</f>
        <v>0</v>
      </c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R187" s="101" t="s">
        <v>186</v>
      </c>
      <c r="AT187" s="101" t="s">
        <v>147</v>
      </c>
      <c r="AU187" s="101" t="s">
        <v>80</v>
      </c>
      <c r="AY187" s="18" t="s">
        <v>131</v>
      </c>
      <c r="BE187" s="102">
        <f>IF(N187="základní",J187,0)</f>
        <v>0</v>
      </c>
      <c r="BF187" s="102">
        <f>IF(N187="snížená",J187,0)</f>
        <v>0</v>
      </c>
      <c r="BG187" s="102">
        <f>IF(N187="zákl. přenesená",J187,0)</f>
        <v>0</v>
      </c>
      <c r="BH187" s="102">
        <f>IF(N187="sníž. přenesená",J187,0)</f>
        <v>0</v>
      </c>
      <c r="BI187" s="102">
        <f>IF(N187="nulová",J187,0)</f>
        <v>0</v>
      </c>
      <c r="BJ187" s="18" t="s">
        <v>78</v>
      </c>
      <c r="BK187" s="102">
        <f>ROUND(I187*H187,2)</f>
        <v>0</v>
      </c>
      <c r="BL187" s="18" t="s">
        <v>156</v>
      </c>
      <c r="BM187" s="101" t="s">
        <v>1750</v>
      </c>
    </row>
    <row r="188" spans="1:65" s="2" customFormat="1" ht="16.5" customHeight="1">
      <c r="A188" s="27"/>
      <c r="B188" s="237"/>
      <c r="C188" s="288" t="s">
        <v>484</v>
      </c>
      <c r="D188" s="288" t="s">
        <v>136</v>
      </c>
      <c r="E188" s="289" t="s">
        <v>1594</v>
      </c>
      <c r="F188" s="290" t="s">
        <v>1595</v>
      </c>
      <c r="G188" s="291" t="s">
        <v>420</v>
      </c>
      <c r="H188" s="292">
        <v>16</v>
      </c>
      <c r="I188" s="314">
        <v>0</v>
      </c>
      <c r="J188" s="293">
        <f>ROUND(I188*H188,2)</f>
        <v>0</v>
      </c>
      <c r="K188" s="290" t="s">
        <v>140</v>
      </c>
      <c r="L188" s="28"/>
      <c r="M188" s="97" t="s">
        <v>3</v>
      </c>
      <c r="N188" s="98" t="s">
        <v>41</v>
      </c>
      <c r="O188" s="99">
        <v>4.2629999999999999</v>
      </c>
      <c r="P188" s="99">
        <f>O188*H188</f>
        <v>68.207999999999998</v>
      </c>
      <c r="Q188" s="99">
        <v>9.8899999999999995E-3</v>
      </c>
      <c r="R188" s="99">
        <f>Q188*H188</f>
        <v>0.15823999999999999</v>
      </c>
      <c r="S188" s="99">
        <v>0</v>
      </c>
      <c r="T188" s="100">
        <f>S188*H188</f>
        <v>0</v>
      </c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R188" s="101" t="s">
        <v>156</v>
      </c>
      <c r="AT188" s="101" t="s">
        <v>136</v>
      </c>
      <c r="AU188" s="101" t="s">
        <v>80</v>
      </c>
      <c r="AY188" s="18" t="s">
        <v>131</v>
      </c>
      <c r="BE188" s="102">
        <f>IF(N188="základní",J188,0)</f>
        <v>0</v>
      </c>
      <c r="BF188" s="102">
        <f>IF(N188="snížená",J188,0)</f>
        <v>0</v>
      </c>
      <c r="BG188" s="102">
        <f>IF(N188="zákl. přenesená",J188,0)</f>
        <v>0</v>
      </c>
      <c r="BH188" s="102">
        <f>IF(N188="sníž. přenesená",J188,0)</f>
        <v>0</v>
      </c>
      <c r="BI188" s="102">
        <f>IF(N188="nulová",J188,0)</f>
        <v>0</v>
      </c>
      <c r="BJ188" s="18" t="s">
        <v>78</v>
      </c>
      <c r="BK188" s="102">
        <f>ROUND(I188*H188,2)</f>
        <v>0</v>
      </c>
      <c r="BL188" s="18" t="s">
        <v>156</v>
      </c>
      <c r="BM188" s="101" t="s">
        <v>1751</v>
      </c>
    </row>
    <row r="189" spans="1:65" s="2" customFormat="1">
      <c r="A189" s="27"/>
      <c r="B189" s="237"/>
      <c r="C189" s="238"/>
      <c r="D189" s="294" t="s">
        <v>143</v>
      </c>
      <c r="E189" s="238"/>
      <c r="F189" s="295" t="s">
        <v>1597</v>
      </c>
      <c r="G189" s="238"/>
      <c r="H189" s="238"/>
      <c r="I189" s="238"/>
      <c r="J189" s="238"/>
      <c r="K189" s="238"/>
      <c r="L189" s="28"/>
      <c r="M189" s="103"/>
      <c r="N189" s="104"/>
      <c r="O189" s="44"/>
      <c r="P189" s="44"/>
      <c r="Q189" s="44"/>
      <c r="R189" s="44"/>
      <c r="S189" s="44"/>
      <c r="T189" s="45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T189" s="18" t="s">
        <v>143</v>
      </c>
      <c r="AU189" s="18" t="s">
        <v>80</v>
      </c>
    </row>
    <row r="190" spans="1:65" s="2" customFormat="1" ht="16.5" customHeight="1">
      <c r="A190" s="27"/>
      <c r="B190" s="237"/>
      <c r="C190" s="302" t="s">
        <v>489</v>
      </c>
      <c r="D190" s="302" t="s">
        <v>147</v>
      </c>
      <c r="E190" s="303" t="s">
        <v>1598</v>
      </c>
      <c r="F190" s="304" t="s">
        <v>1599</v>
      </c>
      <c r="G190" s="305" t="s">
        <v>420</v>
      </c>
      <c r="H190" s="306">
        <v>16</v>
      </c>
      <c r="I190" s="314">
        <v>0</v>
      </c>
      <c r="J190" s="307">
        <f>ROUND(I190*H190,2)</f>
        <v>0</v>
      </c>
      <c r="K190" s="304" t="s">
        <v>140</v>
      </c>
      <c r="L190" s="110"/>
      <c r="M190" s="111" t="s">
        <v>3</v>
      </c>
      <c r="N190" s="112" t="s">
        <v>41</v>
      </c>
      <c r="O190" s="99">
        <v>0</v>
      </c>
      <c r="P190" s="99">
        <f>O190*H190</f>
        <v>0</v>
      </c>
      <c r="Q190" s="99">
        <v>1.0129999999999999</v>
      </c>
      <c r="R190" s="99">
        <f>Q190*H190</f>
        <v>16.207999999999998</v>
      </c>
      <c r="S190" s="99">
        <v>0</v>
      </c>
      <c r="T190" s="100">
        <f>S190*H190</f>
        <v>0</v>
      </c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R190" s="101" t="s">
        <v>186</v>
      </c>
      <c r="AT190" s="101" t="s">
        <v>147</v>
      </c>
      <c r="AU190" s="101" t="s">
        <v>80</v>
      </c>
      <c r="AY190" s="18" t="s">
        <v>131</v>
      </c>
      <c r="BE190" s="102">
        <f>IF(N190="základní",J190,0)</f>
        <v>0</v>
      </c>
      <c r="BF190" s="102">
        <f>IF(N190="snížená",J190,0)</f>
        <v>0</v>
      </c>
      <c r="BG190" s="102">
        <f>IF(N190="zákl. přenesená",J190,0)</f>
        <v>0</v>
      </c>
      <c r="BH190" s="102">
        <f>IF(N190="sníž. přenesená",J190,0)</f>
        <v>0</v>
      </c>
      <c r="BI190" s="102">
        <f>IF(N190="nulová",J190,0)</f>
        <v>0</v>
      </c>
      <c r="BJ190" s="18" t="s">
        <v>78</v>
      </c>
      <c r="BK190" s="102">
        <f>ROUND(I190*H190,2)</f>
        <v>0</v>
      </c>
      <c r="BL190" s="18" t="s">
        <v>156</v>
      </c>
      <c r="BM190" s="101" t="s">
        <v>1752</v>
      </c>
    </row>
    <row r="191" spans="1:65" s="2" customFormat="1" ht="16.5" customHeight="1">
      <c r="A191" s="27"/>
      <c r="B191" s="237"/>
      <c r="C191" s="288" t="s">
        <v>496</v>
      </c>
      <c r="D191" s="288" t="s">
        <v>136</v>
      </c>
      <c r="E191" s="289" t="s">
        <v>1601</v>
      </c>
      <c r="F191" s="290" t="s">
        <v>1602</v>
      </c>
      <c r="G191" s="291" t="s">
        <v>420</v>
      </c>
      <c r="H191" s="292">
        <v>7</v>
      </c>
      <c r="I191" s="314">
        <v>0</v>
      </c>
      <c r="J191" s="293">
        <f>ROUND(I191*H191,2)</f>
        <v>0</v>
      </c>
      <c r="K191" s="290" t="s">
        <v>140</v>
      </c>
      <c r="L191" s="28"/>
      <c r="M191" s="97" t="s">
        <v>3</v>
      </c>
      <c r="N191" s="98" t="s">
        <v>41</v>
      </c>
      <c r="O191" s="99">
        <v>2.2229999999999999</v>
      </c>
      <c r="P191" s="99">
        <f>O191*H191</f>
        <v>15.561</v>
      </c>
      <c r="Q191" s="99">
        <v>1.218E-2</v>
      </c>
      <c r="R191" s="99">
        <f>Q191*H191</f>
        <v>8.5260000000000002E-2</v>
      </c>
      <c r="S191" s="99">
        <v>0</v>
      </c>
      <c r="T191" s="100">
        <f>S191*H191</f>
        <v>0</v>
      </c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R191" s="101" t="s">
        <v>156</v>
      </c>
      <c r="AT191" s="101" t="s">
        <v>136</v>
      </c>
      <c r="AU191" s="101" t="s">
        <v>80</v>
      </c>
      <c r="AY191" s="18" t="s">
        <v>131</v>
      </c>
      <c r="BE191" s="102">
        <f>IF(N191="základní",J191,0)</f>
        <v>0</v>
      </c>
      <c r="BF191" s="102">
        <f>IF(N191="snížená",J191,0)</f>
        <v>0</v>
      </c>
      <c r="BG191" s="102">
        <f>IF(N191="zákl. přenesená",J191,0)</f>
        <v>0</v>
      </c>
      <c r="BH191" s="102">
        <f>IF(N191="sníž. přenesená",J191,0)</f>
        <v>0</v>
      </c>
      <c r="BI191" s="102">
        <f>IF(N191="nulová",J191,0)</f>
        <v>0</v>
      </c>
      <c r="BJ191" s="18" t="s">
        <v>78</v>
      </c>
      <c r="BK191" s="102">
        <f>ROUND(I191*H191,2)</f>
        <v>0</v>
      </c>
      <c r="BL191" s="18" t="s">
        <v>156</v>
      </c>
      <c r="BM191" s="101" t="s">
        <v>1753</v>
      </c>
    </row>
    <row r="192" spans="1:65" s="2" customFormat="1">
      <c r="A192" s="27"/>
      <c r="B192" s="237"/>
      <c r="C192" s="238"/>
      <c r="D192" s="294" t="s">
        <v>143</v>
      </c>
      <c r="E192" s="238"/>
      <c r="F192" s="295" t="s">
        <v>1604</v>
      </c>
      <c r="G192" s="238"/>
      <c r="H192" s="238"/>
      <c r="I192" s="238"/>
      <c r="J192" s="238"/>
      <c r="K192" s="238"/>
      <c r="L192" s="28"/>
      <c r="M192" s="103"/>
      <c r="N192" s="104"/>
      <c r="O192" s="44"/>
      <c r="P192" s="44"/>
      <c r="Q192" s="44"/>
      <c r="R192" s="44"/>
      <c r="S192" s="44"/>
      <c r="T192" s="45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T192" s="18" t="s">
        <v>143</v>
      </c>
      <c r="AU192" s="18" t="s">
        <v>80</v>
      </c>
    </row>
    <row r="193" spans="1:65" s="2" customFormat="1" ht="16.5" customHeight="1">
      <c r="A193" s="27"/>
      <c r="B193" s="237"/>
      <c r="C193" s="302" t="s">
        <v>501</v>
      </c>
      <c r="D193" s="302" t="s">
        <v>147</v>
      </c>
      <c r="E193" s="303" t="s">
        <v>1605</v>
      </c>
      <c r="F193" s="304" t="s">
        <v>1606</v>
      </c>
      <c r="G193" s="305" t="s">
        <v>420</v>
      </c>
      <c r="H193" s="306">
        <v>7</v>
      </c>
      <c r="I193" s="314">
        <v>0</v>
      </c>
      <c r="J193" s="307">
        <f>ROUND(I193*H193,2)</f>
        <v>0</v>
      </c>
      <c r="K193" s="304" t="s">
        <v>140</v>
      </c>
      <c r="L193" s="110"/>
      <c r="M193" s="111" t="s">
        <v>3</v>
      </c>
      <c r="N193" s="112" t="s">
        <v>41</v>
      </c>
      <c r="O193" s="99">
        <v>0</v>
      </c>
      <c r="P193" s="99">
        <f>O193*H193</f>
        <v>0</v>
      </c>
      <c r="Q193" s="99">
        <v>0.58499999999999996</v>
      </c>
      <c r="R193" s="99">
        <f>Q193*H193</f>
        <v>4.0949999999999998</v>
      </c>
      <c r="S193" s="99">
        <v>0</v>
      </c>
      <c r="T193" s="100">
        <f>S193*H193</f>
        <v>0</v>
      </c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R193" s="101" t="s">
        <v>186</v>
      </c>
      <c r="AT193" s="101" t="s">
        <v>147</v>
      </c>
      <c r="AU193" s="101" t="s">
        <v>80</v>
      </c>
      <c r="AY193" s="18" t="s">
        <v>131</v>
      </c>
      <c r="BE193" s="102">
        <f>IF(N193="základní",J193,0)</f>
        <v>0</v>
      </c>
      <c r="BF193" s="102">
        <f>IF(N193="snížená",J193,0)</f>
        <v>0</v>
      </c>
      <c r="BG193" s="102">
        <f>IF(N193="zákl. přenesená",J193,0)</f>
        <v>0</v>
      </c>
      <c r="BH193" s="102">
        <f>IF(N193="sníž. přenesená",J193,0)</f>
        <v>0</v>
      </c>
      <c r="BI193" s="102">
        <f>IF(N193="nulová",J193,0)</f>
        <v>0</v>
      </c>
      <c r="BJ193" s="18" t="s">
        <v>78</v>
      </c>
      <c r="BK193" s="102">
        <f>ROUND(I193*H193,2)</f>
        <v>0</v>
      </c>
      <c r="BL193" s="18" t="s">
        <v>156</v>
      </c>
      <c r="BM193" s="101" t="s">
        <v>1754</v>
      </c>
    </row>
    <row r="194" spans="1:65" s="2" customFormat="1" ht="16.5" customHeight="1">
      <c r="A194" s="27"/>
      <c r="B194" s="237"/>
      <c r="C194" s="288" t="s">
        <v>506</v>
      </c>
      <c r="D194" s="288" t="s">
        <v>136</v>
      </c>
      <c r="E194" s="289" t="s">
        <v>1755</v>
      </c>
      <c r="F194" s="290" t="s">
        <v>1756</v>
      </c>
      <c r="G194" s="291" t="s">
        <v>420</v>
      </c>
      <c r="H194" s="292">
        <v>4</v>
      </c>
      <c r="I194" s="314">
        <v>0</v>
      </c>
      <c r="J194" s="293">
        <f>ROUND(I194*H194,2)</f>
        <v>0</v>
      </c>
      <c r="K194" s="290" t="s">
        <v>140</v>
      </c>
      <c r="L194" s="28"/>
      <c r="M194" s="97" t="s">
        <v>3</v>
      </c>
      <c r="N194" s="98" t="s">
        <v>41</v>
      </c>
      <c r="O194" s="99">
        <v>0.54400000000000004</v>
      </c>
      <c r="P194" s="99">
        <f>O194*H194</f>
        <v>2.1760000000000002</v>
      </c>
      <c r="Q194" s="99">
        <v>0</v>
      </c>
      <c r="R194" s="99">
        <f>Q194*H194</f>
        <v>0</v>
      </c>
      <c r="S194" s="99">
        <v>0.05</v>
      </c>
      <c r="T194" s="100">
        <f>S194*H194</f>
        <v>0.2</v>
      </c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R194" s="101" t="s">
        <v>156</v>
      </c>
      <c r="AT194" s="101" t="s">
        <v>136</v>
      </c>
      <c r="AU194" s="101" t="s">
        <v>80</v>
      </c>
      <c r="AY194" s="18" t="s">
        <v>131</v>
      </c>
      <c r="BE194" s="102">
        <f>IF(N194="základní",J194,0)</f>
        <v>0</v>
      </c>
      <c r="BF194" s="102">
        <f>IF(N194="snížená",J194,0)</f>
        <v>0</v>
      </c>
      <c r="BG194" s="102">
        <f>IF(N194="zákl. přenesená",J194,0)</f>
        <v>0</v>
      </c>
      <c r="BH194" s="102">
        <f>IF(N194="sníž. přenesená",J194,0)</f>
        <v>0</v>
      </c>
      <c r="BI194" s="102">
        <f>IF(N194="nulová",J194,0)</f>
        <v>0</v>
      </c>
      <c r="BJ194" s="18" t="s">
        <v>78</v>
      </c>
      <c r="BK194" s="102">
        <f>ROUND(I194*H194,2)</f>
        <v>0</v>
      </c>
      <c r="BL194" s="18" t="s">
        <v>156</v>
      </c>
      <c r="BM194" s="101" t="s">
        <v>1757</v>
      </c>
    </row>
    <row r="195" spans="1:65" s="2" customFormat="1">
      <c r="A195" s="27"/>
      <c r="B195" s="237"/>
      <c r="C195" s="238"/>
      <c r="D195" s="294" t="s">
        <v>143</v>
      </c>
      <c r="E195" s="238"/>
      <c r="F195" s="295" t="s">
        <v>1758</v>
      </c>
      <c r="G195" s="238"/>
      <c r="H195" s="238"/>
      <c r="I195" s="238"/>
      <c r="J195" s="238"/>
      <c r="K195" s="238"/>
      <c r="L195" s="28"/>
      <c r="M195" s="103"/>
      <c r="N195" s="104"/>
      <c r="O195" s="44"/>
      <c r="P195" s="44"/>
      <c r="Q195" s="44"/>
      <c r="R195" s="44"/>
      <c r="S195" s="44"/>
      <c r="T195" s="45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T195" s="18" t="s">
        <v>143</v>
      </c>
      <c r="AU195" s="18" t="s">
        <v>80</v>
      </c>
    </row>
    <row r="196" spans="1:65" s="2" customFormat="1" ht="24.2" customHeight="1">
      <c r="A196" s="27"/>
      <c r="B196" s="237"/>
      <c r="C196" s="288" t="s">
        <v>512</v>
      </c>
      <c r="D196" s="288" t="s">
        <v>136</v>
      </c>
      <c r="E196" s="289" t="s">
        <v>1616</v>
      </c>
      <c r="F196" s="290" t="s">
        <v>1617</v>
      </c>
      <c r="G196" s="291" t="s">
        <v>420</v>
      </c>
      <c r="H196" s="292">
        <v>7</v>
      </c>
      <c r="I196" s="314">
        <v>0</v>
      </c>
      <c r="J196" s="293">
        <f>ROUND(I196*H196,2)</f>
        <v>0</v>
      </c>
      <c r="K196" s="290" t="s">
        <v>140</v>
      </c>
      <c r="L196" s="28"/>
      <c r="M196" s="97" t="s">
        <v>3</v>
      </c>
      <c r="N196" s="98" t="s">
        <v>41</v>
      </c>
      <c r="O196" s="99">
        <v>1.694</v>
      </c>
      <c r="P196" s="99">
        <f>O196*H196</f>
        <v>11.858000000000001</v>
      </c>
      <c r="Q196" s="99">
        <v>0.09</v>
      </c>
      <c r="R196" s="99">
        <f>Q196*H196</f>
        <v>0.63</v>
      </c>
      <c r="S196" s="99">
        <v>0</v>
      </c>
      <c r="T196" s="100">
        <f>S196*H196</f>
        <v>0</v>
      </c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R196" s="101" t="s">
        <v>156</v>
      </c>
      <c r="AT196" s="101" t="s">
        <v>136</v>
      </c>
      <c r="AU196" s="101" t="s">
        <v>80</v>
      </c>
      <c r="AY196" s="18" t="s">
        <v>131</v>
      </c>
      <c r="BE196" s="102">
        <f>IF(N196="základní",J196,0)</f>
        <v>0</v>
      </c>
      <c r="BF196" s="102">
        <f>IF(N196="snížená",J196,0)</f>
        <v>0</v>
      </c>
      <c r="BG196" s="102">
        <f>IF(N196="zákl. přenesená",J196,0)</f>
        <v>0</v>
      </c>
      <c r="BH196" s="102">
        <f>IF(N196="sníž. přenesená",J196,0)</f>
        <v>0</v>
      </c>
      <c r="BI196" s="102">
        <f>IF(N196="nulová",J196,0)</f>
        <v>0</v>
      </c>
      <c r="BJ196" s="18" t="s">
        <v>78</v>
      </c>
      <c r="BK196" s="102">
        <f>ROUND(I196*H196,2)</f>
        <v>0</v>
      </c>
      <c r="BL196" s="18" t="s">
        <v>156</v>
      </c>
      <c r="BM196" s="101" t="s">
        <v>1759</v>
      </c>
    </row>
    <row r="197" spans="1:65" s="2" customFormat="1">
      <c r="A197" s="27"/>
      <c r="B197" s="237"/>
      <c r="C197" s="238"/>
      <c r="D197" s="294" t="s">
        <v>143</v>
      </c>
      <c r="E197" s="238"/>
      <c r="F197" s="295" t="s">
        <v>1619</v>
      </c>
      <c r="G197" s="238"/>
      <c r="H197" s="238"/>
      <c r="I197" s="238"/>
      <c r="J197" s="238"/>
      <c r="K197" s="238"/>
      <c r="L197" s="28"/>
      <c r="M197" s="103"/>
      <c r="N197" s="104"/>
      <c r="O197" s="44"/>
      <c r="P197" s="44"/>
      <c r="Q197" s="44"/>
      <c r="R197" s="44"/>
      <c r="S197" s="44"/>
      <c r="T197" s="45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T197" s="18" t="s">
        <v>143</v>
      </c>
      <c r="AU197" s="18" t="s">
        <v>80</v>
      </c>
    </row>
    <row r="198" spans="1:65" s="2" customFormat="1" ht="16.5" customHeight="1">
      <c r="A198" s="27"/>
      <c r="B198" s="237"/>
      <c r="C198" s="302" t="s">
        <v>519</v>
      </c>
      <c r="D198" s="302" t="s">
        <v>147</v>
      </c>
      <c r="E198" s="303" t="s">
        <v>1622</v>
      </c>
      <c r="F198" s="304" t="s">
        <v>1623</v>
      </c>
      <c r="G198" s="305" t="s">
        <v>420</v>
      </c>
      <c r="H198" s="306">
        <v>7</v>
      </c>
      <c r="I198" s="314">
        <v>0</v>
      </c>
      <c r="J198" s="307">
        <f>ROUND(I198*H198,2)</f>
        <v>0</v>
      </c>
      <c r="K198" s="304" t="s">
        <v>140</v>
      </c>
      <c r="L198" s="110"/>
      <c r="M198" s="111" t="s">
        <v>3</v>
      </c>
      <c r="N198" s="112" t="s">
        <v>41</v>
      </c>
      <c r="O198" s="99">
        <v>0</v>
      </c>
      <c r="P198" s="99">
        <f>O198*H198</f>
        <v>0</v>
      </c>
      <c r="Q198" s="99">
        <v>0.10100000000000001</v>
      </c>
      <c r="R198" s="99">
        <f>Q198*H198</f>
        <v>0.70700000000000007</v>
      </c>
      <c r="S198" s="99">
        <v>0</v>
      </c>
      <c r="T198" s="100">
        <f>S198*H198</f>
        <v>0</v>
      </c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R198" s="101" t="s">
        <v>186</v>
      </c>
      <c r="AT198" s="101" t="s">
        <v>147</v>
      </c>
      <c r="AU198" s="101" t="s">
        <v>80</v>
      </c>
      <c r="AY198" s="18" t="s">
        <v>131</v>
      </c>
      <c r="BE198" s="102">
        <f>IF(N198="základní",J198,0)</f>
        <v>0</v>
      </c>
      <c r="BF198" s="102">
        <f>IF(N198="snížená",J198,0)</f>
        <v>0</v>
      </c>
      <c r="BG198" s="102">
        <f>IF(N198="zákl. přenesená",J198,0)</f>
        <v>0</v>
      </c>
      <c r="BH198" s="102">
        <f>IF(N198="sníž. přenesená",J198,0)</f>
        <v>0</v>
      </c>
      <c r="BI198" s="102">
        <f>IF(N198="nulová",J198,0)</f>
        <v>0</v>
      </c>
      <c r="BJ198" s="18" t="s">
        <v>78</v>
      </c>
      <c r="BK198" s="102">
        <f>ROUND(I198*H198,2)</f>
        <v>0</v>
      </c>
      <c r="BL198" s="18" t="s">
        <v>156</v>
      </c>
      <c r="BM198" s="101" t="s">
        <v>1760</v>
      </c>
    </row>
    <row r="199" spans="1:65" s="2" customFormat="1" ht="16.5" customHeight="1">
      <c r="A199" s="27"/>
      <c r="B199" s="237"/>
      <c r="C199" s="288" t="s">
        <v>524</v>
      </c>
      <c r="D199" s="288" t="s">
        <v>136</v>
      </c>
      <c r="E199" s="289" t="s">
        <v>1625</v>
      </c>
      <c r="F199" s="290" t="s">
        <v>1626</v>
      </c>
      <c r="G199" s="291" t="s">
        <v>233</v>
      </c>
      <c r="H199" s="292">
        <v>28</v>
      </c>
      <c r="I199" s="314">
        <v>0</v>
      </c>
      <c r="J199" s="293">
        <f>ROUND(I199*H199,2)</f>
        <v>0</v>
      </c>
      <c r="K199" s="290" t="s">
        <v>140</v>
      </c>
      <c r="L199" s="28"/>
      <c r="M199" s="97" t="s">
        <v>3</v>
      </c>
      <c r="N199" s="98" t="s">
        <v>41</v>
      </c>
      <c r="O199" s="99">
        <v>1.319</v>
      </c>
      <c r="P199" s="99">
        <f>O199*H199</f>
        <v>36.932000000000002</v>
      </c>
      <c r="Q199" s="99">
        <v>0</v>
      </c>
      <c r="R199" s="99">
        <f>Q199*H199</f>
        <v>0</v>
      </c>
      <c r="S199" s="99">
        <v>0</v>
      </c>
      <c r="T199" s="100">
        <f>S199*H199</f>
        <v>0</v>
      </c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R199" s="101" t="s">
        <v>156</v>
      </c>
      <c r="AT199" s="101" t="s">
        <v>136</v>
      </c>
      <c r="AU199" s="101" t="s">
        <v>80</v>
      </c>
      <c r="AY199" s="18" t="s">
        <v>131</v>
      </c>
      <c r="BE199" s="102">
        <f>IF(N199="základní",J199,0)</f>
        <v>0</v>
      </c>
      <c r="BF199" s="102">
        <f>IF(N199="snížená",J199,0)</f>
        <v>0</v>
      </c>
      <c r="BG199" s="102">
        <f>IF(N199="zákl. přenesená",J199,0)</f>
        <v>0</v>
      </c>
      <c r="BH199" s="102">
        <f>IF(N199="sníž. přenesená",J199,0)</f>
        <v>0</v>
      </c>
      <c r="BI199" s="102">
        <f>IF(N199="nulová",J199,0)</f>
        <v>0</v>
      </c>
      <c r="BJ199" s="18" t="s">
        <v>78</v>
      </c>
      <c r="BK199" s="102">
        <f>ROUND(I199*H199,2)</f>
        <v>0</v>
      </c>
      <c r="BL199" s="18" t="s">
        <v>156</v>
      </c>
      <c r="BM199" s="101" t="s">
        <v>1761</v>
      </c>
    </row>
    <row r="200" spans="1:65" s="2" customFormat="1">
      <c r="A200" s="27"/>
      <c r="B200" s="237"/>
      <c r="C200" s="238"/>
      <c r="D200" s="294" t="s">
        <v>143</v>
      </c>
      <c r="E200" s="238"/>
      <c r="F200" s="295" t="s">
        <v>1628</v>
      </c>
      <c r="G200" s="238"/>
      <c r="H200" s="238"/>
      <c r="I200" s="238"/>
      <c r="J200" s="238"/>
      <c r="K200" s="238"/>
      <c r="L200" s="28"/>
      <c r="M200" s="103"/>
      <c r="N200" s="104"/>
      <c r="O200" s="44"/>
      <c r="P200" s="44"/>
      <c r="Q200" s="44"/>
      <c r="R200" s="44"/>
      <c r="S200" s="44"/>
      <c r="T200" s="45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T200" s="18" t="s">
        <v>143</v>
      </c>
      <c r="AU200" s="18" t="s">
        <v>80</v>
      </c>
    </row>
    <row r="201" spans="1:65" s="13" customFormat="1">
      <c r="B201" s="296"/>
      <c r="C201" s="297"/>
      <c r="D201" s="298" t="s">
        <v>145</v>
      </c>
      <c r="E201" s="299" t="s">
        <v>3</v>
      </c>
      <c r="F201" s="300" t="s">
        <v>407</v>
      </c>
      <c r="G201" s="297"/>
      <c r="H201" s="301">
        <v>28</v>
      </c>
      <c r="I201" s="297"/>
      <c r="J201" s="297"/>
      <c r="K201" s="297"/>
      <c r="L201" s="105"/>
      <c r="M201" s="107"/>
      <c r="N201" s="108"/>
      <c r="O201" s="108"/>
      <c r="P201" s="108"/>
      <c r="Q201" s="108"/>
      <c r="R201" s="108"/>
      <c r="S201" s="108"/>
      <c r="T201" s="109"/>
      <c r="AT201" s="106" t="s">
        <v>145</v>
      </c>
      <c r="AU201" s="106" t="s">
        <v>80</v>
      </c>
      <c r="AV201" s="13" t="s">
        <v>80</v>
      </c>
      <c r="AW201" s="13" t="s">
        <v>31</v>
      </c>
      <c r="AX201" s="13" t="s">
        <v>78</v>
      </c>
      <c r="AY201" s="106" t="s">
        <v>131</v>
      </c>
    </row>
    <row r="202" spans="1:65" s="12" customFormat="1" ht="22.9" customHeight="1">
      <c r="B202" s="281"/>
      <c r="C202" s="282"/>
      <c r="D202" s="283" t="s">
        <v>69</v>
      </c>
      <c r="E202" s="286" t="s">
        <v>494</v>
      </c>
      <c r="F202" s="286" t="s">
        <v>495</v>
      </c>
      <c r="G202" s="282"/>
      <c r="H202" s="282"/>
      <c r="I202" s="282"/>
      <c r="J202" s="287">
        <f>BK202</f>
        <v>0</v>
      </c>
      <c r="K202" s="282"/>
      <c r="L202" s="89"/>
      <c r="M202" s="91"/>
      <c r="N202" s="92"/>
      <c r="O202" s="92"/>
      <c r="P202" s="93">
        <f>SUM(P203:P211)</f>
        <v>38.570025000000001</v>
      </c>
      <c r="Q202" s="92"/>
      <c r="R202" s="93">
        <f>SUM(R203:R211)</f>
        <v>0</v>
      </c>
      <c r="S202" s="92"/>
      <c r="T202" s="94">
        <f>SUM(T203:T211)</f>
        <v>0</v>
      </c>
      <c r="AR202" s="90" t="s">
        <v>78</v>
      </c>
      <c r="AT202" s="95" t="s">
        <v>69</v>
      </c>
      <c r="AU202" s="95" t="s">
        <v>78</v>
      </c>
      <c r="AY202" s="90" t="s">
        <v>131</v>
      </c>
      <c r="BK202" s="96">
        <f>SUM(BK203:BK211)</f>
        <v>0</v>
      </c>
    </row>
    <row r="203" spans="1:65" s="2" customFormat="1" ht="24.2" customHeight="1">
      <c r="A203" s="27"/>
      <c r="B203" s="237"/>
      <c r="C203" s="288" t="s">
        <v>531</v>
      </c>
      <c r="D203" s="288" t="s">
        <v>136</v>
      </c>
      <c r="E203" s="289" t="s">
        <v>1762</v>
      </c>
      <c r="F203" s="290" t="s">
        <v>1763</v>
      </c>
      <c r="G203" s="291" t="s">
        <v>150</v>
      </c>
      <c r="H203" s="292">
        <v>27.925000000000001</v>
      </c>
      <c r="I203" s="314">
        <v>0</v>
      </c>
      <c r="J203" s="293">
        <f>ROUND(I203*H203,2)</f>
        <v>0</v>
      </c>
      <c r="K203" s="290" t="s">
        <v>140</v>
      </c>
      <c r="L203" s="28"/>
      <c r="M203" s="97" t="s">
        <v>3</v>
      </c>
      <c r="N203" s="98" t="s">
        <v>41</v>
      </c>
      <c r="O203" s="99">
        <v>1.1679999999999999</v>
      </c>
      <c r="P203" s="99">
        <f>O203*H203</f>
        <v>32.616399999999999</v>
      </c>
      <c r="Q203" s="99">
        <v>0</v>
      </c>
      <c r="R203" s="99">
        <f>Q203*H203</f>
        <v>0</v>
      </c>
      <c r="S203" s="99">
        <v>0</v>
      </c>
      <c r="T203" s="100">
        <f>S203*H203</f>
        <v>0</v>
      </c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R203" s="101" t="s">
        <v>156</v>
      </c>
      <c r="AT203" s="101" t="s">
        <v>136</v>
      </c>
      <c r="AU203" s="101" t="s">
        <v>80</v>
      </c>
      <c r="AY203" s="18" t="s">
        <v>131</v>
      </c>
      <c r="BE203" s="102">
        <f>IF(N203="základní",J203,0)</f>
        <v>0</v>
      </c>
      <c r="BF203" s="102">
        <f>IF(N203="snížená",J203,0)</f>
        <v>0</v>
      </c>
      <c r="BG203" s="102">
        <f>IF(N203="zákl. přenesená",J203,0)</f>
        <v>0</v>
      </c>
      <c r="BH203" s="102">
        <f>IF(N203="sníž. přenesená",J203,0)</f>
        <v>0</v>
      </c>
      <c r="BI203" s="102">
        <f>IF(N203="nulová",J203,0)</f>
        <v>0</v>
      </c>
      <c r="BJ203" s="18" t="s">
        <v>78</v>
      </c>
      <c r="BK203" s="102">
        <f>ROUND(I203*H203,2)</f>
        <v>0</v>
      </c>
      <c r="BL203" s="18" t="s">
        <v>156</v>
      </c>
      <c r="BM203" s="101" t="s">
        <v>1764</v>
      </c>
    </row>
    <row r="204" spans="1:65" s="2" customFormat="1">
      <c r="A204" s="27"/>
      <c r="B204" s="237"/>
      <c r="C204" s="238"/>
      <c r="D204" s="294" t="s">
        <v>143</v>
      </c>
      <c r="E204" s="238"/>
      <c r="F204" s="295" t="s">
        <v>1765</v>
      </c>
      <c r="G204" s="238"/>
      <c r="H204" s="238"/>
      <c r="I204" s="238"/>
      <c r="J204" s="238"/>
      <c r="K204" s="238"/>
      <c r="L204" s="28"/>
      <c r="M204" s="103"/>
      <c r="N204" s="104"/>
      <c r="O204" s="44"/>
      <c r="P204" s="44"/>
      <c r="Q204" s="44"/>
      <c r="R204" s="44"/>
      <c r="S204" s="44"/>
      <c r="T204" s="45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T204" s="18" t="s">
        <v>143</v>
      </c>
      <c r="AU204" s="18" t="s">
        <v>80</v>
      </c>
    </row>
    <row r="205" spans="1:65" s="2" customFormat="1" ht="21.75" customHeight="1">
      <c r="A205" s="27"/>
      <c r="B205" s="237"/>
      <c r="C205" s="288" t="s">
        <v>537</v>
      </c>
      <c r="D205" s="288" t="s">
        <v>136</v>
      </c>
      <c r="E205" s="289" t="s">
        <v>502</v>
      </c>
      <c r="F205" s="290" t="s">
        <v>503</v>
      </c>
      <c r="G205" s="291" t="s">
        <v>150</v>
      </c>
      <c r="H205" s="292">
        <v>27.925000000000001</v>
      </c>
      <c r="I205" s="314">
        <v>0</v>
      </c>
      <c r="J205" s="293">
        <f>ROUND(I205*H205,2)</f>
        <v>0</v>
      </c>
      <c r="K205" s="290" t="s">
        <v>140</v>
      </c>
      <c r="L205" s="28"/>
      <c r="M205" s="97" t="s">
        <v>3</v>
      </c>
      <c r="N205" s="98" t="s">
        <v>41</v>
      </c>
      <c r="O205" s="99">
        <v>0.125</v>
      </c>
      <c r="P205" s="99">
        <f>O205*H205</f>
        <v>3.4906250000000001</v>
      </c>
      <c r="Q205" s="99">
        <v>0</v>
      </c>
      <c r="R205" s="99">
        <f>Q205*H205</f>
        <v>0</v>
      </c>
      <c r="S205" s="99">
        <v>0</v>
      </c>
      <c r="T205" s="100">
        <f>S205*H205</f>
        <v>0</v>
      </c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R205" s="101" t="s">
        <v>156</v>
      </c>
      <c r="AT205" s="101" t="s">
        <v>136</v>
      </c>
      <c r="AU205" s="101" t="s">
        <v>80</v>
      </c>
      <c r="AY205" s="18" t="s">
        <v>131</v>
      </c>
      <c r="BE205" s="102">
        <f>IF(N205="základní",J205,0)</f>
        <v>0</v>
      </c>
      <c r="BF205" s="102">
        <f>IF(N205="snížená",J205,0)</f>
        <v>0</v>
      </c>
      <c r="BG205" s="102">
        <f>IF(N205="zákl. přenesená",J205,0)</f>
        <v>0</v>
      </c>
      <c r="BH205" s="102">
        <f>IF(N205="sníž. přenesená",J205,0)</f>
        <v>0</v>
      </c>
      <c r="BI205" s="102">
        <f>IF(N205="nulová",J205,0)</f>
        <v>0</v>
      </c>
      <c r="BJ205" s="18" t="s">
        <v>78</v>
      </c>
      <c r="BK205" s="102">
        <f>ROUND(I205*H205,2)</f>
        <v>0</v>
      </c>
      <c r="BL205" s="18" t="s">
        <v>156</v>
      </c>
      <c r="BM205" s="101" t="s">
        <v>1766</v>
      </c>
    </row>
    <row r="206" spans="1:65" s="2" customFormat="1">
      <c r="A206" s="27"/>
      <c r="B206" s="237"/>
      <c r="C206" s="238"/>
      <c r="D206" s="294" t="s">
        <v>143</v>
      </c>
      <c r="E206" s="238"/>
      <c r="F206" s="295" t="s">
        <v>505</v>
      </c>
      <c r="G206" s="238"/>
      <c r="H206" s="238"/>
      <c r="I206" s="238"/>
      <c r="J206" s="238"/>
      <c r="K206" s="238"/>
      <c r="L206" s="28"/>
      <c r="M206" s="103"/>
      <c r="N206" s="104"/>
      <c r="O206" s="44"/>
      <c r="P206" s="44"/>
      <c r="Q206" s="44"/>
      <c r="R206" s="44"/>
      <c r="S206" s="44"/>
      <c r="T206" s="45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T206" s="18" t="s">
        <v>143</v>
      </c>
      <c r="AU206" s="18" t="s">
        <v>80</v>
      </c>
    </row>
    <row r="207" spans="1:65" s="2" customFormat="1" ht="24.2" customHeight="1">
      <c r="A207" s="27"/>
      <c r="B207" s="237"/>
      <c r="C207" s="288" t="s">
        <v>542</v>
      </c>
      <c r="D207" s="288" t="s">
        <v>136</v>
      </c>
      <c r="E207" s="289" t="s">
        <v>507</v>
      </c>
      <c r="F207" s="290" t="s">
        <v>508</v>
      </c>
      <c r="G207" s="291" t="s">
        <v>150</v>
      </c>
      <c r="H207" s="292">
        <v>410.5</v>
      </c>
      <c r="I207" s="314">
        <v>0</v>
      </c>
      <c r="J207" s="293">
        <f>ROUND(I207*H207,2)</f>
        <v>0</v>
      </c>
      <c r="K207" s="290" t="s">
        <v>140</v>
      </c>
      <c r="L207" s="28"/>
      <c r="M207" s="97" t="s">
        <v>3</v>
      </c>
      <c r="N207" s="98" t="s">
        <v>41</v>
      </c>
      <c r="O207" s="99">
        <v>6.0000000000000001E-3</v>
      </c>
      <c r="P207" s="99">
        <f>O207*H207</f>
        <v>2.4630000000000001</v>
      </c>
      <c r="Q207" s="99">
        <v>0</v>
      </c>
      <c r="R207" s="99">
        <f>Q207*H207</f>
        <v>0</v>
      </c>
      <c r="S207" s="99">
        <v>0</v>
      </c>
      <c r="T207" s="100">
        <f>S207*H207</f>
        <v>0</v>
      </c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R207" s="101" t="s">
        <v>156</v>
      </c>
      <c r="AT207" s="101" t="s">
        <v>136</v>
      </c>
      <c r="AU207" s="101" t="s">
        <v>80</v>
      </c>
      <c r="AY207" s="18" t="s">
        <v>131</v>
      </c>
      <c r="BE207" s="102">
        <f>IF(N207="základní",J207,0)</f>
        <v>0</v>
      </c>
      <c r="BF207" s="102">
        <f>IF(N207="snížená",J207,0)</f>
        <v>0</v>
      </c>
      <c r="BG207" s="102">
        <f>IF(N207="zákl. přenesená",J207,0)</f>
        <v>0</v>
      </c>
      <c r="BH207" s="102">
        <f>IF(N207="sníž. přenesená",J207,0)</f>
        <v>0</v>
      </c>
      <c r="BI207" s="102">
        <f>IF(N207="nulová",J207,0)</f>
        <v>0</v>
      </c>
      <c r="BJ207" s="18" t="s">
        <v>78</v>
      </c>
      <c r="BK207" s="102">
        <f>ROUND(I207*H207,2)</f>
        <v>0</v>
      </c>
      <c r="BL207" s="18" t="s">
        <v>156</v>
      </c>
      <c r="BM207" s="101" t="s">
        <v>1767</v>
      </c>
    </row>
    <row r="208" spans="1:65" s="2" customFormat="1">
      <c r="A208" s="27"/>
      <c r="B208" s="237"/>
      <c r="C208" s="238"/>
      <c r="D208" s="294" t="s">
        <v>143</v>
      </c>
      <c r="E208" s="238"/>
      <c r="F208" s="295" t="s">
        <v>510</v>
      </c>
      <c r="G208" s="238"/>
      <c r="H208" s="238"/>
      <c r="I208" s="238"/>
      <c r="J208" s="238"/>
      <c r="K208" s="238"/>
      <c r="L208" s="28"/>
      <c r="M208" s="103"/>
      <c r="N208" s="104"/>
      <c r="O208" s="44"/>
      <c r="P208" s="44"/>
      <c r="Q208" s="44"/>
      <c r="R208" s="44"/>
      <c r="S208" s="44"/>
      <c r="T208" s="45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T208" s="18" t="s">
        <v>143</v>
      </c>
      <c r="AU208" s="18" t="s">
        <v>80</v>
      </c>
    </row>
    <row r="209" spans="1:65" s="13" customFormat="1">
      <c r="B209" s="296"/>
      <c r="C209" s="297"/>
      <c r="D209" s="298" t="s">
        <v>145</v>
      </c>
      <c r="E209" s="299" t="s">
        <v>3</v>
      </c>
      <c r="F209" s="300" t="s">
        <v>1768</v>
      </c>
      <c r="G209" s="297"/>
      <c r="H209" s="301">
        <v>410.5</v>
      </c>
      <c r="I209" s="297"/>
      <c r="J209" s="297"/>
      <c r="K209" s="297"/>
      <c r="L209" s="105"/>
      <c r="M209" s="107"/>
      <c r="N209" s="108"/>
      <c r="O209" s="108"/>
      <c r="P209" s="108"/>
      <c r="Q209" s="108"/>
      <c r="R209" s="108"/>
      <c r="S209" s="108"/>
      <c r="T209" s="109"/>
      <c r="AT209" s="106" t="s">
        <v>145</v>
      </c>
      <c r="AU209" s="106" t="s">
        <v>80</v>
      </c>
      <c r="AV209" s="13" t="s">
        <v>80</v>
      </c>
      <c r="AW209" s="13" t="s">
        <v>31</v>
      </c>
      <c r="AX209" s="13" t="s">
        <v>78</v>
      </c>
      <c r="AY209" s="106" t="s">
        <v>131</v>
      </c>
    </row>
    <row r="210" spans="1:65" s="2" customFormat="1" ht="24.2" customHeight="1">
      <c r="A210" s="27"/>
      <c r="B210" s="237"/>
      <c r="C210" s="288" t="s">
        <v>547</v>
      </c>
      <c r="D210" s="288" t="s">
        <v>136</v>
      </c>
      <c r="E210" s="289" t="s">
        <v>513</v>
      </c>
      <c r="F210" s="290" t="s">
        <v>514</v>
      </c>
      <c r="G210" s="291" t="s">
        <v>150</v>
      </c>
      <c r="H210" s="292">
        <v>20.524999999999999</v>
      </c>
      <c r="I210" s="314">
        <v>0</v>
      </c>
      <c r="J210" s="293">
        <f>ROUND(I210*H210,2)</f>
        <v>0</v>
      </c>
      <c r="K210" s="290" t="s">
        <v>140</v>
      </c>
      <c r="L210" s="28"/>
      <c r="M210" s="97" t="s">
        <v>3</v>
      </c>
      <c r="N210" s="98" t="s">
        <v>41</v>
      </c>
      <c r="O210" s="99">
        <v>0</v>
      </c>
      <c r="P210" s="99">
        <f>O210*H210</f>
        <v>0</v>
      </c>
      <c r="Q210" s="99">
        <v>0</v>
      </c>
      <c r="R210" s="99">
        <f>Q210*H210</f>
        <v>0</v>
      </c>
      <c r="S210" s="99">
        <v>0</v>
      </c>
      <c r="T210" s="100">
        <f>S210*H210</f>
        <v>0</v>
      </c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R210" s="101" t="s">
        <v>156</v>
      </c>
      <c r="AT210" s="101" t="s">
        <v>136</v>
      </c>
      <c r="AU210" s="101" t="s">
        <v>80</v>
      </c>
      <c r="AY210" s="18" t="s">
        <v>131</v>
      </c>
      <c r="BE210" s="102">
        <f>IF(N210="základní",J210,0)</f>
        <v>0</v>
      </c>
      <c r="BF210" s="102">
        <f>IF(N210="snížená",J210,0)</f>
        <v>0</v>
      </c>
      <c r="BG210" s="102">
        <f>IF(N210="zákl. přenesená",J210,0)</f>
        <v>0</v>
      </c>
      <c r="BH210" s="102">
        <f>IF(N210="sníž. přenesená",J210,0)</f>
        <v>0</v>
      </c>
      <c r="BI210" s="102">
        <f>IF(N210="nulová",J210,0)</f>
        <v>0</v>
      </c>
      <c r="BJ210" s="18" t="s">
        <v>78</v>
      </c>
      <c r="BK210" s="102">
        <f>ROUND(I210*H210,2)</f>
        <v>0</v>
      </c>
      <c r="BL210" s="18" t="s">
        <v>156</v>
      </c>
      <c r="BM210" s="101" t="s">
        <v>1769</v>
      </c>
    </row>
    <row r="211" spans="1:65" s="2" customFormat="1">
      <c r="A211" s="27"/>
      <c r="B211" s="237"/>
      <c r="C211" s="238"/>
      <c r="D211" s="294" t="s">
        <v>143</v>
      </c>
      <c r="E211" s="238"/>
      <c r="F211" s="295" t="s">
        <v>516</v>
      </c>
      <c r="G211" s="238"/>
      <c r="H211" s="238"/>
      <c r="I211" s="238"/>
      <c r="J211" s="238"/>
      <c r="K211" s="238"/>
      <c r="L211" s="28"/>
      <c r="M211" s="103"/>
      <c r="N211" s="104"/>
      <c r="O211" s="44"/>
      <c r="P211" s="44"/>
      <c r="Q211" s="44"/>
      <c r="R211" s="44"/>
      <c r="S211" s="44"/>
      <c r="T211" s="45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T211" s="18" t="s">
        <v>143</v>
      </c>
      <c r="AU211" s="18" t="s">
        <v>80</v>
      </c>
    </row>
    <row r="212" spans="1:65" s="12" customFormat="1" ht="22.9" customHeight="1">
      <c r="B212" s="281"/>
      <c r="C212" s="282"/>
      <c r="D212" s="283" t="s">
        <v>69</v>
      </c>
      <c r="E212" s="286" t="s">
        <v>517</v>
      </c>
      <c r="F212" s="286" t="s">
        <v>518</v>
      </c>
      <c r="G212" s="282"/>
      <c r="H212" s="282"/>
      <c r="I212" s="282"/>
      <c r="J212" s="287">
        <f>BK212</f>
        <v>0</v>
      </c>
      <c r="K212" s="282"/>
      <c r="L212" s="89"/>
      <c r="M212" s="91"/>
      <c r="N212" s="92"/>
      <c r="O212" s="92"/>
      <c r="P212" s="93">
        <f>SUM(P213:P216)</f>
        <v>1664.5424700000001</v>
      </c>
      <c r="Q212" s="92"/>
      <c r="R212" s="93">
        <f>SUM(R213:R216)</f>
        <v>0</v>
      </c>
      <c r="S212" s="92"/>
      <c r="T212" s="94">
        <f>SUM(T213:T216)</f>
        <v>0</v>
      </c>
      <c r="AR212" s="90" t="s">
        <v>78</v>
      </c>
      <c r="AT212" s="95" t="s">
        <v>69</v>
      </c>
      <c r="AU212" s="95" t="s">
        <v>78</v>
      </c>
      <c r="AY212" s="90" t="s">
        <v>131</v>
      </c>
      <c r="BK212" s="96">
        <f>SUM(BK213:BK216)</f>
        <v>0</v>
      </c>
    </row>
    <row r="213" spans="1:65" s="2" customFormat="1" ht="24.2" customHeight="1">
      <c r="A213" s="27"/>
      <c r="B213" s="237"/>
      <c r="C213" s="288" t="s">
        <v>552</v>
      </c>
      <c r="D213" s="288" t="s">
        <v>136</v>
      </c>
      <c r="E213" s="289" t="s">
        <v>1634</v>
      </c>
      <c r="F213" s="290" t="s">
        <v>1635</v>
      </c>
      <c r="G213" s="291" t="s">
        <v>150</v>
      </c>
      <c r="H213" s="292">
        <v>1290.3430000000001</v>
      </c>
      <c r="I213" s="314">
        <v>0</v>
      </c>
      <c r="J213" s="293">
        <f>ROUND(I213*H213,2)</f>
        <v>0</v>
      </c>
      <c r="K213" s="290" t="s">
        <v>140</v>
      </c>
      <c r="L213" s="28"/>
      <c r="M213" s="97" t="s">
        <v>3</v>
      </c>
      <c r="N213" s="98" t="s">
        <v>41</v>
      </c>
      <c r="O213" s="99">
        <v>0.76100000000000001</v>
      </c>
      <c r="P213" s="99">
        <f>O213*H213</f>
        <v>981.95102300000008</v>
      </c>
      <c r="Q213" s="99">
        <v>0</v>
      </c>
      <c r="R213" s="99">
        <f>Q213*H213</f>
        <v>0</v>
      </c>
      <c r="S213" s="99">
        <v>0</v>
      </c>
      <c r="T213" s="100">
        <f>S213*H213</f>
        <v>0</v>
      </c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R213" s="101" t="s">
        <v>156</v>
      </c>
      <c r="AT213" s="101" t="s">
        <v>136</v>
      </c>
      <c r="AU213" s="101" t="s">
        <v>80</v>
      </c>
      <c r="AY213" s="18" t="s">
        <v>131</v>
      </c>
      <c r="BE213" s="102">
        <f>IF(N213="základní",J213,0)</f>
        <v>0</v>
      </c>
      <c r="BF213" s="102">
        <f>IF(N213="snížená",J213,0)</f>
        <v>0</v>
      </c>
      <c r="BG213" s="102">
        <f>IF(N213="zákl. přenesená",J213,0)</f>
        <v>0</v>
      </c>
      <c r="BH213" s="102">
        <f>IF(N213="sníž. přenesená",J213,0)</f>
        <v>0</v>
      </c>
      <c r="BI213" s="102">
        <f>IF(N213="nulová",J213,0)</f>
        <v>0</v>
      </c>
      <c r="BJ213" s="18" t="s">
        <v>78</v>
      </c>
      <c r="BK213" s="102">
        <f>ROUND(I213*H213,2)</f>
        <v>0</v>
      </c>
      <c r="BL213" s="18" t="s">
        <v>156</v>
      </c>
      <c r="BM213" s="101" t="s">
        <v>1770</v>
      </c>
    </row>
    <row r="214" spans="1:65" s="2" customFormat="1">
      <c r="A214" s="27"/>
      <c r="B214" s="237"/>
      <c r="C214" s="238"/>
      <c r="D214" s="294" t="s">
        <v>143</v>
      </c>
      <c r="E214" s="238"/>
      <c r="F214" s="295" t="s">
        <v>1637</v>
      </c>
      <c r="G214" s="238"/>
      <c r="H214" s="238"/>
      <c r="I214" s="238"/>
      <c r="J214" s="238"/>
      <c r="K214" s="238"/>
      <c r="L214" s="28"/>
      <c r="M214" s="103"/>
      <c r="N214" s="104"/>
      <c r="O214" s="44"/>
      <c r="P214" s="44"/>
      <c r="Q214" s="44"/>
      <c r="R214" s="44"/>
      <c r="S214" s="44"/>
      <c r="T214" s="45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T214" s="18" t="s">
        <v>143</v>
      </c>
      <c r="AU214" s="18" t="s">
        <v>80</v>
      </c>
    </row>
    <row r="215" spans="1:65" s="2" customFormat="1" ht="24.2" customHeight="1">
      <c r="A215" s="27"/>
      <c r="B215" s="237"/>
      <c r="C215" s="288" t="s">
        <v>559</v>
      </c>
      <c r="D215" s="288" t="s">
        <v>136</v>
      </c>
      <c r="E215" s="289" t="s">
        <v>1638</v>
      </c>
      <c r="F215" s="290" t="s">
        <v>1639</v>
      </c>
      <c r="G215" s="291" t="s">
        <v>150</v>
      </c>
      <c r="H215" s="292">
        <v>1290.3430000000001</v>
      </c>
      <c r="I215" s="314">
        <v>0</v>
      </c>
      <c r="J215" s="293">
        <f>ROUND(I215*H215,2)</f>
        <v>0</v>
      </c>
      <c r="K215" s="290" t="s">
        <v>140</v>
      </c>
      <c r="L215" s="28"/>
      <c r="M215" s="97" t="s">
        <v>3</v>
      </c>
      <c r="N215" s="98" t="s">
        <v>41</v>
      </c>
      <c r="O215" s="99">
        <v>0.52900000000000003</v>
      </c>
      <c r="P215" s="99">
        <f>O215*H215</f>
        <v>682.59144700000002</v>
      </c>
      <c r="Q215" s="99">
        <v>0</v>
      </c>
      <c r="R215" s="99">
        <f>Q215*H215</f>
        <v>0</v>
      </c>
      <c r="S215" s="99">
        <v>0</v>
      </c>
      <c r="T215" s="100">
        <f>S215*H215</f>
        <v>0</v>
      </c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R215" s="101" t="s">
        <v>156</v>
      </c>
      <c r="AT215" s="101" t="s">
        <v>136</v>
      </c>
      <c r="AU215" s="101" t="s">
        <v>80</v>
      </c>
      <c r="AY215" s="18" t="s">
        <v>131</v>
      </c>
      <c r="BE215" s="102">
        <f>IF(N215="základní",J215,0)</f>
        <v>0</v>
      </c>
      <c r="BF215" s="102">
        <f>IF(N215="snížená",J215,0)</f>
        <v>0</v>
      </c>
      <c r="BG215" s="102">
        <f>IF(N215="zákl. přenesená",J215,0)</f>
        <v>0</v>
      </c>
      <c r="BH215" s="102">
        <f>IF(N215="sníž. přenesená",J215,0)</f>
        <v>0</v>
      </c>
      <c r="BI215" s="102">
        <f>IF(N215="nulová",J215,0)</f>
        <v>0</v>
      </c>
      <c r="BJ215" s="18" t="s">
        <v>78</v>
      </c>
      <c r="BK215" s="102">
        <f>ROUND(I215*H215,2)</f>
        <v>0</v>
      </c>
      <c r="BL215" s="18" t="s">
        <v>156</v>
      </c>
      <c r="BM215" s="101" t="s">
        <v>1771</v>
      </c>
    </row>
    <row r="216" spans="1:65" s="2" customFormat="1">
      <c r="A216" s="27"/>
      <c r="B216" s="237"/>
      <c r="C216" s="238"/>
      <c r="D216" s="294" t="s">
        <v>143</v>
      </c>
      <c r="E216" s="238"/>
      <c r="F216" s="295" t="s">
        <v>1641</v>
      </c>
      <c r="G216" s="238"/>
      <c r="H216" s="238"/>
      <c r="I216" s="238"/>
      <c r="J216" s="238"/>
      <c r="K216" s="238"/>
      <c r="L216" s="28"/>
      <c r="M216" s="124"/>
      <c r="N216" s="125"/>
      <c r="O216" s="126"/>
      <c r="P216" s="126"/>
      <c r="Q216" s="126"/>
      <c r="R216" s="126"/>
      <c r="S216" s="126"/>
      <c r="T216" s="1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T216" s="18" t="s">
        <v>143</v>
      </c>
      <c r="AU216" s="18" t="s">
        <v>80</v>
      </c>
    </row>
    <row r="217" spans="1:65" s="2" customFormat="1" ht="6.95" customHeight="1">
      <c r="A217" s="27"/>
      <c r="B217" s="257"/>
      <c r="C217" s="258"/>
      <c r="D217" s="258"/>
      <c r="E217" s="258"/>
      <c r="F217" s="258"/>
      <c r="G217" s="258"/>
      <c r="H217" s="258"/>
      <c r="I217" s="258"/>
      <c r="J217" s="258"/>
      <c r="K217" s="258"/>
      <c r="L217" s="28"/>
      <c r="M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</row>
  </sheetData>
  <sheetProtection password="CA50" sheet="1" objects="1" scenarios="1"/>
  <autoFilter ref="C84:K216"/>
  <mergeCells count="9">
    <mergeCell ref="E50:H50"/>
    <mergeCell ref="E75:H75"/>
    <mergeCell ref="E77:H77"/>
    <mergeCell ref="L2:V2"/>
    <mergeCell ref="E7:H7"/>
    <mergeCell ref="E9:H9"/>
    <mergeCell ref="E18:H18"/>
    <mergeCell ref="E27:H27"/>
    <mergeCell ref="E48:H48"/>
  </mergeCells>
  <hyperlinks>
    <hyperlink ref="F89" r:id="rId1"/>
    <hyperlink ref="F92" r:id="rId2"/>
    <hyperlink ref="F95" r:id="rId3"/>
    <hyperlink ref="F98" r:id="rId4"/>
    <hyperlink ref="F101" r:id="rId5"/>
    <hyperlink ref="F104" r:id="rId6"/>
    <hyperlink ref="F106" r:id="rId7"/>
    <hyperlink ref="F108" r:id="rId8"/>
    <hyperlink ref="F111" r:id="rId9"/>
    <hyperlink ref="F114" r:id="rId10"/>
    <hyperlink ref="F116" r:id="rId11"/>
    <hyperlink ref="F120" r:id="rId12"/>
    <hyperlink ref="F125" r:id="rId13"/>
    <hyperlink ref="F132" r:id="rId14"/>
    <hyperlink ref="F135" r:id="rId15"/>
    <hyperlink ref="F138" r:id="rId16"/>
    <hyperlink ref="F141" r:id="rId17"/>
    <hyperlink ref="F143" r:id="rId18"/>
    <hyperlink ref="F145" r:id="rId19"/>
    <hyperlink ref="F147" r:id="rId20"/>
    <hyperlink ref="F151" r:id="rId21"/>
    <hyperlink ref="F156" r:id="rId22"/>
    <hyperlink ref="F161" r:id="rId23"/>
    <hyperlink ref="F164" r:id="rId24"/>
    <hyperlink ref="F167" r:id="rId25"/>
    <hyperlink ref="F170" r:id="rId26"/>
    <hyperlink ref="F173" r:id="rId27"/>
    <hyperlink ref="F175" r:id="rId28"/>
    <hyperlink ref="F177" r:id="rId29"/>
    <hyperlink ref="F179" r:id="rId30"/>
    <hyperlink ref="F182" r:id="rId31"/>
    <hyperlink ref="F185" r:id="rId32"/>
    <hyperlink ref="F189" r:id="rId33"/>
    <hyperlink ref="F192" r:id="rId34"/>
    <hyperlink ref="F195" r:id="rId35"/>
    <hyperlink ref="F197" r:id="rId36"/>
    <hyperlink ref="F200" r:id="rId37"/>
    <hyperlink ref="F204" r:id="rId38"/>
    <hyperlink ref="F206" r:id="rId39"/>
    <hyperlink ref="F208" r:id="rId40"/>
    <hyperlink ref="F211" r:id="rId41"/>
    <hyperlink ref="F214" r:id="rId42"/>
    <hyperlink ref="F216" r:id="rId43"/>
  </hyperlinks>
  <pageMargins left="0.39374999999999999" right="0.39374999999999999" top="0.39374999999999999" bottom="0.39374999999999999" header="0" footer="0"/>
  <pageSetup paperSize="9" scale="84" fitToHeight="100" orientation="landscape" blackAndWhite="1" r:id="rId44"/>
  <headerFooter>
    <oddFooter>&amp;CStrana &amp;P z &amp;N</oddFooter>
  </headerFooter>
  <drawing r:id="rId4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184EB0BB67C64F921F746B94790A22" ma:contentTypeVersion="3" ma:contentTypeDescription="Vytvoří nový dokument" ma:contentTypeScope="" ma:versionID="356d8aa01448f1d8baef9f30f0ec37db">
  <xsd:schema xmlns:xsd="http://www.w3.org/2001/XMLSchema" xmlns:xs="http://www.w3.org/2001/XMLSchema" xmlns:p="http://schemas.microsoft.com/office/2006/metadata/properties" xmlns:ns2="b0cd5a69-f3c3-451e-afa9-6ad47d67848c" targetNamespace="http://schemas.microsoft.com/office/2006/metadata/properties" ma:root="true" ma:fieldsID="e5cd81c6b32a74ecb072f30dc0ea7273" ns2:_="">
    <xsd:import namespace="b0cd5a69-f3c3-451e-afa9-6ad47d6784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cd5a69-f3c3-451e-afa9-6ad47d6784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F19BC3-335D-4D06-9290-AA512B8ED118}"/>
</file>

<file path=customXml/itemProps2.xml><?xml version="1.0" encoding="utf-8"?>
<ds:datastoreItem xmlns:ds="http://schemas.openxmlformats.org/officeDocument/2006/customXml" ds:itemID="{90E7E3D3-C162-436B-95BF-32EE7B8926A7}"/>
</file>

<file path=customXml/itemProps3.xml><?xml version="1.0" encoding="utf-8"?>
<ds:datastoreItem xmlns:ds="http://schemas.openxmlformats.org/officeDocument/2006/customXml" ds:itemID="{3BAE85E4-338A-4E82-9EE8-EF31FBED76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21</vt:i4>
      </vt:variant>
    </vt:vector>
  </HeadingPairs>
  <TitlesOfParts>
    <vt:vector size="35" baseType="lpstr">
      <vt:lpstr>Rekapitulace stavby</vt:lpstr>
      <vt:lpstr>01 - Statika</vt:lpstr>
      <vt:lpstr>02 - Stavebně architekton...</vt:lpstr>
      <vt:lpstr>03 - komunikace</vt:lpstr>
      <vt:lpstr>04 - Zeleň </vt:lpstr>
      <vt:lpstr>05 - silnoproud</vt:lpstr>
      <vt:lpstr>06 - Vodovod </vt:lpstr>
      <vt:lpstr>07 - Kanalizace dešťová</vt:lpstr>
      <vt:lpstr>08 - Kanalizace splašková</vt:lpstr>
      <vt:lpstr>VRN - VRN</vt:lpstr>
      <vt:lpstr>Pokyny pro vyplnění</vt:lpstr>
      <vt:lpstr>příloha 1</vt:lpstr>
      <vt:lpstr>příloha 2</vt:lpstr>
      <vt:lpstr>příloha 3</vt:lpstr>
      <vt:lpstr>'01 - Statika'!Názvy_tisku</vt:lpstr>
      <vt:lpstr>'02 - Stavebně architekton...'!Názvy_tisku</vt:lpstr>
      <vt:lpstr>'03 - komunikace'!Názvy_tisku</vt:lpstr>
      <vt:lpstr>'04 - Zeleň '!Názvy_tisku</vt:lpstr>
      <vt:lpstr>'05 - silnoproud'!Názvy_tisku</vt:lpstr>
      <vt:lpstr>'06 - Vodovod '!Názvy_tisku</vt:lpstr>
      <vt:lpstr>'07 - Kanalizace dešťová'!Názvy_tisku</vt:lpstr>
      <vt:lpstr>'08 - Kanalizace splašková'!Názvy_tisku</vt:lpstr>
      <vt:lpstr>'Rekapitulace stavby'!Názvy_tisku</vt:lpstr>
      <vt:lpstr>'VRN - VRN'!Názvy_tisku</vt:lpstr>
      <vt:lpstr>'01 - Statika'!Oblast_tisku</vt:lpstr>
      <vt:lpstr>'02 - Stavebně architekton...'!Oblast_tisku</vt:lpstr>
      <vt:lpstr>'03 - komunikace'!Oblast_tisku</vt:lpstr>
      <vt:lpstr>'04 - Zeleň '!Oblast_tisku</vt:lpstr>
      <vt:lpstr>'05 - silnoproud'!Oblast_tisku</vt:lpstr>
      <vt:lpstr>'06 - Vodovod '!Oblast_tisku</vt:lpstr>
      <vt:lpstr>'07 - Kanalizace dešťová'!Oblast_tisku</vt:lpstr>
      <vt:lpstr>'08 - Kanalizace splašková'!Oblast_tisku</vt:lpstr>
      <vt:lpstr>'Pokyny pro vyplnění'!Oblast_tisku</vt:lpstr>
      <vt:lpstr>'Rekapitulace stavby'!Oblast_tisku</vt:lpstr>
      <vt:lpstr>'VRN - VRN'!Oblast_tisku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 Dušek</dc:creator>
  <cp:lastModifiedBy>commander@q-projekt.cz</cp:lastModifiedBy>
  <cp:lastPrinted>2025-05-29T11:37:27Z</cp:lastPrinted>
  <dcterms:created xsi:type="dcterms:W3CDTF">2025-05-29T09:50:30Z</dcterms:created>
  <dcterms:modified xsi:type="dcterms:W3CDTF">2025-06-05T02:57:39Z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0x0101009C184EB0BB67C64F921F746B94790A22</vt:lpwstr>
  </property>
</Properties>
</file>