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C:\KrosData\Export\"/>
    </mc:Choice>
  </mc:AlternateContent>
  <bookViews>
    <workbookView xWindow="0" yWindow="0" windowWidth="0" windowHeight="0"/>
  </bookViews>
  <sheets>
    <sheet name="Rekapitulace stavby" sheetId="1" r:id="rId1"/>
    <sheet name="01 - Stavební úpravy" sheetId="2" r:id="rId2"/>
    <sheet name="02 - Silnoproud" sheetId="3" r:id="rId3"/>
    <sheet name="03 - Gastrotechnologie" sheetId="4" r:id="rId4"/>
    <sheet name="VRN - Vedlejší rozpočtové..." sheetId="5" r:id="rId5"/>
    <sheet name="Pokyny pro vyplnění" sheetId="6" r:id="rId6"/>
  </sheets>
  <definedNames>
    <definedName name="_xlnm.Print_Area" localSheetId="0">'Rekapitulace stavby'!$D$4:$AO$36,'Rekapitulace stavby'!$C$42:$AQ$59</definedName>
    <definedName name="_xlnm.Print_Titles" localSheetId="0">'Rekapitulace stavby'!$52:$52</definedName>
    <definedName name="_xlnm._FilterDatabase" localSheetId="1" hidden="1">'01 - Stavební úpravy'!$C$95:$K$308</definedName>
    <definedName name="_xlnm.Print_Area" localSheetId="1">'01 - Stavební úpravy'!$C$4:$J$39,'01 - Stavební úpravy'!$C$45:$J$77,'01 - Stavební úpravy'!$C$83:$K$308</definedName>
    <definedName name="_xlnm.Print_Titles" localSheetId="1">'01 - Stavební úpravy'!$95:$95</definedName>
    <definedName name="_xlnm._FilterDatabase" localSheetId="2" hidden="1">'02 - Silnoproud'!$C$82:$K$108</definedName>
    <definedName name="_xlnm.Print_Area" localSheetId="2">'02 - Silnoproud'!$C$4:$J$39,'02 - Silnoproud'!$C$45:$J$64,'02 - Silnoproud'!$C$70:$K$108</definedName>
    <definedName name="_xlnm.Print_Titles" localSheetId="2">'02 - Silnoproud'!$82:$82</definedName>
    <definedName name="_xlnm._FilterDatabase" localSheetId="3" hidden="1">'03 - Gastrotechnologie'!$C$78:$K$100</definedName>
    <definedName name="_xlnm.Print_Area" localSheetId="3">'03 - Gastrotechnologie'!$C$4:$J$39,'03 - Gastrotechnologie'!$C$45:$J$60,'03 - Gastrotechnologie'!$C$66:$K$100</definedName>
    <definedName name="_xlnm.Print_Titles" localSheetId="3">'03 - Gastrotechnologie'!$78:$78</definedName>
    <definedName name="_xlnm._FilterDatabase" localSheetId="4" hidden="1">'VRN - Vedlejší rozpočtové...'!$C$79:$K$109</definedName>
    <definedName name="_xlnm.Print_Area" localSheetId="4">'VRN - Vedlejší rozpočtové...'!$C$4:$J$39,'VRN - Vedlejší rozpočtové...'!$C$45:$J$61,'VRN - Vedlejší rozpočtové...'!$C$67:$K$109</definedName>
    <definedName name="_xlnm.Print_Titles" localSheetId="4">'VRN - Vedlejší rozpočtové...'!$79:$79</definedName>
    <definedName name="_xlnm.Print_Area" localSheetId="5">'Pokyny pro vyplnění'!$B$2:$K$71,'Pokyny pro vyplnění'!$B$74:$K$118,'Pokyny pro vyplnění'!$B$121:$K$161,'Pokyny pro vyplnění'!$B$164:$K$219</definedName>
  </definedNames>
  <calcPr/>
</workbook>
</file>

<file path=xl/calcChain.xml><?xml version="1.0" encoding="utf-8"?>
<calcChain xmlns="http://schemas.openxmlformats.org/spreadsheetml/2006/main">
  <c i="5" l="1" r="J37"/>
  <c r="J36"/>
  <c i="1" r="AY58"/>
  <c i="5" r="J35"/>
  <c i="1" r="AX58"/>
  <c i="5" r="BI106"/>
  <c r="BH106"/>
  <c r="BG106"/>
  <c r="BF106"/>
  <c r="T106"/>
  <c r="R106"/>
  <c r="P106"/>
  <c r="BI102"/>
  <c r="BH102"/>
  <c r="BG102"/>
  <c r="BF102"/>
  <c r="T102"/>
  <c r="R102"/>
  <c r="P102"/>
  <c r="BI98"/>
  <c r="BH98"/>
  <c r="BG98"/>
  <c r="BF98"/>
  <c r="T98"/>
  <c r="R98"/>
  <c r="P98"/>
  <c r="BI94"/>
  <c r="BH94"/>
  <c r="BG94"/>
  <c r="BF94"/>
  <c r="T94"/>
  <c r="R94"/>
  <c r="P94"/>
  <c r="BI90"/>
  <c r="BH90"/>
  <c r="BG90"/>
  <c r="BF90"/>
  <c r="T90"/>
  <c r="R90"/>
  <c r="P90"/>
  <c r="BI86"/>
  <c r="BH86"/>
  <c r="BG86"/>
  <c r="BF86"/>
  <c r="T86"/>
  <c r="R86"/>
  <c r="P86"/>
  <c r="BI82"/>
  <c r="BH82"/>
  <c r="BG82"/>
  <c r="BF82"/>
  <c r="T82"/>
  <c r="R82"/>
  <c r="P82"/>
  <c r="J77"/>
  <c r="J76"/>
  <c r="F76"/>
  <c r="F74"/>
  <c r="E72"/>
  <c r="J55"/>
  <c r="J54"/>
  <c r="F54"/>
  <c r="F52"/>
  <c r="E50"/>
  <c r="J18"/>
  <c r="E18"/>
  <c r="F55"/>
  <c r="J17"/>
  <c r="J12"/>
  <c r="J52"/>
  <c r="E7"/>
  <c r="E48"/>
  <c i="4" r="J37"/>
  <c r="J36"/>
  <c i="1" r="AY57"/>
  <c i="4" r="J35"/>
  <c i="1" r="AX57"/>
  <c i="4" r="BI100"/>
  <c r="BH100"/>
  <c r="BG100"/>
  <c r="BF100"/>
  <c r="T100"/>
  <c r="R100"/>
  <c r="P100"/>
  <c r="BI99"/>
  <c r="BH99"/>
  <c r="BG99"/>
  <c r="BF99"/>
  <c r="T99"/>
  <c r="R99"/>
  <c r="P99"/>
  <c r="BI98"/>
  <c r="BH98"/>
  <c r="BG98"/>
  <c r="BF98"/>
  <c r="T98"/>
  <c r="R98"/>
  <c r="P98"/>
  <c r="BI97"/>
  <c r="BH97"/>
  <c r="BG97"/>
  <c r="BF97"/>
  <c r="T97"/>
  <c r="R97"/>
  <c r="P97"/>
  <c r="BI96"/>
  <c r="BH96"/>
  <c r="BG96"/>
  <c r="BF96"/>
  <c r="T96"/>
  <c r="R96"/>
  <c r="P96"/>
  <c r="BI95"/>
  <c r="BH95"/>
  <c r="BG95"/>
  <c r="BF95"/>
  <c r="T95"/>
  <c r="R95"/>
  <c r="P95"/>
  <c r="BI94"/>
  <c r="BH94"/>
  <c r="BG94"/>
  <c r="BF94"/>
  <c r="T94"/>
  <c r="R94"/>
  <c r="P94"/>
  <c r="BI93"/>
  <c r="BH93"/>
  <c r="BG93"/>
  <c r="BF93"/>
  <c r="T93"/>
  <c r="R93"/>
  <c r="P93"/>
  <c r="BI92"/>
  <c r="BH92"/>
  <c r="BG92"/>
  <c r="BF92"/>
  <c r="T92"/>
  <c r="R92"/>
  <c r="P92"/>
  <c r="BI91"/>
  <c r="BH91"/>
  <c r="BG91"/>
  <c r="BF91"/>
  <c r="T91"/>
  <c r="R91"/>
  <c r="P91"/>
  <c r="BI90"/>
  <c r="BH90"/>
  <c r="BG90"/>
  <c r="BF90"/>
  <c r="T90"/>
  <c r="R90"/>
  <c r="P90"/>
  <c r="BI89"/>
  <c r="BH89"/>
  <c r="BG89"/>
  <c r="BF89"/>
  <c r="T89"/>
  <c r="R89"/>
  <c r="P89"/>
  <c r="BI88"/>
  <c r="BH88"/>
  <c r="BG88"/>
  <c r="BF88"/>
  <c r="T88"/>
  <c r="R88"/>
  <c r="P88"/>
  <c r="BI87"/>
  <c r="BH87"/>
  <c r="BG87"/>
  <c r="BF87"/>
  <c r="T87"/>
  <c r="R87"/>
  <c r="P87"/>
  <c r="BI86"/>
  <c r="BH86"/>
  <c r="BG86"/>
  <c r="BF86"/>
  <c r="T86"/>
  <c r="R86"/>
  <c r="P86"/>
  <c r="BI85"/>
  <c r="BH85"/>
  <c r="BG85"/>
  <c r="BF85"/>
  <c r="T85"/>
  <c r="R85"/>
  <c r="P85"/>
  <c r="BI84"/>
  <c r="BH84"/>
  <c r="BG84"/>
  <c r="BF84"/>
  <c r="T84"/>
  <c r="R84"/>
  <c r="P84"/>
  <c r="BI83"/>
  <c r="BH83"/>
  <c r="BG83"/>
  <c r="BF83"/>
  <c r="T83"/>
  <c r="R83"/>
  <c r="P83"/>
  <c r="BI82"/>
  <c r="BH82"/>
  <c r="BG82"/>
  <c r="BF82"/>
  <c r="T82"/>
  <c r="R82"/>
  <c r="P82"/>
  <c r="BI81"/>
  <c r="BH81"/>
  <c r="BG81"/>
  <c r="BF81"/>
  <c r="T81"/>
  <c r="R81"/>
  <c r="P81"/>
  <c r="BI80"/>
  <c r="BH80"/>
  <c r="BG80"/>
  <c r="BF80"/>
  <c r="T80"/>
  <c r="R80"/>
  <c r="P80"/>
  <c r="J76"/>
  <c r="J75"/>
  <c r="F75"/>
  <c r="F73"/>
  <c r="E71"/>
  <c r="J55"/>
  <c r="J54"/>
  <c r="F54"/>
  <c r="F52"/>
  <c r="E50"/>
  <c r="J18"/>
  <c r="E18"/>
  <c r="F76"/>
  <c r="J17"/>
  <c r="J12"/>
  <c r="J52"/>
  <c r="E7"/>
  <c r="E48"/>
  <c i="3" r="J37"/>
  <c r="J36"/>
  <c i="1" r="AY56"/>
  <c i="3" r="J35"/>
  <c i="1" r="AX56"/>
  <c i="3" r="BI108"/>
  <c r="BH108"/>
  <c r="BG108"/>
  <c r="BF108"/>
  <c r="T108"/>
  <c r="R108"/>
  <c r="P108"/>
  <c r="BI107"/>
  <c r="BH107"/>
  <c r="BG107"/>
  <c r="BF107"/>
  <c r="T107"/>
  <c r="R107"/>
  <c r="P107"/>
  <c r="BI106"/>
  <c r="BH106"/>
  <c r="BG106"/>
  <c r="BF106"/>
  <c r="T106"/>
  <c r="R106"/>
  <c r="P106"/>
  <c r="BI105"/>
  <c r="BH105"/>
  <c r="BG105"/>
  <c r="BF105"/>
  <c r="T105"/>
  <c r="R105"/>
  <c r="P105"/>
  <c r="BI104"/>
  <c r="BH104"/>
  <c r="BG104"/>
  <c r="BF104"/>
  <c r="T104"/>
  <c r="R104"/>
  <c r="P104"/>
  <c r="BI102"/>
  <c r="BH102"/>
  <c r="BG102"/>
  <c r="BF102"/>
  <c r="T102"/>
  <c r="R102"/>
  <c r="P102"/>
  <c r="BI101"/>
  <c r="BH101"/>
  <c r="BG101"/>
  <c r="BF101"/>
  <c r="T101"/>
  <c r="R101"/>
  <c r="P101"/>
  <c r="BI100"/>
  <c r="BH100"/>
  <c r="BG100"/>
  <c r="BF100"/>
  <c r="T100"/>
  <c r="R100"/>
  <c r="P100"/>
  <c r="BI99"/>
  <c r="BH99"/>
  <c r="BG99"/>
  <c r="BF99"/>
  <c r="T99"/>
  <c r="R99"/>
  <c r="P99"/>
  <c r="BI97"/>
  <c r="BH97"/>
  <c r="BG97"/>
  <c r="BF97"/>
  <c r="T97"/>
  <c r="R97"/>
  <c r="P97"/>
  <c r="BI96"/>
  <c r="BH96"/>
  <c r="BG96"/>
  <c r="BF96"/>
  <c r="T96"/>
  <c r="R96"/>
  <c r="P96"/>
  <c r="BI95"/>
  <c r="BH95"/>
  <c r="BG95"/>
  <c r="BF95"/>
  <c r="T95"/>
  <c r="R95"/>
  <c r="P95"/>
  <c r="BI94"/>
  <c r="BH94"/>
  <c r="BG94"/>
  <c r="BF94"/>
  <c r="T94"/>
  <c r="R94"/>
  <c r="P94"/>
  <c r="BI93"/>
  <c r="BH93"/>
  <c r="BG93"/>
  <c r="BF93"/>
  <c r="T93"/>
  <c r="R93"/>
  <c r="P93"/>
  <c r="BI92"/>
  <c r="BH92"/>
  <c r="BG92"/>
  <c r="BF92"/>
  <c r="T92"/>
  <c r="R92"/>
  <c r="P92"/>
  <c r="BI91"/>
  <c r="BH91"/>
  <c r="BG91"/>
  <c r="BF91"/>
  <c r="T91"/>
  <c r="R91"/>
  <c r="P91"/>
  <c r="BI89"/>
  <c r="BH89"/>
  <c r="BG89"/>
  <c r="BF89"/>
  <c r="T89"/>
  <c r="R89"/>
  <c r="P89"/>
  <c r="BI88"/>
  <c r="BH88"/>
  <c r="BG88"/>
  <c r="BF88"/>
  <c r="T88"/>
  <c r="R88"/>
  <c r="P88"/>
  <c r="BI87"/>
  <c r="BH87"/>
  <c r="BG87"/>
  <c r="BF87"/>
  <c r="T87"/>
  <c r="R87"/>
  <c r="P87"/>
  <c r="BI86"/>
  <c r="BH86"/>
  <c r="BG86"/>
  <c r="BF86"/>
  <c r="T86"/>
  <c r="R86"/>
  <c r="P86"/>
  <c r="BI85"/>
  <c r="BH85"/>
  <c r="BG85"/>
  <c r="BF85"/>
  <c r="T85"/>
  <c r="R85"/>
  <c r="P85"/>
  <c r="J80"/>
  <c r="J79"/>
  <c r="F79"/>
  <c r="F77"/>
  <c r="E75"/>
  <c r="J55"/>
  <c r="J54"/>
  <c r="F54"/>
  <c r="F52"/>
  <c r="E50"/>
  <c r="J18"/>
  <c r="E18"/>
  <c r="F55"/>
  <c r="J17"/>
  <c r="J12"/>
  <c r="J77"/>
  <c r="E7"/>
  <c r="E48"/>
  <c i="2" r="J37"/>
  <c r="J36"/>
  <c i="1" r="AY55"/>
  <c i="2" r="J35"/>
  <c i="1" r="AX55"/>
  <c i="2" r="BI305"/>
  <c r="BH305"/>
  <c r="BG305"/>
  <c r="BF305"/>
  <c r="T305"/>
  <c r="R305"/>
  <c r="P305"/>
  <c r="BI301"/>
  <c r="BH301"/>
  <c r="BG301"/>
  <c r="BF301"/>
  <c r="T301"/>
  <c r="R301"/>
  <c r="P301"/>
  <c r="BI296"/>
  <c r="BH296"/>
  <c r="BG296"/>
  <c r="BF296"/>
  <c r="T296"/>
  <c r="R296"/>
  <c r="P296"/>
  <c r="BI293"/>
  <c r="BH293"/>
  <c r="BG293"/>
  <c r="BF293"/>
  <c r="T293"/>
  <c r="R293"/>
  <c r="P293"/>
  <c r="BI288"/>
  <c r="BH288"/>
  <c r="BG288"/>
  <c r="BF288"/>
  <c r="T288"/>
  <c r="R288"/>
  <c r="P288"/>
  <c r="BI285"/>
  <c r="BH285"/>
  <c r="BG285"/>
  <c r="BF285"/>
  <c r="T285"/>
  <c r="R285"/>
  <c r="P285"/>
  <c r="BI280"/>
  <c r="BH280"/>
  <c r="BG280"/>
  <c r="BF280"/>
  <c r="T280"/>
  <c r="R280"/>
  <c r="P280"/>
  <c r="BI277"/>
  <c r="BH277"/>
  <c r="BG277"/>
  <c r="BF277"/>
  <c r="T277"/>
  <c r="R277"/>
  <c r="P277"/>
  <c r="BI272"/>
  <c r="BH272"/>
  <c r="BG272"/>
  <c r="BF272"/>
  <c r="T272"/>
  <c r="R272"/>
  <c r="P272"/>
  <c r="BI267"/>
  <c r="BH267"/>
  <c r="BG267"/>
  <c r="BF267"/>
  <c r="T267"/>
  <c r="R267"/>
  <c r="P267"/>
  <c r="BI262"/>
  <c r="BH262"/>
  <c r="BG262"/>
  <c r="BF262"/>
  <c r="T262"/>
  <c r="R262"/>
  <c r="P262"/>
  <c r="BI257"/>
  <c r="BH257"/>
  <c r="BG257"/>
  <c r="BF257"/>
  <c r="T257"/>
  <c r="R257"/>
  <c r="P257"/>
  <c r="BI252"/>
  <c r="BH252"/>
  <c r="BG252"/>
  <c r="BF252"/>
  <c r="T252"/>
  <c r="R252"/>
  <c r="P252"/>
  <c r="BI246"/>
  <c r="BH246"/>
  <c r="BG246"/>
  <c r="BF246"/>
  <c r="T246"/>
  <c r="R246"/>
  <c r="P246"/>
  <c r="BI241"/>
  <c r="BH241"/>
  <c r="BG241"/>
  <c r="BF241"/>
  <c r="T241"/>
  <c r="R241"/>
  <c r="P241"/>
  <c r="BI236"/>
  <c r="BH236"/>
  <c r="BG236"/>
  <c r="BF236"/>
  <c r="T236"/>
  <c r="R236"/>
  <c r="P236"/>
  <c r="BI233"/>
  <c r="BH233"/>
  <c r="BG233"/>
  <c r="BF233"/>
  <c r="T233"/>
  <c r="R233"/>
  <c r="P233"/>
  <c r="BI228"/>
  <c r="BH228"/>
  <c r="BG228"/>
  <c r="BF228"/>
  <c r="T228"/>
  <c r="R228"/>
  <c r="P228"/>
  <c r="BI223"/>
  <c r="BH223"/>
  <c r="BG223"/>
  <c r="BF223"/>
  <c r="T223"/>
  <c r="R223"/>
  <c r="P223"/>
  <c r="BI220"/>
  <c r="BH220"/>
  <c r="BG220"/>
  <c r="BF220"/>
  <c r="T220"/>
  <c r="R220"/>
  <c r="P220"/>
  <c r="BI215"/>
  <c r="BH215"/>
  <c r="BG215"/>
  <c r="BF215"/>
  <c r="T215"/>
  <c r="R215"/>
  <c r="P215"/>
  <c r="BI212"/>
  <c r="BH212"/>
  <c r="BG212"/>
  <c r="BF212"/>
  <c r="T212"/>
  <c r="R212"/>
  <c r="P212"/>
  <c r="BI207"/>
  <c r="BH207"/>
  <c r="BG207"/>
  <c r="BF207"/>
  <c r="T207"/>
  <c r="R207"/>
  <c r="P207"/>
  <c r="BI202"/>
  <c r="BH202"/>
  <c r="BG202"/>
  <c r="BF202"/>
  <c r="T202"/>
  <c r="R202"/>
  <c r="P202"/>
  <c r="BI197"/>
  <c r="BH197"/>
  <c r="BG197"/>
  <c r="BF197"/>
  <c r="T197"/>
  <c r="R197"/>
  <c r="P197"/>
  <c r="BI192"/>
  <c r="BH192"/>
  <c r="BG192"/>
  <c r="BF192"/>
  <c r="T192"/>
  <c r="R192"/>
  <c r="P192"/>
  <c r="BI187"/>
  <c r="BH187"/>
  <c r="BG187"/>
  <c r="BF187"/>
  <c r="T187"/>
  <c r="R187"/>
  <c r="P187"/>
  <c r="BI182"/>
  <c r="BH182"/>
  <c r="BG182"/>
  <c r="BF182"/>
  <c r="T182"/>
  <c r="T181"/>
  <c r="R182"/>
  <c r="R181"/>
  <c r="P182"/>
  <c r="P181"/>
  <c r="BI179"/>
  <c r="BH179"/>
  <c r="BG179"/>
  <c r="BF179"/>
  <c r="T179"/>
  <c r="R179"/>
  <c r="P179"/>
  <c r="BI175"/>
  <c r="BH175"/>
  <c r="BG175"/>
  <c r="BF175"/>
  <c r="T175"/>
  <c r="R175"/>
  <c r="P175"/>
  <c r="BI171"/>
  <c r="BH171"/>
  <c r="BG171"/>
  <c r="BF171"/>
  <c r="T171"/>
  <c r="R171"/>
  <c r="P171"/>
  <c r="BI168"/>
  <c r="BH168"/>
  <c r="BG168"/>
  <c r="BF168"/>
  <c r="T168"/>
  <c r="R168"/>
  <c r="P168"/>
  <c r="BI165"/>
  <c r="BH165"/>
  <c r="BG165"/>
  <c r="BF165"/>
  <c r="T165"/>
  <c r="R165"/>
  <c r="P165"/>
  <c r="BI160"/>
  <c r="BH160"/>
  <c r="BG160"/>
  <c r="BF160"/>
  <c r="T160"/>
  <c r="R160"/>
  <c r="P160"/>
  <c r="BI155"/>
  <c r="BH155"/>
  <c r="BG155"/>
  <c r="BF155"/>
  <c r="T155"/>
  <c r="R155"/>
  <c r="P155"/>
  <c r="BI150"/>
  <c r="BH150"/>
  <c r="BG150"/>
  <c r="BF150"/>
  <c r="T150"/>
  <c r="R150"/>
  <c r="P150"/>
  <c r="BI146"/>
  <c r="BH146"/>
  <c r="BG146"/>
  <c r="BF146"/>
  <c r="T146"/>
  <c r="T145"/>
  <c r="R146"/>
  <c r="R145"/>
  <c r="P146"/>
  <c r="P145"/>
  <c r="BI143"/>
  <c r="BH143"/>
  <c r="BG143"/>
  <c r="BF143"/>
  <c r="T143"/>
  <c r="R143"/>
  <c r="P143"/>
  <c r="BI140"/>
  <c r="BH140"/>
  <c r="BG140"/>
  <c r="BF140"/>
  <c r="T140"/>
  <c r="R140"/>
  <c r="P140"/>
  <c r="BI138"/>
  <c r="BH138"/>
  <c r="BG138"/>
  <c r="BF138"/>
  <c r="T138"/>
  <c r="R138"/>
  <c r="P138"/>
  <c r="BI136"/>
  <c r="BH136"/>
  <c r="BG136"/>
  <c r="BF136"/>
  <c r="T136"/>
  <c r="R136"/>
  <c r="P136"/>
  <c r="BI134"/>
  <c r="BH134"/>
  <c r="BG134"/>
  <c r="BF134"/>
  <c r="T134"/>
  <c r="R134"/>
  <c r="P134"/>
  <c r="BI130"/>
  <c r="BH130"/>
  <c r="BG130"/>
  <c r="BF130"/>
  <c r="T130"/>
  <c r="T129"/>
  <c r="R130"/>
  <c r="R129"/>
  <c r="P130"/>
  <c r="P129"/>
  <c r="BI126"/>
  <c r="BH126"/>
  <c r="BG126"/>
  <c r="BF126"/>
  <c r="T126"/>
  <c r="R126"/>
  <c r="P126"/>
  <c r="BI122"/>
  <c r="BH122"/>
  <c r="BG122"/>
  <c r="BF122"/>
  <c r="T122"/>
  <c r="R122"/>
  <c r="P122"/>
  <c r="BI117"/>
  <c r="BH117"/>
  <c r="BG117"/>
  <c r="BF117"/>
  <c r="T117"/>
  <c r="T116"/>
  <c r="R117"/>
  <c r="R116"/>
  <c r="P117"/>
  <c r="P116"/>
  <c r="BI110"/>
  <c r="BH110"/>
  <c r="BG110"/>
  <c r="BF110"/>
  <c r="T110"/>
  <c r="R110"/>
  <c r="P110"/>
  <c r="BI105"/>
  <c r="BH105"/>
  <c r="BG105"/>
  <c r="BF105"/>
  <c r="T105"/>
  <c r="R105"/>
  <c r="P105"/>
  <c r="BI100"/>
  <c r="BH100"/>
  <c r="BG100"/>
  <c r="BF100"/>
  <c r="T100"/>
  <c r="R100"/>
  <c r="P100"/>
  <c r="J93"/>
  <c r="J92"/>
  <c r="F92"/>
  <c r="F90"/>
  <c r="E88"/>
  <c r="J55"/>
  <c r="J54"/>
  <c r="F54"/>
  <c r="F52"/>
  <c r="E50"/>
  <c r="J18"/>
  <c r="E18"/>
  <c r="F55"/>
  <c r="J17"/>
  <c r="J12"/>
  <c r="J52"/>
  <c r="E7"/>
  <c r="E86"/>
  <c i="1" r="L50"/>
  <c r="AM50"/>
  <c r="AM49"/>
  <c r="L49"/>
  <c r="AM47"/>
  <c r="L47"/>
  <c r="L45"/>
  <c r="L44"/>
  <c i="2" r="BK187"/>
  <c i="3" r="J102"/>
  <c i="4" r="BK81"/>
  <c i="2" r="BK182"/>
  <c r="J150"/>
  <c i="4" r="J95"/>
  <c i="2" r="BK277"/>
  <c i="3" r="BK86"/>
  <c i="4" r="BK85"/>
  <c i="2" r="J146"/>
  <c i="4" r="BK97"/>
  <c i="2" r="J252"/>
  <c r="J220"/>
  <c i="3" r="BK101"/>
  <c i="5" r="J94"/>
  <c i="2" r="BK110"/>
  <c i="3" r="BK106"/>
  <c i="4" r="J85"/>
  <c i="2" r="J136"/>
  <c i="3" r="J100"/>
  <c i="4" r="J82"/>
  <c i="2" r="BK293"/>
  <c i="3" r="J94"/>
  <c i="5" r="BK86"/>
  <c i="2" r="BK233"/>
  <c r="BK136"/>
  <c i="3" r="J106"/>
  <c i="2" r="BK246"/>
  <c r="J100"/>
  <c i="3" r="BK85"/>
  <c i="4" r="J94"/>
  <c i="2" r="J179"/>
  <c i="3" r="J88"/>
  <c i="4" r="BK86"/>
  <c i="2" r="BK202"/>
  <c r="J215"/>
  <c i="3" r="BK94"/>
  <c i="2" r="J130"/>
  <c i="3" r="J107"/>
  <c i="4" r="J91"/>
  <c i="2" r="J197"/>
  <c r="BK197"/>
  <c i="4" r="BK99"/>
  <c i="5" r="J102"/>
  <c i="2" r="BK122"/>
  <c i="4" r="BK95"/>
  <c i="2" r="J171"/>
  <c r="J126"/>
  <c i="4" r="BK82"/>
  <c i="2" r="J140"/>
  <c r="J223"/>
  <c i="4" r="BK100"/>
  <c i="2" r="J301"/>
  <c i="4" r="J98"/>
  <c i="2" r="J212"/>
  <c r="J175"/>
  <c i="3" r="BK89"/>
  <c i="2" r="BK305"/>
  <c r="J155"/>
  <c i="3" r="J108"/>
  <c i="4" r="BK87"/>
  <c i="2" r="J187"/>
  <c i="3" r="J96"/>
  <c i="2" r="BK228"/>
  <c r="J165"/>
  <c i="3" r="BK87"/>
  <c i="5" r="J90"/>
  <c i="2" r="J233"/>
  <c i="3" r="J93"/>
  <c i="5" r="J98"/>
  <c i="2" r="J267"/>
  <c i="3" r="J101"/>
  <c i="5" r="BK102"/>
  <c i="2" r="J207"/>
  <c r="J257"/>
  <c i="3" r="J92"/>
  <c i="2" r="J168"/>
  <c r="BK150"/>
  <c i="3" r="BK99"/>
  <c i="2" r="J160"/>
  <c r="J246"/>
  <c i="4" r="J97"/>
  <c i="2" r="BK267"/>
  <c r="J272"/>
  <c i="3" r="BK104"/>
  <c i="5" r="BK98"/>
  <c i="2" r="BK236"/>
  <c i="3" r="BK97"/>
  <c i="4" r="J90"/>
  <c i="2" r="J305"/>
  <c r="J122"/>
  <c i="4" r="J100"/>
  <c i="2" r="J105"/>
  <c r="J293"/>
  <c i="3" r="BK105"/>
  <c i="2" r="BK215"/>
  <c r="BK252"/>
  <c i="3" r="J91"/>
  <c i="4" r="BK93"/>
  <c i="2" r="J182"/>
  <c i="3" r="J99"/>
  <c i="4" r="J89"/>
  <c i="2" r="J285"/>
  <c i="3" r="BK107"/>
  <c i="4" r="J84"/>
  <c i="2" r="BK296"/>
  <c r="BK138"/>
  <c i="4" r="BK94"/>
  <c i="2" r="BK155"/>
  <c i="3" r="BK96"/>
  <c i="4" r="J86"/>
  <c i="2" r="BK192"/>
  <c i="3" r="J85"/>
  <c i="4" r="J88"/>
  <c i="2" r="J117"/>
  <c i="4" r="BK90"/>
  <c i="2" r="BK175"/>
  <c r="BK171"/>
  <c i="4" r="BK80"/>
  <c i="2" r="BK105"/>
  <c r="J192"/>
  <c i="4" r="J93"/>
  <c i="2" r="BK280"/>
  <c r="BK179"/>
  <c i="4" r="J99"/>
  <c i="5" r="BK106"/>
  <c i="2" r="BK168"/>
  <c i="3" r="BK93"/>
  <c i="2" r="BK301"/>
  <c r="J280"/>
  <c i="3" r="J86"/>
  <c i="5" r="BK90"/>
  <c i="2" r="BK100"/>
  <c i="3" r="J95"/>
  <c i="2" r="BK257"/>
  <c r="J110"/>
  <c i="3" r="J105"/>
  <c i="5" r="BK82"/>
  <c i="2" r="BK143"/>
  <c i="3" r="J104"/>
  <c i="2" r="J288"/>
  <c r="J202"/>
  <c i="4" r="BK98"/>
  <c i="5" r="J82"/>
  <c i="2" r="BK288"/>
  <c i="3" r="BK91"/>
  <c i="4" r="BK92"/>
  <c i="2" r="BK285"/>
  <c i="3" r="BK95"/>
  <c i="4" r="BK84"/>
  <c i="2" r="J296"/>
  <c r="BK241"/>
  <c i="4" r="BK96"/>
  <c i="2" r="BK262"/>
  <c r="BK220"/>
  <c i="4" r="BK83"/>
  <c i="2" r="J236"/>
  <c r="BK130"/>
  <c i="4" r="BK88"/>
  <c i="2" r="BK134"/>
  <c r="BK160"/>
  <c i="4" r="BK91"/>
  <c i="2" r="J143"/>
  <c r="J228"/>
  <c i="3" r="BK92"/>
  <c i="4" r="BK89"/>
  <c i="2" r="BK223"/>
  <c r="J241"/>
  <c i="3" r="J89"/>
  <c i="4" r="J83"/>
  <c i="2" r="BK165"/>
  <c i="3" r="J87"/>
  <c i="4" r="J92"/>
  <c i="2" r="J138"/>
  <c r="BK146"/>
  <c i="4" r="J96"/>
  <c i="5" r="BK94"/>
  <c i="2" r="BK126"/>
  <c i="3" r="BK100"/>
  <c i="5" r="J106"/>
  <c i="2" r="BK117"/>
  <c i="3" r="BK88"/>
  <c i="5" r="J86"/>
  <c i="2" r="BK272"/>
  <c i="3" r="BK108"/>
  <c i="4" r="J81"/>
  <c i="2" r="J134"/>
  <c r="BK212"/>
  <c i="4" r="J80"/>
  <c i="2" r="J277"/>
  <c r="J262"/>
  <c i="3" r="BK102"/>
  <c i="2" r="BK207"/>
  <c r="BK140"/>
  <c i="3" r="J97"/>
  <c i="4" r="J87"/>
  <c i="1" r="AS54"/>
  <c i="2" l="1" r="BK133"/>
  <c r="J133"/>
  <c r="J67"/>
  <c r="R149"/>
  <c r="T167"/>
  <c r="P235"/>
  <c r="P295"/>
  <c r="P99"/>
  <c r="P98"/>
  <c r="P121"/>
  <c r="P115"/>
  <c r="T186"/>
  <c r="R251"/>
  <c i="3" r="BK90"/>
  <c r="J90"/>
  <c r="J61"/>
  <c r="T98"/>
  <c i="4" r="T79"/>
  <c i="2" r="T99"/>
  <c r="T98"/>
  <c r="T121"/>
  <c r="T115"/>
  <c r="BK186"/>
  <c r="J186"/>
  <c r="J73"/>
  <c r="R235"/>
  <c r="T295"/>
  <c i="3" r="P90"/>
  <c r="BK103"/>
  <c r="J103"/>
  <c r="J63"/>
  <c i="2" r="P133"/>
  <c r="P149"/>
  <c r="BK167"/>
  <c r="J167"/>
  <c r="J71"/>
  <c r="BK235"/>
  <c r="J235"/>
  <c r="J74"/>
  <c r="BK295"/>
  <c r="J295"/>
  <c r="J76"/>
  <c i="3" r="R90"/>
  <c r="R103"/>
  <c i="2" r="R99"/>
  <c r="R98"/>
  <c r="BK121"/>
  <c r="J121"/>
  <c r="J65"/>
  <c r="BK149"/>
  <c r="J149"/>
  <c r="J70"/>
  <c r="P167"/>
  <c r="T235"/>
  <c r="R295"/>
  <c i="3" r="R84"/>
  <c r="P98"/>
  <c i="4" r="R79"/>
  <c i="5" r="BK81"/>
  <c r="BK80"/>
  <c r="J80"/>
  <c r="J59"/>
  <c i="2" r="R133"/>
  <c r="P186"/>
  <c r="T251"/>
  <c i="3" r="P84"/>
  <c r="BK98"/>
  <c r="J98"/>
  <c r="J62"/>
  <c r="P103"/>
  <c i="4" r="BK79"/>
  <c r="J79"/>
  <c r="J59"/>
  <c i="5" r="P81"/>
  <c r="P80"/>
  <c i="1" r="AU58"/>
  <c i="2" r="BK99"/>
  <c r="J99"/>
  <c r="J62"/>
  <c r="R121"/>
  <c r="R115"/>
  <c r="R186"/>
  <c r="P251"/>
  <c i="3" r="BK84"/>
  <c r="BK83"/>
  <c r="J83"/>
  <c r="J59"/>
  <c r="T90"/>
  <c r="T103"/>
  <c i="5" r="R81"/>
  <c r="R80"/>
  <c i="2" r="T133"/>
  <c r="T149"/>
  <c r="T148"/>
  <c r="R167"/>
  <c r="BK251"/>
  <c r="J251"/>
  <c r="J75"/>
  <c i="3" r="T84"/>
  <c r="T83"/>
  <c r="R98"/>
  <c i="4" r="P79"/>
  <c i="1" r="AU57"/>
  <c i="5" r="T81"/>
  <c r="T80"/>
  <c i="2" r="BK116"/>
  <c r="J116"/>
  <c r="J64"/>
  <c r="BK181"/>
  <c r="J181"/>
  <c r="J72"/>
  <c r="BK129"/>
  <c r="J129"/>
  <c r="J66"/>
  <c r="BK145"/>
  <c r="J145"/>
  <c r="J68"/>
  <c i="5" r="F77"/>
  <c r="J74"/>
  <c r="BE94"/>
  <c r="BE90"/>
  <c r="E70"/>
  <c r="BE82"/>
  <c r="BE86"/>
  <c r="BE102"/>
  <c r="BE106"/>
  <c r="BE98"/>
  <c i="4" r="E69"/>
  <c r="BE80"/>
  <c r="BE82"/>
  <c i="3" r="J84"/>
  <c r="J60"/>
  <c i="4" r="BE88"/>
  <c r="BE89"/>
  <c r="BE92"/>
  <c r="BE87"/>
  <c r="BE90"/>
  <c r="BE91"/>
  <c r="F55"/>
  <c r="J73"/>
  <c r="BE81"/>
  <c r="BE93"/>
  <c r="BE83"/>
  <c r="BE84"/>
  <c r="BE95"/>
  <c r="BE96"/>
  <c r="BE97"/>
  <c r="BE98"/>
  <c r="BE99"/>
  <c r="BE100"/>
  <c r="BE85"/>
  <c r="BE86"/>
  <c r="BE94"/>
  <c i="2" r="BK98"/>
  <c r="J98"/>
  <c r="J61"/>
  <c i="3" r="E73"/>
  <c r="BE95"/>
  <c r="BE104"/>
  <c r="F80"/>
  <c r="BE85"/>
  <c r="BE100"/>
  <c r="BE102"/>
  <c r="BE97"/>
  <c r="BE99"/>
  <c i="2" r="BK115"/>
  <c r="J115"/>
  <c r="J63"/>
  <c i="3" r="BE88"/>
  <c r="BE93"/>
  <c r="BE96"/>
  <c r="BE101"/>
  <c r="BE107"/>
  <c r="BE108"/>
  <c r="J52"/>
  <c r="BE86"/>
  <c r="BE92"/>
  <c r="BE106"/>
  <c r="BE89"/>
  <c r="BE91"/>
  <c r="BE105"/>
  <c r="BE87"/>
  <c r="BE94"/>
  <c i="2" r="F93"/>
  <c r="BE160"/>
  <c r="BE215"/>
  <c r="BE236"/>
  <c r="BE257"/>
  <c r="BE285"/>
  <c r="BE100"/>
  <c r="BE105"/>
  <c r="BE110"/>
  <c r="BE117"/>
  <c r="BE146"/>
  <c r="BE168"/>
  <c r="BE202"/>
  <c r="BE207"/>
  <c r="BE277"/>
  <c r="BE288"/>
  <c r="BE296"/>
  <c r="J90"/>
  <c r="BE130"/>
  <c r="BE140"/>
  <c r="BE150"/>
  <c r="BE192"/>
  <c r="BE212"/>
  <c r="BE223"/>
  <c r="BE233"/>
  <c r="BE246"/>
  <c r="BE272"/>
  <c r="E48"/>
  <c r="BE126"/>
  <c r="BE171"/>
  <c r="BE175"/>
  <c r="BE179"/>
  <c r="BE197"/>
  <c r="BE262"/>
  <c r="BE267"/>
  <c r="BE134"/>
  <c r="BE136"/>
  <c r="BE155"/>
  <c r="BE182"/>
  <c r="BE220"/>
  <c r="BE241"/>
  <c r="BE280"/>
  <c r="BE293"/>
  <c r="BE301"/>
  <c r="BE305"/>
  <c r="BE165"/>
  <c r="BE252"/>
  <c r="BE143"/>
  <c r="BE187"/>
  <c r="BE122"/>
  <c r="BE138"/>
  <c r="BE228"/>
  <c i="3" r="F35"/>
  <c i="1" r="BB56"/>
  <c i="2" r="F37"/>
  <c i="1" r="BD55"/>
  <c i="4" r="F34"/>
  <c i="1" r="BA57"/>
  <c i="3" r="F37"/>
  <c i="1" r="BD56"/>
  <c i="5" r="F35"/>
  <c i="1" r="BB58"/>
  <c i="4" r="J30"/>
  <c i="5" r="J34"/>
  <c i="1" r="AW58"/>
  <c i="4" r="J34"/>
  <c i="1" r="AW57"/>
  <c i="5" r="F37"/>
  <c i="1" r="BD58"/>
  <c i="3" r="F36"/>
  <c i="1" r="BC56"/>
  <c i="4" r="F36"/>
  <c i="1" r="BC57"/>
  <c i="2" r="J34"/>
  <c i="1" r="AW55"/>
  <c i="3" r="J34"/>
  <c i="1" r="AW56"/>
  <c i="5" r="F34"/>
  <c i="1" r="BA58"/>
  <c i="2" r="F36"/>
  <c i="1" r="BC55"/>
  <c i="3" r="F34"/>
  <c i="1" r="BA56"/>
  <c i="5" r="F36"/>
  <c i="1" r="BC58"/>
  <c i="4" r="F35"/>
  <c i="1" r="BB57"/>
  <c i="4" r="F37"/>
  <c i="1" r="BD57"/>
  <c i="3" r="J30"/>
  <c i="2" r="F35"/>
  <c i="1" r="BB55"/>
  <c i="2" r="F34"/>
  <c i="1" r="BA55"/>
  <c i="3" l="1" r="P83"/>
  <c i="1" r="AU56"/>
  <c i="2" r="P148"/>
  <c i="3" r="R83"/>
  <c i="2" r="R148"/>
  <c r="R97"/>
  <c r="R96"/>
  <c r="T97"/>
  <c r="T96"/>
  <c r="P97"/>
  <c r="P96"/>
  <c i="1" r="AU55"/>
  <c i="2" r="BK148"/>
  <c r="J148"/>
  <c r="J69"/>
  <c i="5" r="J81"/>
  <c r="J60"/>
  <c i="1" r="AG57"/>
  <c r="AG56"/>
  <c i="2" r="BK97"/>
  <c r="J97"/>
  <c r="J60"/>
  <c i="3" r="J33"/>
  <c i="1" r="AV56"/>
  <c r="AT56"/>
  <c r="AN56"/>
  <c r="BC54"/>
  <c r="W32"/>
  <c i="2" r="J33"/>
  <c i="1" r="AV55"/>
  <c r="AT55"/>
  <c i="5" r="J30"/>
  <c i="1" r="AG58"/>
  <c i="2" r="F33"/>
  <c i="1" r="AZ55"/>
  <c r="AU54"/>
  <c r="BB54"/>
  <c r="W31"/>
  <c i="4" r="J33"/>
  <c i="1" r="AV57"/>
  <c r="AT57"/>
  <c r="AN57"/>
  <c r="BA54"/>
  <c r="W30"/>
  <c i="5" r="J33"/>
  <c i="1" r="AV58"/>
  <c r="AT58"/>
  <c r="AN58"/>
  <c i="3" r="F33"/>
  <c i="1" r="AZ56"/>
  <c r="BD54"/>
  <c r="W33"/>
  <c i="4" r="F33"/>
  <c i="1" r="AZ57"/>
  <c i="5" r="F33"/>
  <c i="1" r="AZ58"/>
  <c i="5" l="1" r="J39"/>
  <c i="4" r="J39"/>
  <c i="2" r="BK96"/>
  <c r="J96"/>
  <c r="J59"/>
  <c i="3" r="J39"/>
  <c i="1" r="AZ54"/>
  <c r="AV54"/>
  <c r="AK29"/>
  <c r="AW54"/>
  <c r="AK30"/>
  <c r="AY54"/>
  <c r="AX54"/>
  <c i="2" l="1" r="J30"/>
  <c i="1" r="AG55"/>
  <c r="AG54"/>
  <c r="AK26"/>
  <c r="AK35"/>
  <c r="AT54"/>
  <c r="W29"/>
  <c l="1" r="AN54"/>
  <c r="AN55"/>
  <c i="2" r="J39"/>
</calcChain>
</file>

<file path=xl/sharedStrings.xml><?xml version="1.0" encoding="utf-8"?>
<sst xmlns="http://schemas.openxmlformats.org/spreadsheetml/2006/main">
  <si>
    <t>Export Komplet</t>
  </si>
  <si>
    <t>VZ</t>
  </si>
  <si>
    <t>2.0</t>
  </si>
  <si>
    <t>ZAMOK</t>
  </si>
  <si>
    <t>False</t>
  </si>
  <si>
    <t>{ae5759b8-117c-4cd9-bd36-2e4774bad7d3}</t>
  </si>
  <si>
    <t>0,01</t>
  </si>
  <si>
    <t>21</t>
  </si>
  <si>
    <t>12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</si>
  <si>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</si>
  <si>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</si>
  <si>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</si>
  <si>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</si>
  <si>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</si>
  <si>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JS25-067</t>
  </si>
  <si>
    <t>Měnit lze pouze buňky se žlutým podbarvením!_x000d_
_x000d_
1) v Rekapitulaci stavby vyplňte údaje o Účastníkovi (přenesou se do ostatních sestav i v jiných listech)_x000d_
_x000d_
2) na vybraných listech vyplňte v sestavě Soupis prací ceny u položek</t>
  </si>
  <si>
    <t>Stavba:</t>
  </si>
  <si>
    <t>Částečná rekonstrukce Menzy Jarov</t>
  </si>
  <si>
    <t>KSO:</t>
  </si>
  <si>
    <t/>
  </si>
  <si>
    <t>CC-CZ:</t>
  </si>
  <si>
    <t>Místo:</t>
  </si>
  <si>
    <t>Jeseniova 2769/208, 13000 Praha 3 - Žižkov</t>
  </si>
  <si>
    <t>Datum:</t>
  </si>
  <si>
    <t>9. 6. 2025</t>
  </si>
  <si>
    <t>Zadavatel:</t>
  </si>
  <si>
    <t>IČ:</t>
  </si>
  <si>
    <t>61384399</t>
  </si>
  <si>
    <t>Správa účelových zařízení VŠE v Praze</t>
  </si>
  <si>
    <t>DIČ:</t>
  </si>
  <si>
    <t>CZ61384399</t>
  </si>
  <si>
    <t>Účastník:</t>
  </si>
  <si>
    <t>Vyplň údaj</t>
  </si>
  <si>
    <t>Projektant:</t>
  </si>
  <si>
    <t>26499924</t>
  </si>
  <si>
    <t>DROBNÝ ARCHITECTS, s.r.o.</t>
  </si>
  <si>
    <t>CZ26499924</t>
  </si>
  <si>
    <t>True</t>
  </si>
  <si>
    <t>Zpracovatel:</t>
  </si>
  <si>
    <t>08660361</t>
  </si>
  <si>
    <t>Ing. Jaroslav Stolička</t>
  </si>
  <si>
    <t>Poznámka:</t>
  </si>
  <si>
    <t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webu podminky.urs.cz._x000d_
_x000d_
Nabídková cena obsahuje veškeré práce a dodávky obsažené v projektové dokumentaci, výkazu výměr, technické zprávě a ve výkresové části.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</si>
  <si>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</si>
  <si>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</si>
  <si>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</si>
  <si>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</si>
  <si>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</si>
  <si>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</si>
  <si>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</si>
  <si>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</si>
  <si>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</si>
  <si>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</si>
  <si>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</si>
  <si>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</si>
  <si>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</si>
  <si>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</si>
  <si>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</si>
  <si>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</si>
  <si>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</si>
  <si>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</si>
  <si>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</si>
  <si>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</si>
  <si>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</si>
  <si>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</si>
  <si>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</si>
  <si>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</si>
  <si>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</si>
  <si>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</si>
  <si>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</si>
  <si>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</si>
  <si>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</si>
  <si>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</si>
  <si>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</si>
  <si>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</si>
  <si>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</si>
  <si>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</si>
  <si>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</si>
  <si>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###NOIMPORT###</t>
  </si>
  <si>
    <t>IMPORT</t>
  </si>
  <si>
    <t>{00000000-0000-0000-0000-000000000000}</t>
  </si>
  <si>
    <t>/</t>
  </si>
  <si>
    <t>01</t>
  </si>
  <si>
    <t>Stavební úpravy</t>
  </si>
  <si>
    <t>STA</t>
  </si>
  <si>
    <t>1</t>
  </si>
  <si>
    <t>{89419c15-a423-45af-b87c-bc5605d590fd}</t>
  </si>
  <si>
    <t>2</t>
  </si>
  <si>
    <t>02</t>
  </si>
  <si>
    <t>Silnoproud</t>
  </si>
  <si>
    <t>{7a8dd173-d015-4f71-aa86-5fde1b8ee66a}</t>
  </si>
  <si>
    <t>03</t>
  </si>
  <si>
    <t>Gastrotechnologie</t>
  </si>
  <si>
    <t>{6503c7f1-70c2-4d17-ad0f-7f34de19ce56}</t>
  </si>
  <si>
    <t>VRN</t>
  </si>
  <si>
    <t>Vedlejší rozpočtové náklady</t>
  </si>
  <si>
    <t>{4551e777-7e99-473e-8052-59ca8e41a4ff}</t>
  </si>
  <si>
    <t>KRYCÍ LIST SOUPISU PRACÍ</t>
  </si>
  <si>
    <t>Objekt:</t>
  </si>
  <si>
    <t>01 - Stavební úpravy</t>
  </si>
  <si>
    <t>REKAPITULACE ČLENĚNÍ SOUPISU PRACÍ</t>
  </si>
  <si>
    <t>Kód dílu - Popis</t>
  </si>
  <si>
    <t>Cena celkem [CZK]</t>
  </si>
  <si>
    <t>-1</t>
  </si>
  <si>
    <t>HSV - Práce a dodávky HSV</t>
  </si>
  <si>
    <t xml:space="preserve">    6 - Úpravy povrchů, podlahy a osazování výplní</t>
  </si>
  <si>
    <t xml:space="preserve">      61 - Úprava povrchů vnitřních</t>
  </si>
  <si>
    <t xml:space="preserve">    9 - Ostatní konstrukce a práce, bourání</t>
  </si>
  <si>
    <t xml:space="preserve">      94 - Lešení a stavební výtahy</t>
  </si>
  <si>
    <t xml:space="preserve">      95 - Různé dokončovací konstrukce a práce pozemních staveb</t>
  </si>
  <si>
    <t xml:space="preserve">      96 - Bourání konstrukcí</t>
  </si>
  <si>
    <t xml:space="preserve">    997 - Přesun sutě</t>
  </si>
  <si>
    <t xml:space="preserve">    998 - Přesun hmot</t>
  </si>
  <si>
    <t>PSV - Práce a dodávky PSV</t>
  </si>
  <si>
    <t xml:space="preserve">    763 - Konstrukce suché výstavby</t>
  </si>
  <si>
    <t xml:space="preserve">    766 - Konstrukce truhlářské</t>
  </si>
  <si>
    <t xml:space="preserve">    767 - Konstrukce zámečnické</t>
  </si>
  <si>
    <t xml:space="preserve">    771 - Podlahy z dlaždic</t>
  </si>
  <si>
    <t xml:space="preserve">    775 - Podlahy skládané</t>
  </si>
  <si>
    <t xml:space="preserve">    776 - Podlahy povlakové</t>
  </si>
  <si>
    <t xml:space="preserve">    784 - Dokončovací práce - malby a tapety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</si>
  <si>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</si>
  <si>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</si>
  <si>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</si>
  <si>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</si>
  <si>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</si>
  <si>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</si>
  <si>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</si>
  <si>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</si>
  <si>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</si>
  <si>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</si>
  <si>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</si>
  <si>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</si>
  <si>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</si>
  <si>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</si>
  <si>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</si>
  <si>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</si>
  <si>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6</t>
  </si>
  <si>
    <t>Úpravy povrchů, podlahy a osazování výplní</t>
  </si>
  <si>
    <t>61</t>
  </si>
  <si>
    <t>Úprava povrchů vnitřních</t>
  </si>
  <si>
    <t>K</t>
  </si>
  <si>
    <t>612131101</t>
  </si>
  <si>
    <t>Podkladní a spojovací vrstva vnitřních omítaných ploch cementový postřik nanášený ručně celoplošně stěn</t>
  </si>
  <si>
    <t>m2</t>
  </si>
  <si>
    <t>CS ÚRS 2025 01</t>
  </si>
  <si>
    <t>4</t>
  </si>
  <si>
    <t>3</t>
  </si>
  <si>
    <t>998284859</t>
  </si>
  <si>
    <t>Online PSC</t>
  </si>
  <si>
    <t>https://podminky.urs.cz/item/CS_URS_2025_01/612131101</t>
  </si>
  <si>
    <t>VV</t>
  </si>
  <si>
    <t>3,0*(0,05+0,05) "začištění omítky po demontáži rolety"</t>
  </si>
  <si>
    <t>3,17*(0,1+0,1) "začištění omítek po demontáži stěny"</t>
  </si>
  <si>
    <t>Součet</t>
  </si>
  <si>
    <t>612321141</t>
  </si>
  <si>
    <t>Omítka vápenocementová vnitřních ploch nanášená ručně dvouvrstvá, tloušťky jádrové omítky do 10 mm a tloušťky štuku do 3 mm štuková svislých konstrukcí stěn</t>
  </si>
  <si>
    <t>-1209068038</t>
  </si>
  <si>
    <t>https://podminky.urs.cz/item/CS_URS_2025_01/612321141</t>
  </si>
  <si>
    <t>612321191</t>
  </si>
  <si>
    <t>Omítka vápenocementová vnitřních ploch nanášená ručně Příplatek k cenám za každých dalších i započatých 5 mm tloušťky omítky přes 10 mm stěn</t>
  </si>
  <si>
    <t>-1723087170</t>
  </si>
  <si>
    <t>https://podminky.urs.cz/item/CS_URS_2025_01/612321191</t>
  </si>
  <si>
    <t>9</t>
  </si>
  <si>
    <t>Ostatní konstrukce a práce, bourání</t>
  </si>
  <si>
    <t>94</t>
  </si>
  <si>
    <t>Lešení a stavební výtahy</t>
  </si>
  <si>
    <t>949101112</t>
  </si>
  <si>
    <t>Lešení pomocné pracovní pro objekty pozemních staveb pro zatížení do 150 kg/m2, o výšce lešeňové podlahy přes 1,9 do 3,5 m</t>
  </si>
  <si>
    <t>-1914296386</t>
  </si>
  <si>
    <t>https://podminky.urs.cz/item/CS_URS_2025_01/949101112</t>
  </si>
  <si>
    <t>182,81</t>
  </si>
  <si>
    <t>95</t>
  </si>
  <si>
    <t>Různé dokončovací konstrukce a práce pozemních staveb</t>
  </si>
  <si>
    <t>5</t>
  </si>
  <si>
    <t>952901111</t>
  </si>
  <si>
    <t>Vyčištění budov nebo objektů před předáním do užívání budov bytové nebo občanské výstavby, světlé výšky podlaží do 4 m</t>
  </si>
  <si>
    <t>1024142426</t>
  </si>
  <si>
    <t>https://podminky.urs.cz/item/CS_URS_2025_01/952901111</t>
  </si>
  <si>
    <t>950000001R</t>
  </si>
  <si>
    <t>Stavební přípomoce a prostupy profesí TZB</t>
  </si>
  <si>
    <t>kpl</t>
  </si>
  <si>
    <t>1463073483</t>
  </si>
  <si>
    <t>96</t>
  </si>
  <si>
    <t>Bourání konstrukcí</t>
  </si>
  <si>
    <t>7</t>
  </si>
  <si>
    <t>968072559R</t>
  </si>
  <si>
    <t>Demontáž skládacích stěn</t>
  </si>
  <si>
    <t>-881381682</t>
  </si>
  <si>
    <t>3,17*3,34</t>
  </si>
  <si>
    <t>997</t>
  </si>
  <si>
    <t>Přesun sutě</t>
  </si>
  <si>
    <t>8</t>
  </si>
  <si>
    <t>997013211</t>
  </si>
  <si>
    <t>Vnitrostaveništní doprava suti a vybouraných hmot vodorovně do 50 m s naložením ručně pro budovy a haly výšky do 6 m</t>
  </si>
  <si>
    <t>t</t>
  </si>
  <si>
    <t>1150347542</t>
  </si>
  <si>
    <t>https://podminky.urs.cz/item/CS_URS_2025_01/997013211</t>
  </si>
  <si>
    <t>997006012</t>
  </si>
  <si>
    <t>Úprava stavebního odpadu třídění ruční</t>
  </si>
  <si>
    <t>1847305645</t>
  </si>
  <si>
    <t>https://podminky.urs.cz/item/CS_URS_2025_01/997006012</t>
  </si>
  <si>
    <t>10</t>
  </si>
  <si>
    <t>997006512</t>
  </si>
  <si>
    <t>Vodorovná doprava suti na skládku s naložením na dopravní prostředek a složením přes 100 m do 1 km</t>
  </si>
  <si>
    <t>-1085808187</t>
  </si>
  <si>
    <t>https://podminky.urs.cz/item/CS_URS_2025_01/997006512</t>
  </si>
  <si>
    <t>11</t>
  </si>
  <si>
    <t>997006519</t>
  </si>
  <si>
    <t>Vodorovná doprava suti na skládku Příplatek k ceně -6512 za každý další i započatý 1 km</t>
  </si>
  <si>
    <t>624600995</t>
  </si>
  <si>
    <t>https://podminky.urs.cz/item/CS_URS_2025_01/997006519</t>
  </si>
  <si>
    <t>3,142*9 'Přepočtené koeficientem množství</t>
  </si>
  <si>
    <t>997013871</t>
  </si>
  <si>
    <t>Poplatek za uložení stavebního odpadu na recyklační skládce (skládkovné) směsného stavebního a demoličního zatříděného do Katalogu odpadů pod kódem 17 09 04</t>
  </si>
  <si>
    <t>493929225</t>
  </si>
  <si>
    <t>https://podminky.urs.cz/item/CS_URS_2025_01/997013871</t>
  </si>
  <si>
    <t>998</t>
  </si>
  <si>
    <t>Přesun hmot</t>
  </si>
  <si>
    <t>13</t>
  </si>
  <si>
    <t>998018001</t>
  </si>
  <si>
    <t>Přesun hmot pro budovy občanské výstavby, bydlení, výrobu a služby ruční (bez užití mechanizace) vodorovná dopravní vzdálenost do 100 m pro budovy s jakoukoliv nosnou konstrukcí výšky do 6 m</t>
  </si>
  <si>
    <t>1830710455</t>
  </si>
  <si>
    <t>https://podminky.urs.cz/item/CS_URS_2025_01/998018001</t>
  </si>
  <si>
    <t>PSV</t>
  </si>
  <si>
    <t>Práce a dodávky PSV</t>
  </si>
  <si>
    <t>763</t>
  </si>
  <si>
    <t>Konstrukce suché výstavby</t>
  </si>
  <si>
    <t>14</t>
  </si>
  <si>
    <t>763131411</t>
  </si>
  <si>
    <t>Podhled ze sádrokartonových desek dvouvrstvá zavěšená spodní konstrukce z ocelových profilů CD, UD jednoduše opláštěná deskou standardní A, tl. 12,5 mm, bez izolace</t>
  </si>
  <si>
    <t>16</t>
  </si>
  <si>
    <t>2118949019</t>
  </si>
  <si>
    <t>https://podminky.urs.cz/item/CS_URS_2025_01/763131411</t>
  </si>
  <si>
    <t>0,05*3,1 "doplnění SDK podhledu po demontáži rolety"</t>
  </si>
  <si>
    <t>0,1*3,34 "doplnění SDK podhledu po demontáži stěny"</t>
  </si>
  <si>
    <t>15</t>
  </si>
  <si>
    <t>763131761</t>
  </si>
  <si>
    <t>Podhled ze sádrokartonových desek Příplatek k cenám za plochu do 3 m2 jednotlivě</t>
  </si>
  <si>
    <t>-2073514379</t>
  </si>
  <si>
    <t>https://podminky.urs.cz/item/CS_URS_2025_01/763131761</t>
  </si>
  <si>
    <t>763131714</t>
  </si>
  <si>
    <t>Podhled ze sádrokartonových desek ostatní práce a konstrukce na podhledech ze sádrokartonových desek základní penetrační nátěr</t>
  </si>
  <si>
    <t>337056919</t>
  </si>
  <si>
    <t>https://podminky.urs.cz/item/CS_URS_2025_01/763131714</t>
  </si>
  <si>
    <t>17</t>
  </si>
  <si>
    <t>998763331</t>
  </si>
  <si>
    <t>Přesun hmot pro konstrukce montované z desek sádrokartonových, sádrovláknitých, cementovláknitých nebo cementových stanovený z hmotnosti přesunovaného materiálu vodorovná dopravní vzdálenost do 50 m ruční (bez užití mechanizace) v objektech výšky do 6 m</t>
  </si>
  <si>
    <t>1146617423</t>
  </si>
  <si>
    <t>https://podminky.urs.cz/item/CS_URS_2025_01/998763331</t>
  </si>
  <si>
    <t>766</t>
  </si>
  <si>
    <t>Konstrukce truhlářské</t>
  </si>
  <si>
    <t>18</t>
  </si>
  <si>
    <t>766999001R</t>
  </si>
  <si>
    <t>Demontáž truhlářské konstrukce výdejního pultu</t>
  </si>
  <si>
    <t>kus</t>
  </si>
  <si>
    <t>-1624155772</t>
  </si>
  <si>
    <t>19</t>
  </si>
  <si>
    <t>766000T01R</t>
  </si>
  <si>
    <t>D+M - T01 - Obložení kolem vstupních dveří včetně veškerého příslušenství a parametrů dle tabulky truhlářských výrobků v PD</t>
  </si>
  <si>
    <t>2066251435</t>
  </si>
  <si>
    <t>P</t>
  </si>
  <si>
    <t>Poznámka k položce:_x000d_
OBLOŽENÍ KOLEM VSTUPNÍCH DVEŘÍ_x000d_
_x000d_
Materiál: voštinová deska s oboustranou 8mm dřevotřískovou deskou tl. 50mm a vlepeným smrkovým rámem, laminovaný povrch_x000d_
_x000d_
Povrchová úprava: Egger H1176ST37, Dub Halifax bílý_x000d_
_x000d_
Závěšení: neviditelné držáky polic délky 285mm s nosností 40 kg_x000d_
_x000d_
Poznámka: širší strana opatřena stavitelnou nohou pro podepření</t>
  </si>
  <si>
    <t>20</t>
  </si>
  <si>
    <t>766000T02R</t>
  </si>
  <si>
    <t>D+M - T02 - Obložení kolem výdejního okna včetně veškerého příslušenství a parametrů dle tabulky truhlářských výrobků v PD</t>
  </si>
  <si>
    <t>-1035025154</t>
  </si>
  <si>
    <t>Poznámka k položce:_x000d_
OBLOŽENÍ KOLEM VÝDEJNÍHO OKNA_x000d_
_x000d_
Materiál: voštinová deska s oboustranou 8mm dřevotřískovou deskou tl. 50mm laminovaný povrch_x000d_
_x000d_
Povrchová úprava: Egger H1176ST37, Dub Halifax bílý_x000d_
_x000d_
Závěšení: neviditelné držáky polic délky 285mm s nosností 40 kg</t>
  </si>
  <si>
    <t>998766311</t>
  </si>
  <si>
    <t>Přesun hmot pro konstrukce truhlářské stanovený procentní sazbou (%) z ceny vodorovná dopravní vzdálenost do 50 m ruční (bez užití mechanizace) v objektech výšky do 6 m</t>
  </si>
  <si>
    <t>%</t>
  </si>
  <si>
    <t>-2019515936</t>
  </si>
  <si>
    <t>https://podminky.urs.cz/item/CS_URS_2025_01/998766311</t>
  </si>
  <si>
    <t>767</t>
  </si>
  <si>
    <t>Konstrukce zámečnické</t>
  </si>
  <si>
    <t>22</t>
  </si>
  <si>
    <t>767661802</t>
  </si>
  <si>
    <t>Demontáž bezpečnostních rolet plochy přes 9 do 13 m2</t>
  </si>
  <si>
    <t>-1622905513</t>
  </si>
  <si>
    <t>https://podminky.urs.cz/item/CS_URS_2025_01/767661802</t>
  </si>
  <si>
    <t>771</t>
  </si>
  <si>
    <t>Podlahy z dlaždic</t>
  </si>
  <si>
    <t>23</t>
  </si>
  <si>
    <t>771573810</t>
  </si>
  <si>
    <t>Demontáž podlah z dlaždic keramických lepených</t>
  </si>
  <si>
    <t>1609521143</t>
  </si>
  <si>
    <t>https://podminky.urs.cz/item/CS_URS_2025_01/771573810</t>
  </si>
  <si>
    <t>B2.2:</t>
  </si>
  <si>
    <t>15,47</t>
  </si>
  <si>
    <t>24</t>
  </si>
  <si>
    <t>771473810</t>
  </si>
  <si>
    <t>Demontáž soklíků z dlaždic keramických lepených rovných</t>
  </si>
  <si>
    <t>m</t>
  </si>
  <si>
    <t>416803000</t>
  </si>
  <si>
    <t>https://podminky.urs.cz/item/CS_URS_2025_01/771473810</t>
  </si>
  <si>
    <t>3,76+0,75</t>
  </si>
  <si>
    <t>25</t>
  </si>
  <si>
    <t>771111011</t>
  </si>
  <si>
    <t>Příprava podkladu před provedením dlažby vysátí podlah</t>
  </si>
  <si>
    <t>855809785</t>
  </si>
  <si>
    <t>https://podminky.urs.cz/item/CS_URS_2025_01/771111011</t>
  </si>
  <si>
    <t>P2:</t>
  </si>
  <si>
    <t>12,31</t>
  </si>
  <si>
    <t>26</t>
  </si>
  <si>
    <t>771121011</t>
  </si>
  <si>
    <t>Příprava podkladu před provedením dlažby nátěr penetrační na podlahu</t>
  </si>
  <si>
    <t>-959662299</t>
  </si>
  <si>
    <t>https://podminky.urs.cz/item/CS_URS_2025_01/771121011</t>
  </si>
  <si>
    <t>27</t>
  </si>
  <si>
    <t>771574416</t>
  </si>
  <si>
    <t>Montáž podlah z dlaždic keramických lepených cementovým flexibilním lepidlem hladkých, tloušťky do 10 mm přes 9 do 12 ks/m2</t>
  </si>
  <si>
    <t>793602688</t>
  </si>
  <si>
    <t>https://podminky.urs.cz/item/CS_URS_2025_01/771574416</t>
  </si>
  <si>
    <t>28</t>
  </si>
  <si>
    <t>M</t>
  </si>
  <si>
    <t>59761174</t>
  </si>
  <si>
    <t>dlažba keramická slinutá mrazuvzdorná R11 povrch reliéfní/matný tl do 10mm přes 9 do 12ks/m2</t>
  </si>
  <si>
    <t>32</t>
  </si>
  <si>
    <t>1000324494</t>
  </si>
  <si>
    <t>12,31*1,15</t>
  </si>
  <si>
    <t>29</t>
  </si>
  <si>
    <t>771474112</t>
  </si>
  <si>
    <t>Montáž soklů z dlaždic keramických lepených flexibilním lepidlem rovných, výšky přes 65 do 90 mm</t>
  </si>
  <si>
    <t>-1143613910</t>
  </si>
  <si>
    <t>https://podminky.urs.cz/item/CS_URS_2025_01/771474112</t>
  </si>
  <si>
    <t>4,26</t>
  </si>
  <si>
    <t>30</t>
  </si>
  <si>
    <t>59761184</t>
  </si>
  <si>
    <t>sokl keramický mrazuvzdorný povrch hladký/matný tl do 10mm výšky přes 65 do 90mm</t>
  </si>
  <si>
    <t>1670734317</t>
  </si>
  <si>
    <t>4,26*1,15</t>
  </si>
  <si>
    <t>31</t>
  </si>
  <si>
    <t>771591115</t>
  </si>
  <si>
    <t>Podlahy - dokončovací práce spárování silikonem</t>
  </si>
  <si>
    <t>-1075241605</t>
  </si>
  <si>
    <t>https://podminky.urs.cz/item/CS_URS_2025_01/771591115</t>
  </si>
  <si>
    <t>771592011</t>
  </si>
  <si>
    <t>Čištění vnitřních ploch po položení dlažby podlah nebo schodišť chemickými prostředky</t>
  </si>
  <si>
    <t>1323142159</t>
  </si>
  <si>
    <t>https://podminky.urs.cz/item/CS_URS_2025_01/771592011</t>
  </si>
  <si>
    <t>12,31+4,26*0,07</t>
  </si>
  <si>
    <t>33</t>
  </si>
  <si>
    <t>998771121</t>
  </si>
  <si>
    <t>Přesun hmot pro podlahy z dlaždic stanovený z hmotnosti přesunovaného materiálu vodorovná dopravní vzdálenost do 50 m ruční (bez užití mechanizace) v objektech výšky do 6 m</t>
  </si>
  <si>
    <t>1986683857</t>
  </si>
  <si>
    <t>https://podminky.urs.cz/item/CS_URS_2025_01/998771121</t>
  </si>
  <si>
    <t>775</t>
  </si>
  <si>
    <t>Podlahy skládané</t>
  </si>
  <si>
    <t>34</t>
  </si>
  <si>
    <t>775541821</t>
  </si>
  <si>
    <t>Demontáž plovoucích podlah laminátových, dýhovaných, vinylových ap. zaklapávacích (spojených na zámek)</t>
  </si>
  <si>
    <t>-577587164</t>
  </si>
  <si>
    <t>https://podminky.urs.cz/item/CS_URS_2025_01/775541821</t>
  </si>
  <si>
    <t>B2.1:</t>
  </si>
  <si>
    <t>167,34</t>
  </si>
  <si>
    <t>35</t>
  </si>
  <si>
    <t>775145811</t>
  </si>
  <si>
    <t>Demontáž ostatních prvků skládaných podlah podložek a parozábran volně položených</t>
  </si>
  <si>
    <t>-1471899383</t>
  </si>
  <si>
    <t>https://podminky.urs.cz/item/CS_URS_2025_01/775145811</t>
  </si>
  <si>
    <t>36</t>
  </si>
  <si>
    <t>775411820</t>
  </si>
  <si>
    <t>Demontáž soklíků nebo lišt dřevěných do suti</t>
  </si>
  <si>
    <t>1242961170</t>
  </si>
  <si>
    <t>https://podminky.urs.cz/item/CS_URS_2025_01/775411820</t>
  </si>
  <si>
    <t>87,0+1,6*3-3,76-0,75</t>
  </si>
  <si>
    <t>776</t>
  </si>
  <si>
    <t>Podlahy povlakové</t>
  </si>
  <si>
    <t>37</t>
  </si>
  <si>
    <t>776111115</t>
  </si>
  <si>
    <t>Příprava podkladu povlakových podlah a stěn broušení podlah stávajícího podkladu před litím stěrky</t>
  </si>
  <si>
    <t>510869340</t>
  </si>
  <si>
    <t>https://podminky.urs.cz/item/CS_URS_2025_01/776111115</t>
  </si>
  <si>
    <t>P1:</t>
  </si>
  <si>
    <t>170,5</t>
  </si>
  <si>
    <t>38</t>
  </si>
  <si>
    <t>776111311</t>
  </si>
  <si>
    <t>Příprava podkladu povlakových podlah a stěn vysátí podlah</t>
  </si>
  <si>
    <t>-71686038</t>
  </si>
  <si>
    <t>https://podminky.urs.cz/item/CS_URS_2025_01/776111311</t>
  </si>
  <si>
    <t>39</t>
  </si>
  <si>
    <t>776121321</t>
  </si>
  <si>
    <t>Příprava podkladu povlakových podlah a stěn penetrace neředěná podlah</t>
  </si>
  <si>
    <t>1786530121</t>
  </si>
  <si>
    <t>https://podminky.urs.cz/item/CS_URS_2025_01/776121321</t>
  </si>
  <si>
    <t>40</t>
  </si>
  <si>
    <t>776141113</t>
  </si>
  <si>
    <t>Příprava podkladu povlakových podlah a stěn vyrovnání samonivelační stěrkou podlah min.pevnosti 20 MPa, tloušťky přes 5 do 8 mm</t>
  </si>
  <si>
    <t>-2118795651</t>
  </si>
  <si>
    <t>https://podminky.urs.cz/item/CS_URS_2025_01/776141113</t>
  </si>
  <si>
    <t>41</t>
  </si>
  <si>
    <t>776231111</t>
  </si>
  <si>
    <t>Montáž podlahovin z vinylu lepením lamel nebo čtverců standardním lepidlem</t>
  </si>
  <si>
    <t>-1337188896</t>
  </si>
  <si>
    <t>https://podminky.urs.cz/item/CS_URS_2025_01/776231111</t>
  </si>
  <si>
    <t>42</t>
  </si>
  <si>
    <t>28411051R</t>
  </si>
  <si>
    <t>vinylové dílce lepené třída zátěže min 33 tl 3mm</t>
  </si>
  <si>
    <t>549671852</t>
  </si>
  <si>
    <t>170,5*1,1</t>
  </si>
  <si>
    <t>43</t>
  </si>
  <si>
    <t>776421111</t>
  </si>
  <si>
    <t>Montáž lišt obvodových lepených</t>
  </si>
  <si>
    <t>-34689607</t>
  </si>
  <si>
    <t>https://podminky.urs.cz/item/CS_URS_2025_01/776421111</t>
  </si>
  <si>
    <t>87,0+1,6*3-5,96-0,9*2-1,9</t>
  </si>
  <si>
    <t>44</t>
  </si>
  <si>
    <t>28411001</t>
  </si>
  <si>
    <t>lišta soklová PVC 9,7x58mm</t>
  </si>
  <si>
    <t>1394414076</t>
  </si>
  <si>
    <t>82,14*1,15</t>
  </si>
  <si>
    <t>45</t>
  </si>
  <si>
    <t>776991121</t>
  </si>
  <si>
    <t>Ostatní práce údržba nových podlahovin po pokládce čištění základní</t>
  </si>
  <si>
    <t>-674513521</t>
  </si>
  <si>
    <t>https://podminky.urs.cz/item/CS_URS_2025_01/776991121</t>
  </si>
  <si>
    <t>46</t>
  </si>
  <si>
    <t>998776121</t>
  </si>
  <si>
    <t>Přesun hmot pro podlahy povlakové stanovený z hmotnosti přesunovaného materiálu vodorovná dopravní vzdálenost do 50 m ruční (bez užití mechanizace) v objektech výšky do 6 m</t>
  </si>
  <si>
    <t>-146726842</t>
  </si>
  <si>
    <t>https://podminky.urs.cz/item/CS_URS_2025_01/998776121</t>
  </si>
  <si>
    <t>784</t>
  </si>
  <si>
    <t>Dokončovací práce - malby a tapety</t>
  </si>
  <si>
    <t>47</t>
  </si>
  <si>
    <t>784111001</t>
  </si>
  <si>
    <t>Oprášení (ometení) podkladu v místnostech výšky do 3,80 m</t>
  </si>
  <si>
    <t>1055519150</t>
  </si>
  <si>
    <t>https://podminky.urs.cz/item/CS_URS_2025_01/784111001</t>
  </si>
  <si>
    <t>3,0*(14,35-3,1)+3,17*(78,85-3,1+1,6*3) "stěny"</t>
  </si>
  <si>
    <t>182,81 "strop"</t>
  </si>
  <si>
    <t>48</t>
  </si>
  <si>
    <t>784181101R</t>
  </si>
  <si>
    <t>Penetrace podkladu stříkaná jednonásobná základní akrylátová bezbarvá v místnostech výšky do 3,80 m</t>
  </si>
  <si>
    <t>1564136863</t>
  </si>
  <si>
    <t>49</t>
  </si>
  <si>
    <t>784211101R</t>
  </si>
  <si>
    <t>Malby stříkané z malířských směsí oděruvzdorných za mokra dvojnásobné, bílé za mokra oděruvzdorné výborně v místnostech výšky do 3,80 m</t>
  </si>
  <si>
    <t>-243203689</t>
  </si>
  <si>
    <t>02 - Silnoproud</t>
  </si>
  <si>
    <t>D1 - Kabeláž:</t>
  </si>
  <si>
    <t>D2 - Rozváděče RKU2 obsahují :</t>
  </si>
  <si>
    <t>D3 - Zásuvky, spínače, krabice, elektroinstalační materiál :</t>
  </si>
  <si>
    <t>D4 - Ostatní náklady :</t>
  </si>
  <si>
    <t>D1</t>
  </si>
  <si>
    <t>Kabeláž:</t>
  </si>
  <si>
    <t>Pol1</t>
  </si>
  <si>
    <t>Kabel CYKY-J 5x2,5mm2</t>
  </si>
  <si>
    <t>Pol2</t>
  </si>
  <si>
    <t>Kabel CYKY-J 3,2,5mm2</t>
  </si>
  <si>
    <t>Pol3</t>
  </si>
  <si>
    <t>Uzemňovací vodič CYA 6mm2</t>
  </si>
  <si>
    <t>Pol4</t>
  </si>
  <si>
    <t>Trubky do podlahy</t>
  </si>
  <si>
    <t>Pol5</t>
  </si>
  <si>
    <t>Drobný materiál (příchytky, označení kabelů, atd…)</t>
  </si>
  <si>
    <t>D2</t>
  </si>
  <si>
    <t>Rozváděče RKU2 obsahují :</t>
  </si>
  <si>
    <t>Pol6</t>
  </si>
  <si>
    <t>Doplnění stávajícího rozváděče</t>
  </si>
  <si>
    <t>Pol7</t>
  </si>
  <si>
    <t>3f. proudový chránič FI40-4p/0,03, 40A/0,03A</t>
  </si>
  <si>
    <t>ks</t>
  </si>
  <si>
    <t>Pol8</t>
  </si>
  <si>
    <t>Jednofázový jistič B16/1, 16A</t>
  </si>
  <si>
    <t>Pol9</t>
  </si>
  <si>
    <t>Třífázový jistič B16/3, 16A</t>
  </si>
  <si>
    <t>Pol10</t>
  </si>
  <si>
    <t>Úprava stávajícího rozvaděče (případné předrátování apod.)</t>
  </si>
  <si>
    <t>Pol11</t>
  </si>
  <si>
    <t>Revize rozváděče</t>
  </si>
  <si>
    <t>Pol12</t>
  </si>
  <si>
    <t>Drobný materiál (svorky, hřeben, atd…)</t>
  </si>
  <si>
    <t>D3</t>
  </si>
  <si>
    <t>Zásuvky, spínače, krabice, elektroinstalační materiál :</t>
  </si>
  <si>
    <t>Pol13</t>
  </si>
  <si>
    <t>Zásuvka jednoduchá pod omítku 230V, 16A, IP20, komplet</t>
  </si>
  <si>
    <t>Pol14</t>
  </si>
  <si>
    <t>Pomocný a montážní materiál, označovací materiál</t>
  </si>
  <si>
    <t>Pol15</t>
  </si>
  <si>
    <t>Demontáž stávajících koncových prvků</t>
  </si>
  <si>
    <t>Pol16</t>
  </si>
  <si>
    <t>Ostatní drobný elektroinstalační materiál</t>
  </si>
  <si>
    <t>D4</t>
  </si>
  <si>
    <t>Ostatní náklady :</t>
  </si>
  <si>
    <t>Pol17</t>
  </si>
  <si>
    <t>Doprava (silnoproud)</t>
  </si>
  <si>
    <t>Pol18</t>
  </si>
  <si>
    <t>Stavební přípomoce</t>
  </si>
  <si>
    <t>Pol19</t>
  </si>
  <si>
    <t>Drobný materiál (hmoždinky, šrouby, sádra, atd..)</t>
  </si>
  <si>
    <t>Pol20</t>
  </si>
  <si>
    <t>Zkoušky, revize</t>
  </si>
  <si>
    <t>Pol21</t>
  </si>
  <si>
    <t>Dokumentace skutečného stavu</t>
  </si>
  <si>
    <t>03 - Gastrotechnologie</t>
  </si>
  <si>
    <t>NZ Výdejní stůl s 1x vodní lázní pro 4x GN1/1 - cca 1700x700x900 - napouštění a vypouštění kohouty - podstavec jako PS 11, spodní police 1700x700x900</t>
  </si>
  <si>
    <t>3a</t>
  </si>
  <si>
    <t>NZ Dechová nástavba s LED osvětlením - provedení masivní jako GLOBUS - nerezová konstrukce + ESG sklo</t>
  </si>
  <si>
    <t>NZ Výdejní stůl PS 11 - 1800x700x900 - spodní police - příprava na obklad laminem 1800x700x900</t>
  </si>
  <si>
    <t>DVMNT Regál koloniál - LAMINO výkres 01 -1000x700x700 materiál LTD antracit na korpus + lamely LTD v dřevodekoru tl. 18 mm, hrany ABS, větrací mřížka</t>
  </si>
  <si>
    <t>6a</t>
  </si>
  <si>
    <t>NZ Výdejní stůl PS 12 pro kotlíky - 1100x700x900 - v pracovní desce 2x výřez pro kotlíky na polévku - podstavec jako PS 12, spodní police a stavitelná mezipolice 1100x700x900</t>
  </si>
  <si>
    <t>7220738 Kotlik el.na polevku SB-7 DIGI vestavny</t>
  </si>
  <si>
    <t>7100717 Stolní vyhřívaná vitrína PIZZA • VETRINETTA D38 465x430x590</t>
  </si>
  <si>
    <t>7230374 Infra lampa závěsná - černá 180mm 450-1000 mm</t>
  </si>
  <si>
    <t>NZ Výdejní stůl PS 11 - 1900x700x900 mm 1900x700x900</t>
  </si>
  <si>
    <t>NZ Chlazená virína samoobslužná - včetně agregátu - 1200x700x700</t>
  </si>
  <si>
    <t>12a</t>
  </si>
  <si>
    <t>NZ Podstavec pod vitrínu PS11 -1200x660x860</t>
  </si>
  <si>
    <t>NZ Chlazená virína samoobslužná - včetně agregátu - 800x700x700</t>
  </si>
  <si>
    <t>13a</t>
  </si>
  <si>
    <t>NZ Podstavec pod vitrínu PS11 -800x660x860</t>
  </si>
  <si>
    <t>DVMNT Regál koloniál - LAMINO výkres 02 -900x700x700 materiál LTD antracit na korpus + lamely LTD v dřevodekoru tl. 18 mm, hrany ABS, větrací mřížka, police stavitelné</t>
  </si>
  <si>
    <t>NZ Výdejní stůl PS 11 - 1400x700x900 1400x700x900</t>
  </si>
  <si>
    <t>NZ Stůl pod kasu - cca 1300x700x900 - snížená pracovní deska pro pokladnu 1300x700x900</t>
  </si>
  <si>
    <t>NZ Pojezdová dráha trubková - cca 16 bm</t>
  </si>
  <si>
    <t>NZ Soklblenda z vnější strany výdeje - montáž přes nohy</t>
  </si>
  <si>
    <t>NZ Soklblenda z vnitřní strany výdeje - montáž přes nohy</t>
  </si>
  <si>
    <t>NZ Čelní obklad - LAMINO</t>
  </si>
  <si>
    <t>991</t>
  </si>
  <si>
    <t>Montáž a doprava</t>
  </si>
  <si>
    <t>-293048975</t>
  </si>
  <si>
    <t>VRN - Vedlejší rozpočtové náklady</t>
  </si>
  <si>
    <t>010001000</t>
  </si>
  <si>
    <t>Průzkumné, zeměměřičské a projektové práce</t>
  </si>
  <si>
    <t>…</t>
  </si>
  <si>
    <t>1024</t>
  </si>
  <si>
    <t>-291830542</t>
  </si>
  <si>
    <t>https://podminky.urs.cz/item/CS_URS_2025_01/010001000</t>
  </si>
  <si>
    <t>020001000</t>
  </si>
  <si>
    <t>Příprava staveniště</t>
  </si>
  <si>
    <t>-103194491</t>
  </si>
  <si>
    <t>https://podminky.urs.cz/item/CS_URS_2025_01/020001000</t>
  </si>
  <si>
    <t>030001000</t>
  </si>
  <si>
    <t>Zařízení staveniště</t>
  </si>
  <si>
    <t>1967878594</t>
  </si>
  <si>
    <t>https://podminky.urs.cz/item/CS_URS_2025_01/030001000</t>
  </si>
  <si>
    <t>040001000</t>
  </si>
  <si>
    <t>Inženýrská činnost</t>
  </si>
  <si>
    <t>-2092196201</t>
  </si>
  <si>
    <t>https://podminky.urs.cz/item/CS_URS_2025_01/040001000</t>
  </si>
  <si>
    <t>060001000</t>
  </si>
  <si>
    <t>Územní vlivy</t>
  </si>
  <si>
    <t>2067140432</t>
  </si>
  <si>
    <t>https://podminky.urs.cz/item/CS_URS_2025_01/060001000</t>
  </si>
  <si>
    <t>070001000</t>
  </si>
  <si>
    <t>Provozní vlivy</t>
  </si>
  <si>
    <t>-1231916442</t>
  </si>
  <si>
    <t>https://podminky.urs.cz/item/CS_URS_2025_01/070001000</t>
  </si>
  <si>
    <t>090001000</t>
  </si>
  <si>
    <t>Ostatní náklady</t>
  </si>
  <si>
    <t>-1773383654</t>
  </si>
  <si>
    <t>https://podminky.urs.cz/item/CS_URS_2025_01/090001000</t>
  </si>
  <si>
    <t>Struktura údajů, formát souboru a metodika pro zpracování</t>
  </si>
  <si>
    <t>Struktura</t>
  </si>
  <si>
    <t>Soubor je složen ze záložky Rekapitulace stavby a záložek s názvem soupisu prací pro jednotlivé objekty ve formátu XLSX. Každá ze záložek přitom obsahuje</t>
  </si>
  <si>
    <t>ještě samostatné sestavy vymezené orámovaním a nadpisem sestavy.</t>
  </si>
  <si>
    <r>
      <rPr>
        <rFont val="Arial CE"/>
        <charset val="238"/>
        <i val="1"/>
        <color auto="1"/>
        <sz val="8"/>
        <scheme val="none"/>
      </rPr>
      <t xml:space="preserve">Rekapitulace stavby </t>
    </r>
    <r>
      <rPr>
        <rFont val="Arial CE"/>
        <charset val="238"/>
        <color auto="1"/>
        <sz val="8"/>
        <scheme val="none"/>
      </rPr>
      <t>obsahuje sestavu Rekapitulace stavby a Rekapitulace objektů stavby a soupisů prací.</t>
    </r>
  </si>
  <si>
    <r>
      <t xml:space="preserve">V sestavě </t>
    </r>
    <r>
      <rPr>
        <rFont val="Arial CE"/>
        <charset val="238"/>
        <b val="1"/>
        <color auto="1"/>
        <sz val="8"/>
        <scheme val="none"/>
      </rPr>
      <t>Rekapitulace stavby</t>
    </r>
    <r>
      <rPr>
        <rFont val="Arial CE"/>
        <charset val="238"/>
        <color auto="1"/>
        <sz val="8"/>
        <scheme val="none"/>
      </rPr>
      <t xml:space="preserve"> jsou uvedeny informace identifikující předmět veřejné zakázky na stavební práce, KSO, CC-CZ, CZ-CPV, CZ-CPA a rekapitulaci </t>
    </r>
  </si>
  <si>
    <t>celkové nabídkové ceny účastníka.</t>
  </si>
  <si>
    <t xml:space="preserve">Termínem "učastník" (resp. zhotovitel) se myslí "účastník zadávacího řízení" ve smyslu zákona o zadávání veřejných zakázek. </t>
  </si>
  <si>
    <r>
      <t xml:space="preserve">V sestavě </t>
    </r>
    <r>
      <rPr>
        <rFont val="Arial CE"/>
        <charset val="238"/>
        <b val="1"/>
        <color auto="1"/>
        <sz val="8"/>
        <scheme val="none"/>
      </rPr>
      <t>Rekapitulace objektů stavby a soupisů prací</t>
    </r>
    <r>
      <rPr>
        <rFont val="Arial CE"/>
        <charset val="238"/>
        <color auto="1"/>
        <sz val="8"/>
        <scheme val="none"/>
      </rPr>
      <t xml:space="preserve"> je uvedena rekapitulace stavebních objektů, inženýrských objektů, provozních souborů,</t>
    </r>
  </si>
  <si>
    <t>vedlejších a ostatních nákladů a ostatních nákladů s rekapitulací nabídkové ceny za jednotlivé soupisy prací. Na základě údaje Typ je možné</t>
  </si>
  <si>
    <t>identifikovat, zda se jedná o objekt nebo soupis prací pro daný objekt:</t>
  </si>
  <si>
    <t>Stavební objekt pozemní</t>
  </si>
  <si>
    <t>ING</t>
  </si>
  <si>
    <t>Stavební objekt inženýrský</t>
  </si>
  <si>
    <t>PRO</t>
  </si>
  <si>
    <t>Provozní soubor</t>
  </si>
  <si>
    <t>VON</t>
  </si>
  <si>
    <t>Vedlejší a ostatní náklady</t>
  </si>
  <si>
    <t>OST</t>
  </si>
  <si>
    <t>Ostatní</t>
  </si>
  <si>
    <t>Soupis</t>
  </si>
  <si>
    <t>Soupis prací pro daný typ objektu</t>
  </si>
  <si>
    <r>
      <rPr>
        <rFont val="Arial CE"/>
        <charset val="238"/>
        <i val="1"/>
        <color auto="1"/>
        <sz val="8"/>
        <scheme val="none"/>
      </rPr>
      <t xml:space="preserve">Soupis prací </t>
    </r>
    <r>
      <rPr>
        <rFont val="Arial CE"/>
        <charset val="238"/>
        <color auto="1"/>
        <sz val="8"/>
        <scheme val="none"/>
      </rPr>
      <t>pro jednotlivé objekty obsahuje sestavy Krycí list soupisu prací, Rekapitulace členění soupisu prací, Soupis prací. Za soupis prací může být považován</t>
    </r>
  </si>
  <si>
    <t>i objekt stavby v případě, že neobsahuje podřízenou zakázku.</t>
  </si>
  <si>
    <r>
      <rPr>
        <rFont val="Arial CE"/>
        <charset val="238"/>
        <b val="1"/>
        <color auto="1"/>
        <sz val="8"/>
        <scheme val="none"/>
      </rPr>
      <t>Krycí list soupisu</t>
    </r>
    <r>
      <rPr>
        <rFont val="Arial CE"/>
        <charset val="238"/>
        <color auto="1"/>
        <sz val="8"/>
        <scheme val="none"/>
      </rPr>
      <t xml:space="preserve"> obsahuje rekapitulaci informací o předmětu veřejné zakázky ze sestavy Rekapitulace stavby, informaci o zařazení objektu do KSO, </t>
    </r>
  </si>
  <si>
    <t>CC-CZ, CZ-CPV, CZ-CPA a rekapitulaci celkové nabídkové ceny účastníka za aktuální soupis prací.</t>
  </si>
  <si>
    <r>
      <rPr>
        <rFont val="Arial CE"/>
        <charset val="238"/>
        <b val="1"/>
        <color auto="1"/>
        <sz val="8"/>
        <scheme val="none"/>
      </rPr>
      <t>Rekapitulace členění soupisu prací</t>
    </r>
    <r>
      <rPr>
        <rFont val="Arial CE"/>
        <charset val="238"/>
        <color auto="1"/>
        <sz val="8"/>
        <scheme val="none"/>
      </rPr>
      <t xml:space="preserve"> obsahuje rekapitulaci soupisu prací ve všech úrovních členění soupisu tak, jak byla tato členění použita (např. </t>
    </r>
  </si>
  <si>
    <t>stavební díly, funkční díly, případně jiné členění) s rekapitulací nabídkové ceny.</t>
  </si>
  <si>
    <r>
      <rPr>
        <rFont val="Arial CE"/>
        <charset val="238"/>
        <b val="1"/>
        <color auto="1"/>
        <sz val="8"/>
        <scheme val="none"/>
      </rPr>
      <t xml:space="preserve">Soupis prací </t>
    </r>
    <r>
      <rPr>
        <rFont val="Arial CE"/>
        <charset val="238"/>
        <color auto="1"/>
        <sz val="8"/>
        <scheme val="none"/>
      </rPr>
      <t>obsahuje položky veškerých stavebních nebo montážních prací, dodávek materiálů a služeb nezbytných pro zhotovení stavebního objektu,</t>
    </r>
  </si>
  <si>
    <t>inženýrského objektu, provozního souboru, vedlejších a ostatních nákladů.</t>
  </si>
  <si>
    <t>Pro položky soupisu prací se zobrazují následující informace:</t>
  </si>
  <si>
    <t>Pořadové číslo položky v aktuálním soupisu</t>
  </si>
  <si>
    <t>TYP</t>
  </si>
  <si>
    <t xml:space="preserve">Typ položky: K - konstrukce, M - materiál, PP - plný popis, PSC - poznámka k souboru cen,  P - poznámka k položce, VV - výkaz výměr, FIG - rozpad figur</t>
  </si>
  <si>
    <t>Kód položky</t>
  </si>
  <si>
    <t>Zkrácený popis položky</t>
  </si>
  <si>
    <t>Měrná jednotka položky</t>
  </si>
  <si>
    <t>Množství v měrné jednotce</t>
  </si>
  <si>
    <t>J.cena</t>
  </si>
  <si>
    <t xml:space="preserve">Jednotková cena položky. Zadaní může obsahovat namísto J.ceny sloupce J.materiál a J.montáž, jejichž součet definuje </t>
  </si>
  <si>
    <t>J.cenu položky.</t>
  </si>
  <si>
    <t xml:space="preserve">Cena celkem </t>
  </si>
  <si>
    <t>Celková cena položky daná jako součin množství a j.ceny</t>
  </si>
  <si>
    <t>Příslušnost položky do cenové soustavy</t>
  </si>
  <si>
    <t>Ke každé položce soupisu prací se na samostatných řádcích může zobrazovat:</t>
  </si>
  <si>
    <t>Plný popis položky</t>
  </si>
  <si>
    <t>Poznámka k souboru cen a poznámka zadavatele</t>
  </si>
  <si>
    <t>Výkaz výměr</t>
  </si>
  <si>
    <t>Pokud je k řádku výkazu výměr evidovaný údaj ve sloupci Kód, jedná se o definovaný odkaz, na který se může odvolávat výkaz výměr z jiné položky.</t>
  </si>
  <si>
    <t xml:space="preserve">Metodika pro zpracování </t>
  </si>
  <si>
    <t>Jednotlivé sestavy jsou v souboru provázány. Editovatelné pole jsou zvýrazněny žlutým podbarvením, ostatní pole neslouží k editaci a nesmí být jakkoliv</t>
  </si>
  <si>
    <t>modifikovány.</t>
  </si>
  <si>
    <t xml:space="preserve">Účastník je pro podání nabídky povinen vyplnit žlutě podbarvená pole: </t>
  </si>
  <si>
    <t xml:space="preserve">Pole Účastník v sestavě Rekapitulace stavby - zde účastník vyplní svůj název (název subjektu) </t>
  </si>
  <si>
    <t>Pole IČ a DIČ v sestavě Rekapitulace stavby - zde účastník vyplní svoje IČ a DIČ</t>
  </si>
  <si>
    <t>Datum v sestavě Rekapitulace stavby - zde účastník vyplní datum vytvoření nabídky</t>
  </si>
  <si>
    <t>J.cena = jednotková cena v sestavě Soupis prací o maximálním počtu desetinných míst uvedených v poli</t>
  </si>
  <si>
    <t>- pokud sestavy soupisů prací obsahují pole J.cena, měla by být všechna tato pole vyplněna nenulovými</t>
  </si>
  <si>
    <t>Poznámka - nepovinný údaj pro položku soupisu</t>
  </si>
  <si>
    <t>V případě, že sestavy soupisů prací neobsahují pole J.cena, potom ve všech soupisech prací obsahují pole:</t>
  </si>
  <si>
    <t xml:space="preserve"> - J.materiál - jednotková cena materiálu </t>
  </si>
  <si>
    <t xml:space="preserve"> - J.montáž - jednotková cena montáže</t>
  </si>
  <si>
    <t>Účastník v tomto případě by měl vyplnit všechna pole J.materiál a pole J.montáž nenulovými kladnými číslicemi. V případech, kdy položka</t>
  </si>
  <si>
    <t>neobsahuje žádný materiál je přípustné, aby pole J.materiál bylo vyplněno nulou. V případech, kdy položka neobsahuje žádnou montáž je přípustné,</t>
  </si>
  <si>
    <t>aby pole J.montáž bylo vyplněno nulou. Obě pole - J.materiál, J.Montáž u jedné položky by však neměly být vyplněny nulou.</t>
  </si>
  <si>
    <t>Rekapitulace stavby</t>
  </si>
  <si>
    <t>Název</t>
  </si>
  <si>
    <t>Povinný</t>
  </si>
  <si>
    <t>Max. počet</t>
  </si>
  <si>
    <t>atributu</t>
  </si>
  <si>
    <t>(A/N)</t>
  </si>
  <si>
    <t>znaků</t>
  </si>
  <si>
    <t>A</t>
  </si>
  <si>
    <t>Kód stavby</t>
  </si>
  <si>
    <t>String</t>
  </si>
  <si>
    <t>Stavba</t>
  </si>
  <si>
    <t>Název stavby</t>
  </si>
  <si>
    <t>Místo</t>
  </si>
  <si>
    <t>N</t>
  </si>
  <si>
    <t>Místo stavby</t>
  </si>
  <si>
    <t>Datum</t>
  </si>
  <si>
    <t>Datum vykonaného exportu</t>
  </si>
  <si>
    <t>Date</t>
  </si>
  <si>
    <t>KSO</t>
  </si>
  <si>
    <t>Klasifikace stavebního objektu</t>
  </si>
  <si>
    <t>CC-CZ</t>
  </si>
  <si>
    <t>Klasifikace stavbeních děl</t>
  </si>
  <si>
    <t>CZ-CPV</t>
  </si>
  <si>
    <t>Společný slovník pro veřejné zakázky</t>
  </si>
  <si>
    <t>CZ-CPA</t>
  </si>
  <si>
    <t>Klasifikace produkce podle činností</t>
  </si>
  <si>
    <t>Zadavatel</t>
  </si>
  <si>
    <t>Zadavatel zadaní</t>
  </si>
  <si>
    <t>IČ</t>
  </si>
  <si>
    <t>IČ zadavatele zadaní</t>
  </si>
  <si>
    <t>DIČ</t>
  </si>
  <si>
    <t>DIČ zadavatele zadaní</t>
  </si>
  <si>
    <t>Účastník</t>
  </si>
  <si>
    <t>Účastník veřejné zakázky</t>
  </si>
  <si>
    <t>Projektant</t>
  </si>
  <si>
    <t>Poznámka</t>
  </si>
  <si>
    <t>Poznámka k zadání</t>
  </si>
  <si>
    <t>Sazba DPH</t>
  </si>
  <si>
    <t>Rekapitulace sazeb DPH u položek soupisů</t>
  </si>
  <si>
    <t>eGSazbaDph</t>
  </si>
  <si>
    <t>Základna DPH</t>
  </si>
  <si>
    <t>Základna DPH určena součtem celkové ceny z položek soupisů</t>
  </si>
  <si>
    <t>Double</t>
  </si>
  <si>
    <t>Hodnota DPH</t>
  </si>
  <si>
    <t>Celková cena bez DPH za celou stavbu. Sčítává se ze všech listů.</t>
  </si>
  <si>
    <t>Celková cena s DPH za celou stavbu</t>
  </si>
  <si>
    <t>Rekapitulace objektů stavby a soupisů prací</t>
  </si>
  <si>
    <t>Přebírá se z Rekapitulace stavby</t>
  </si>
  <si>
    <t>Kód objektu</t>
  </si>
  <si>
    <t>Objektu, Soupis prací</t>
  </si>
  <si>
    <t>Název objektu</t>
  </si>
  <si>
    <t>Cena bez DPH za daný objekt</t>
  </si>
  <si>
    <t>Cena spolu s DPH za daný objekt</t>
  </si>
  <si>
    <t>Typ zakázky</t>
  </si>
  <si>
    <t>eGTypZakazky</t>
  </si>
  <si>
    <t>Krycí list soupisu</t>
  </si>
  <si>
    <t>Objekt</t>
  </si>
  <si>
    <t>Kód a název objektu</t>
  </si>
  <si>
    <t>20 + 120</t>
  </si>
  <si>
    <t>Kód a název soupisu</t>
  </si>
  <si>
    <t>Poznámka k soupisu prací</t>
  </si>
  <si>
    <t>Rekapitulace sazeb DPH na položkách aktuálního soupisu</t>
  </si>
  <si>
    <t>Základna DPH určena součtem celkové ceny z položek aktuálního soupisu</t>
  </si>
  <si>
    <t>Cena bez DPH za daný soupis</t>
  </si>
  <si>
    <t>Cena s DPH</t>
  </si>
  <si>
    <t>Cena s DPH za daný soupis</t>
  </si>
  <si>
    <t>Rekapitulace členění soupisu prací</t>
  </si>
  <si>
    <t>Kód a název objektu, přebírá se z Krycího listu soupisu</t>
  </si>
  <si>
    <t>Kód a název objektu, přebírá se z Krycího listu soupisu</t>
  </si>
  <si>
    <t>Kód a název dílu ze soupisu</t>
  </si>
  <si>
    <t>20 + 100</t>
  </si>
  <si>
    <t>Cena celkem</t>
  </si>
  <si>
    <t>Cena celkem za díl ze soupisu</t>
  </si>
  <si>
    <t>Soupis prací</t>
  </si>
  <si>
    <t>Přebírá se z Krycího listu soupisu</t>
  </si>
  <si>
    <t>Pořadové číslo položky soupisu</t>
  </si>
  <si>
    <t>Long</t>
  </si>
  <si>
    <t>Typ položky soupisu</t>
  </si>
  <si>
    <t>eGTypPolozky</t>
  </si>
  <si>
    <t>Kód položky ze soupisu</t>
  </si>
  <si>
    <t>Popis položky ze soupisu</t>
  </si>
  <si>
    <t>Množství položky soupisu</t>
  </si>
  <si>
    <t>J.Cena</t>
  </si>
  <si>
    <t>Jednotková cena položky</t>
  </si>
  <si>
    <t>Cena celkem vyčíslena jako J.Cena * Množství</t>
  </si>
  <si>
    <t>Zařazení položky do cenové soustavy</t>
  </si>
  <si>
    <t>p</t>
  </si>
  <si>
    <t>Poznámka položky ze soupisu</t>
  </si>
  <si>
    <t>Memo</t>
  </si>
  <si>
    <t>psc</t>
  </si>
  <si>
    <t>Poznámka k souboru cen ze soupisu</t>
  </si>
  <si>
    <t>pp</t>
  </si>
  <si>
    <t>Plný popis položky ze soupisu</t>
  </si>
  <si>
    <t>vv</t>
  </si>
  <si>
    <t>Výkaz výměr (figura, výraz, výměra) ze soupisu</t>
  </si>
  <si>
    <t>Text,Text,Double</t>
  </si>
  <si>
    <t>20, 150</t>
  </si>
  <si>
    <t>fig</t>
  </si>
  <si>
    <t>Rozpad figur</t>
  </si>
  <si>
    <t>Sazba DPH pro položku</t>
  </si>
  <si>
    <t>eGSazbaDPH</t>
  </si>
  <si>
    <t>Hmotnost</t>
  </si>
  <si>
    <t>Hmotnost položky ze soupisu</t>
  </si>
  <si>
    <t>Suť</t>
  </si>
  <si>
    <t>Suť položky ze soupisu</t>
  </si>
  <si>
    <t>Nh</t>
  </si>
  <si>
    <t>Normohodiny položky ze soupisu</t>
  </si>
  <si>
    <t>Datová věta</t>
  </si>
  <si>
    <t>Typ věty</t>
  </si>
  <si>
    <t>Hodnota</t>
  </si>
  <si>
    <t>Význam</t>
  </si>
  <si>
    <t>Základní sazba DPH</t>
  </si>
  <si>
    <t>Snížená sazba DPH</t>
  </si>
  <si>
    <t>Nulová sazba DPH</t>
  </si>
  <si>
    <t>Základní sazba DPH přenesená</t>
  </si>
  <si>
    <t>Snížená sazba DPH přenesená</t>
  </si>
  <si>
    <t>Stavební objekt</t>
  </si>
  <si>
    <t>Inženýrský objekt</t>
  </si>
  <si>
    <t>Položka typu HSV</t>
  </si>
  <si>
    <t>Položka typu PSV</t>
  </si>
  <si>
    <t>Položka typu M</t>
  </si>
  <si>
    <t>Položka typu OST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</si>
</sst>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53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800080"/>
      <name val="Arial CE"/>
    </font>
    <font>
      <sz val="8"/>
      <name val="Trebuchet MS"/>
      <family val="0"/>
      <charset val="238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79797"/>
      <name val="Arial CE"/>
    </font>
    <font>
      <i/>
      <u/>
      <sz val="7"/>
      <color rgb="FF979797"/>
      <name val="Calibri"/>
      <scheme val="minor"/>
    </font>
    <font>
      <sz val="7"/>
      <color rgb="FF969696"/>
      <name val="Arial CE"/>
    </font>
    <font>
      <i/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sz val="8"/>
      <name val="Trebuchet MS"/>
      <charset val="238"/>
    </font>
    <font>
      <b/>
      <sz val="16"/>
      <name val="Trebuchet MS"/>
      <charset val="238"/>
    </font>
    <font>
      <b/>
      <sz val="11"/>
      <name val="Trebuchet MS"/>
      <charset val="238"/>
    </font>
    <font>
      <sz val="8"/>
      <name val="Arial CE"/>
      <charset val="238"/>
    </font>
    <font>
      <sz val="9"/>
      <name val="Trebuchet MS"/>
      <charset val="238"/>
    </font>
    <font>
      <sz val="10"/>
      <name val="Trebuchet MS"/>
      <charset val="238"/>
    </font>
    <font>
      <sz val="11"/>
      <name val="Trebuchet MS"/>
      <charset val="238"/>
    </font>
    <font>
      <b/>
      <sz val="9"/>
      <name val="Trebuchet MS"/>
      <charset val="238"/>
    </font>
    <font>
      <b/>
      <sz val="8"/>
      <name val="Arial CE"/>
      <charset val="238"/>
    </font>
    <font>
      <sz val="9"/>
      <name val="Trebuchet MS"/>
      <family val="0"/>
      <charset val="238"/>
    </font>
    <font>
      <sz val="8"/>
      <name val="Arial CE"/>
      <family val="0"/>
      <charset val="238"/>
    </font>
    <font>
      <u/>
      <sz val="11"/>
      <color theme="10"/>
      <name val="Calibri"/>
      <scheme val="minor"/>
    </font>
    <font>
      <i/>
      <sz val="8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32">
    <border/>
    <border>
      <left>
        <color indexed="0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  <border>
      <left style="thin">
        <color indexed="64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 style="thin">
        <color indexed="64"/>
      </top>
      <bottom>
        <color indexed="0"/>
      </bottom>
      <diagonal>
        <color indexed="0"/>
      </diagonal>
    </border>
    <border>
      <left style="thin">
        <color indexed="64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 style="thin">
        <color indexed="64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 style="thin">
        <color indexed="64"/>
      </bottom>
      <diagonal>
        <color indexed="0"/>
      </diagonal>
    </border>
  </borders>
  <cellStyleXfs count="2">
    <xf numFmtId="0" fontId="0" fillId="0" borderId="0"/>
    <xf numFmtId="0" fontId="51" fillId="0" borderId="0" applyNumberFormat="0" applyFill="0" applyBorder="0" applyAlignment="0" applyProtection="0"/>
  </cellStyleXfs>
  <cellXfs count="368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 applyProtection="1"/>
    <xf numFmtId="0" fontId="13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2" xfId="0" applyBorder="1" applyProtection="1"/>
    <xf numFmtId="0" fontId="0" fillId="0" borderId="3" xfId="0" applyBorder="1" applyProtection="1"/>
    <xf numFmtId="0" fontId="0" fillId="0" borderId="4" xfId="0" applyBorder="1"/>
    <xf numFmtId="0" fontId="0" fillId="0" borderId="4" xfId="0" applyBorder="1" applyProtection="1"/>
    <xf numFmtId="0" fontId="0" fillId="0" borderId="0" xfId="0" applyProtection="1"/>
    <xf numFmtId="0" fontId="14" fillId="0" borderId="0" xfId="0" applyFont="1" applyAlignment="1" applyProtection="1">
      <alignment horizontal="left"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7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7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5" xfId="0" applyBorder="1" applyProtection="1"/>
    <xf numFmtId="0" fontId="0" fillId="0" borderId="0" xfId="0" applyFont="1" applyAlignment="1">
      <alignment vertical="center"/>
    </xf>
    <xf numFmtId="0" fontId="0" fillId="0" borderId="4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8" fillId="0" borderId="6" xfId="0" applyFont="1" applyBorder="1" applyAlignment="1" applyProtection="1">
      <alignment horizontal="left" vertical="center"/>
    </xf>
    <xf numFmtId="0" fontId="0" fillId="0" borderId="6" xfId="0" applyFont="1" applyBorder="1" applyAlignment="1" applyProtection="1">
      <alignment vertical="center"/>
    </xf>
    <xf numFmtId="4" fontId="18" fillId="0" borderId="6" xfId="0" applyNumberFormat="1" applyFont="1" applyBorder="1" applyAlignment="1" applyProtection="1">
      <alignment vertical="center"/>
    </xf>
    <xf numFmtId="0" fontId="0" fillId="0" borderId="4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4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19" fillId="0" borderId="0" xfId="0" applyNumberFormat="1" applyFont="1" applyAlignment="1" applyProtection="1">
      <alignment vertical="center"/>
    </xf>
    <xf numFmtId="0" fontId="1" fillId="0" borderId="4" xfId="0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4" fillId="3" borderId="7" xfId="0" applyFont="1" applyFill="1" applyBorder="1" applyAlignment="1" applyProtection="1">
      <alignment horizontal="left" vertical="center"/>
    </xf>
    <xf numFmtId="0" fontId="0" fillId="3" borderId="8" xfId="0" applyFont="1" applyFill="1" applyBorder="1" applyAlignment="1" applyProtection="1">
      <alignment vertical="center"/>
    </xf>
    <xf numFmtId="0" fontId="4" fillId="3" borderId="8" xfId="0" applyFont="1" applyFill="1" applyBorder="1" applyAlignment="1" applyProtection="1">
      <alignment horizontal="center" vertical="center"/>
    </xf>
    <xf numFmtId="0" fontId="4" fillId="3" borderId="8" xfId="0" applyFont="1" applyFill="1" applyBorder="1" applyAlignment="1" applyProtection="1">
      <alignment horizontal="left" vertical="center"/>
    </xf>
    <xf numFmtId="4" fontId="4" fillId="3" borderId="8" xfId="0" applyNumberFormat="1" applyFont="1" applyFill="1" applyBorder="1" applyAlignment="1" applyProtection="1">
      <alignment vertical="center"/>
    </xf>
    <xf numFmtId="0" fontId="0" fillId="3" borderId="9" xfId="0" applyFont="1" applyFill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0" fillId="0" borderId="3" xfId="0" applyFont="1" applyBorder="1" applyAlignment="1" applyProtection="1">
      <alignment vertical="center"/>
    </xf>
    <xf numFmtId="0" fontId="2" fillId="0" borderId="4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4" xfId="0" applyFont="1" applyBorder="1" applyAlignment="1">
      <alignment vertical="center"/>
    </xf>
    <xf numFmtId="0" fontId="3" fillId="0" borderId="4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4" xfId="0" applyFont="1" applyBorder="1" applyAlignment="1">
      <alignment vertical="center"/>
    </xf>
    <xf numFmtId="0" fontId="18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0" fillId="0" borderId="12" xfId="0" applyFont="1" applyBorder="1" applyAlignment="1">
      <alignment horizontal="center" vertical="center"/>
    </xf>
    <xf numFmtId="0" fontId="20" fillId="0" borderId="13" xfId="0" applyFont="1" applyBorder="1" applyAlignment="1">
      <alignment horizontal="left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21" fillId="0" borderId="15" xfId="0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21" fillId="0" borderId="15" xfId="0" applyFont="1" applyBorder="1" applyAlignment="1" applyProtection="1">
      <alignment horizontal="left" vertical="center"/>
    </xf>
    <xf numFmtId="0" fontId="21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6" xfId="0" applyFont="1" applyBorder="1" applyAlignment="1" applyProtection="1">
      <alignment vertical="center"/>
    </xf>
    <xf numFmtId="0" fontId="22" fillId="4" borderId="7" xfId="0" applyFont="1" applyFill="1" applyBorder="1" applyAlignment="1" applyProtection="1">
      <alignment horizontal="center" vertical="center"/>
    </xf>
    <xf numFmtId="0" fontId="22" fillId="4" borderId="8" xfId="0" applyFont="1" applyFill="1" applyBorder="1" applyAlignment="1" applyProtection="1">
      <alignment horizontal="left" vertical="center"/>
    </xf>
    <xf numFmtId="0" fontId="0" fillId="4" borderId="8" xfId="0" applyFont="1" applyFill="1" applyBorder="1" applyAlignment="1" applyProtection="1">
      <alignment vertical="center"/>
    </xf>
    <xf numFmtId="0" fontId="22" fillId="4" borderId="8" xfId="0" applyFont="1" applyFill="1" applyBorder="1" applyAlignment="1" applyProtection="1">
      <alignment horizontal="center" vertical="center"/>
    </xf>
    <xf numFmtId="0" fontId="22" fillId="4" borderId="8" xfId="0" applyFont="1" applyFill="1" applyBorder="1" applyAlignment="1" applyProtection="1">
      <alignment horizontal="right" vertical="center"/>
    </xf>
    <xf numFmtId="0" fontId="22" fillId="4" borderId="9" xfId="0" applyFont="1" applyFill="1" applyBorder="1" applyAlignment="1" applyProtection="1">
      <alignment horizontal="center" vertical="center"/>
    </xf>
    <xf numFmtId="0" fontId="23" fillId="0" borderId="17" xfId="0" applyFont="1" applyBorder="1" applyAlignment="1" applyProtection="1">
      <alignment horizontal="center" vertical="center" wrapText="1"/>
    </xf>
    <xf numFmtId="0" fontId="23" fillId="0" borderId="18" xfId="0" applyFont="1" applyBorder="1" applyAlignment="1" applyProtection="1">
      <alignment horizontal="center" vertical="center" wrapText="1"/>
    </xf>
    <xf numFmtId="0" fontId="23" fillId="0" borderId="19" xfId="0" applyFont="1" applyBorder="1" applyAlignment="1" applyProtection="1">
      <alignment horizontal="center" vertical="center" wrapText="1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0" fillId="0" borderId="14" xfId="0" applyFont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0" fontId="24" fillId="0" borderId="0" xfId="0" applyFont="1" applyAlignment="1" applyProtection="1">
      <alignment horizontal="left" vertical="center"/>
    </xf>
    <xf numFmtId="0" fontId="24" fillId="0" borderId="0" xfId="0" applyFont="1" applyAlignment="1" applyProtection="1">
      <alignment vertical="center"/>
    </xf>
    <xf numFmtId="4" fontId="24" fillId="0" borderId="0" xfId="0" applyNumberFormat="1" applyFont="1" applyAlignment="1" applyProtection="1">
      <alignment horizontal="right" vertical="center"/>
    </xf>
    <xf numFmtId="4" fontId="24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4" xfId="0" applyFont="1" applyBorder="1" applyAlignment="1">
      <alignment vertical="center"/>
    </xf>
    <xf numFmtId="4" fontId="20" fillId="0" borderId="15" xfId="0" applyNumberFormat="1" applyFont="1" applyBorder="1" applyAlignment="1" applyProtection="1">
      <alignment vertical="center"/>
    </xf>
    <xf numFmtId="4" fontId="20" fillId="0" borderId="0" xfId="0" applyNumberFormat="1" applyFont="1" applyBorder="1" applyAlignment="1" applyProtection="1">
      <alignment vertical="center"/>
    </xf>
    <xf numFmtId="166" fontId="20" fillId="0" borderId="0" xfId="0" applyNumberFormat="1" applyFont="1" applyBorder="1" applyAlignment="1" applyProtection="1">
      <alignment vertical="center"/>
    </xf>
    <xf numFmtId="4" fontId="20" fillId="0" borderId="16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6" fillId="0" borderId="0" xfId="1" applyFont="1" applyAlignment="1">
      <alignment horizontal="center" vertical="center"/>
    </xf>
    <xf numFmtId="0" fontId="5" fillId="0" borderId="4" xfId="0" applyFont="1" applyBorder="1" applyAlignment="1" applyProtection="1">
      <alignment vertical="center"/>
    </xf>
    <xf numFmtId="0" fontId="27" fillId="0" borderId="0" xfId="0" applyFont="1" applyAlignment="1" applyProtection="1">
      <alignment vertical="center"/>
    </xf>
    <xf numFmtId="0" fontId="27" fillId="0" borderId="0" xfId="0" applyFont="1" applyAlignment="1" applyProtection="1">
      <alignment horizontal="left" vertical="center" wrapText="1"/>
    </xf>
    <xf numFmtId="0" fontId="28" fillId="0" borderId="0" xfId="0" applyFont="1" applyAlignment="1" applyProtection="1">
      <alignment vertical="center"/>
    </xf>
    <xf numFmtId="4" fontId="28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4" xfId="0" applyFont="1" applyBorder="1" applyAlignment="1">
      <alignment vertical="center"/>
    </xf>
    <xf numFmtId="4" fontId="29" fillId="0" borderId="15" xfId="0" applyNumberFormat="1" applyFont="1" applyBorder="1" applyAlignment="1" applyProtection="1">
      <alignment vertical="center"/>
    </xf>
    <xf numFmtId="4" fontId="29" fillId="0" borderId="0" xfId="0" applyNumberFormat="1" applyFont="1" applyBorder="1" applyAlignment="1" applyProtection="1">
      <alignment vertical="center"/>
    </xf>
    <xf numFmtId="166" fontId="29" fillId="0" borderId="0" xfId="0" applyNumberFormat="1" applyFont="1" applyBorder="1" applyAlignment="1" applyProtection="1">
      <alignment vertical="center"/>
    </xf>
    <xf numFmtId="4" fontId="29" fillId="0" borderId="16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4" fontId="29" fillId="0" borderId="20" xfId="0" applyNumberFormat="1" applyFont="1" applyBorder="1" applyAlignment="1" applyProtection="1">
      <alignment vertical="center"/>
    </xf>
    <xf numFmtId="4" fontId="29" fillId="0" borderId="21" xfId="0" applyNumberFormat="1" applyFont="1" applyBorder="1" applyAlignment="1" applyProtection="1">
      <alignment vertical="center"/>
    </xf>
    <xf numFmtId="166" fontId="29" fillId="0" borderId="21" xfId="0" applyNumberFormat="1" applyFont="1" applyBorder="1" applyAlignment="1" applyProtection="1">
      <alignment vertical="center"/>
    </xf>
    <xf numFmtId="4" fontId="29" fillId="0" borderId="22" xfId="0" applyNumberFormat="1" applyFont="1" applyBorder="1" applyAlignment="1" applyProtection="1">
      <alignment vertical="center"/>
    </xf>
    <xf numFmtId="0" fontId="0" fillId="0" borderId="2" xfId="0" applyBorder="1"/>
    <xf numFmtId="0" fontId="0" fillId="0" borderId="3" xfId="0" applyBorder="1"/>
    <xf numFmtId="0" fontId="14" fillId="0" borderId="0" xfId="0" applyFont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0" fillId="0" borderId="4" xfId="0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4" xfId="0" applyBorder="1" applyAlignment="1">
      <alignment vertical="center" wrapText="1"/>
    </xf>
    <xf numFmtId="0" fontId="0" fillId="0" borderId="13" xfId="0" applyFont="1" applyBorder="1" applyAlignment="1">
      <alignment vertical="center"/>
    </xf>
    <xf numFmtId="0" fontId="18" fillId="0" borderId="0" xfId="0" applyFont="1" applyAlignment="1">
      <alignment horizontal="left" vertical="center"/>
    </xf>
    <xf numFmtId="4" fontId="24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1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0" fillId="4" borderId="8" xfId="0" applyFont="1" applyFill="1" applyBorder="1" applyAlignment="1">
      <alignment vertical="center"/>
    </xf>
    <xf numFmtId="0" fontId="4" fillId="4" borderId="8" xfId="0" applyFont="1" applyFill="1" applyBorder="1" applyAlignment="1">
      <alignment horizontal="right" vertical="center"/>
    </xf>
    <xf numFmtId="0" fontId="4" fillId="4" borderId="8" xfId="0" applyFont="1" applyFill="1" applyBorder="1" applyAlignment="1">
      <alignment horizontal="center" vertical="center"/>
    </xf>
    <xf numFmtId="4" fontId="4" fillId="4" borderId="8" xfId="0" applyNumberFormat="1" applyFont="1" applyFill="1" applyBorder="1" applyAlignment="1">
      <alignment vertical="center"/>
    </xf>
    <xf numFmtId="0" fontId="0" fillId="4" borderId="9" xfId="0" applyFont="1" applyFill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left" vertical="center" wrapText="1"/>
    </xf>
    <xf numFmtId="0" fontId="22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2" fillId="4" borderId="0" xfId="0" applyFont="1" applyFill="1" applyAlignment="1" applyProtection="1">
      <alignment horizontal="right" vertical="center"/>
    </xf>
    <xf numFmtId="0" fontId="31" fillId="0" borderId="0" xfId="0" applyFont="1" applyAlignment="1" applyProtection="1">
      <alignment horizontal="left" vertical="center"/>
    </xf>
    <xf numFmtId="0" fontId="6" fillId="0" borderId="4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1" xfId="0" applyFont="1" applyBorder="1" applyAlignment="1" applyProtection="1">
      <alignment horizontal="left" vertical="center"/>
    </xf>
    <xf numFmtId="0" fontId="6" fillId="0" borderId="21" xfId="0" applyFont="1" applyBorder="1" applyAlignment="1" applyProtection="1">
      <alignment vertical="center"/>
    </xf>
    <xf numFmtId="4" fontId="6" fillId="0" borderId="21" xfId="0" applyNumberFormat="1" applyFont="1" applyBorder="1" applyAlignment="1" applyProtection="1">
      <alignment vertical="center"/>
    </xf>
    <xf numFmtId="0" fontId="6" fillId="0" borderId="4" xfId="0" applyFont="1" applyBorder="1" applyAlignment="1">
      <alignment vertical="center"/>
    </xf>
    <xf numFmtId="0" fontId="7" fillId="0" borderId="4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1" xfId="0" applyFont="1" applyBorder="1" applyAlignment="1" applyProtection="1">
      <alignment horizontal="left" vertical="center"/>
    </xf>
    <xf numFmtId="0" fontId="7" fillId="0" borderId="21" xfId="0" applyFont="1" applyBorder="1" applyAlignment="1" applyProtection="1">
      <alignment vertical="center"/>
    </xf>
    <xf numFmtId="4" fontId="7" fillId="0" borderId="21" xfId="0" applyNumberFormat="1" applyFont="1" applyBorder="1" applyAlignment="1" applyProtection="1">
      <alignment vertical="center"/>
    </xf>
    <xf numFmtId="0" fontId="7" fillId="0" borderId="4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4" xfId="0" applyFont="1" applyBorder="1" applyAlignment="1" applyProtection="1">
      <alignment horizontal="center" vertical="center" wrapText="1"/>
    </xf>
    <xf numFmtId="0" fontId="22" fillId="4" borderId="17" xfId="0" applyFont="1" applyFill="1" applyBorder="1" applyAlignment="1" applyProtection="1">
      <alignment horizontal="center" vertical="center" wrapText="1"/>
    </xf>
    <xf numFmtId="0" fontId="22" fillId="4" borderId="18" xfId="0" applyFont="1" applyFill="1" applyBorder="1" applyAlignment="1" applyProtection="1">
      <alignment horizontal="center" vertical="center" wrapText="1"/>
    </xf>
    <xf numFmtId="0" fontId="22" fillId="4" borderId="19" xfId="0" applyFont="1" applyFill="1" applyBorder="1" applyAlignment="1" applyProtection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" fontId="24" fillId="0" borderId="0" xfId="0" applyNumberFormat="1" applyFont="1" applyAlignment="1" applyProtection="1"/>
    <xf numFmtId="0" fontId="0" fillId="0" borderId="13" xfId="0" applyBorder="1" applyAlignment="1" applyProtection="1">
      <alignment vertical="center"/>
    </xf>
    <xf numFmtId="166" fontId="32" fillId="0" borderId="13" xfId="0" applyNumberFormat="1" applyFont="1" applyBorder="1" applyAlignment="1" applyProtection="1"/>
    <xf numFmtId="166" fontId="32" fillId="0" borderId="14" xfId="0" applyNumberFormat="1" applyFont="1" applyBorder="1" applyAlignment="1" applyProtection="1"/>
    <xf numFmtId="4" fontId="33" fillId="0" borderId="0" xfId="0" applyNumberFormat="1" applyFont="1" applyAlignment="1">
      <alignment vertical="center"/>
    </xf>
    <xf numFmtId="0" fontId="8" fillId="0" borderId="4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4" xfId="0" applyFont="1" applyBorder="1" applyAlignment="1"/>
    <xf numFmtId="0" fontId="8" fillId="0" borderId="15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6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2" fillId="0" borderId="23" xfId="0" applyFont="1" applyBorder="1" applyAlignment="1" applyProtection="1">
      <alignment horizontal="center" vertical="center"/>
    </xf>
    <xf numFmtId="49" fontId="22" fillId="0" borderId="23" xfId="0" applyNumberFormat="1" applyFont="1" applyBorder="1" applyAlignment="1" applyProtection="1">
      <alignment horizontal="left" vertical="center" wrapText="1"/>
    </xf>
    <xf numFmtId="0" fontId="22" fillId="0" borderId="23" xfId="0" applyFont="1" applyBorder="1" applyAlignment="1" applyProtection="1">
      <alignment horizontal="left" vertical="center" wrapText="1"/>
    </xf>
    <xf numFmtId="0" fontId="22" fillId="0" borderId="23" xfId="0" applyFont="1" applyBorder="1" applyAlignment="1" applyProtection="1">
      <alignment horizontal="center" vertical="center" wrapText="1"/>
    </xf>
    <xf numFmtId="167" fontId="22" fillId="0" borderId="23" xfId="0" applyNumberFormat="1" applyFont="1" applyBorder="1" applyAlignment="1" applyProtection="1">
      <alignment vertical="center"/>
    </xf>
    <xf numFmtId="4" fontId="22" fillId="2" borderId="23" xfId="0" applyNumberFormat="1" applyFont="1" applyFill="1" applyBorder="1" applyAlignment="1" applyProtection="1">
      <alignment vertical="center"/>
      <protection locked="0"/>
    </xf>
    <xf numFmtId="4" fontId="22" fillId="0" borderId="23" xfId="0" applyNumberFormat="1" applyFont="1" applyBorder="1" applyAlignment="1" applyProtection="1">
      <alignment vertical="center"/>
    </xf>
    <xf numFmtId="0" fontId="23" fillId="2" borderId="15" xfId="0" applyFont="1" applyFill="1" applyBorder="1" applyAlignment="1" applyProtection="1">
      <alignment horizontal="left" vertical="center"/>
      <protection locked="0"/>
    </xf>
    <xf numFmtId="0" fontId="23" fillId="0" borderId="0" xfId="0" applyFont="1" applyBorder="1" applyAlignment="1" applyProtection="1">
      <alignment horizontal="center" vertical="center"/>
    </xf>
    <xf numFmtId="166" fontId="23" fillId="0" borderId="0" xfId="0" applyNumberFormat="1" applyFont="1" applyBorder="1" applyAlignment="1" applyProtection="1">
      <alignment vertical="center"/>
    </xf>
    <xf numFmtId="166" fontId="23" fillId="0" borderId="16" xfId="0" applyNumberFormat="1" applyFont="1" applyBorder="1" applyAlignment="1" applyProtection="1">
      <alignment vertical="center"/>
    </xf>
    <xf numFmtId="0" fontId="22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4" fillId="0" borderId="0" xfId="0" applyFont="1" applyAlignment="1" applyProtection="1">
      <alignment horizontal="left" vertical="center"/>
    </xf>
    <xf numFmtId="0" fontId="35" fillId="0" borderId="0" xfId="1" applyFont="1" applyAlignment="1" applyProtection="1">
      <alignment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5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9" fillId="0" borderId="4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36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167" fontId="9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4" xfId="0" applyFont="1" applyBorder="1" applyAlignment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6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4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4" xfId="0" applyFont="1" applyBorder="1" applyAlignment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6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37" fillId="0" borderId="0" xfId="0" applyFont="1" applyAlignment="1" applyProtection="1">
      <alignment vertical="center" wrapText="1"/>
    </xf>
    <xf numFmtId="167" fontId="22" fillId="2" borderId="23" xfId="0" applyNumberFormat="1" applyFont="1" applyFill="1" applyBorder="1" applyAlignment="1" applyProtection="1">
      <alignment vertical="center"/>
      <protection locked="0"/>
    </xf>
    <xf numFmtId="0" fontId="11" fillId="0" borderId="4" xfId="0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 wrapText="1"/>
    </xf>
    <xf numFmtId="0" fontId="11" fillId="0" borderId="0" xfId="0" applyFont="1" applyAlignment="1" applyProtection="1">
      <alignment vertical="center"/>
      <protection locked="0"/>
    </xf>
    <xf numFmtId="0" fontId="11" fillId="0" borderId="4" xfId="0" applyFont="1" applyBorder="1" applyAlignment="1">
      <alignment vertical="center"/>
    </xf>
    <xf numFmtId="0" fontId="11" fillId="0" borderId="15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1" fillId="0" borderId="16" xfId="0" applyFont="1" applyBorder="1" applyAlignment="1" applyProtection="1">
      <alignment vertical="center"/>
    </xf>
    <xf numFmtId="0" fontId="11" fillId="0" borderId="0" xfId="0" applyFont="1" applyAlignment="1">
      <alignment horizontal="left" vertical="center"/>
    </xf>
    <xf numFmtId="0" fontId="38" fillId="0" borderId="23" xfId="0" applyFont="1" applyBorder="1" applyAlignment="1" applyProtection="1">
      <alignment horizontal="center" vertical="center"/>
    </xf>
    <xf numFmtId="49" fontId="38" fillId="0" borderId="23" xfId="0" applyNumberFormat="1" applyFont="1" applyBorder="1" applyAlignment="1" applyProtection="1">
      <alignment horizontal="left" vertical="center" wrapText="1"/>
    </xf>
    <xf numFmtId="0" fontId="38" fillId="0" borderId="23" xfId="0" applyFont="1" applyBorder="1" applyAlignment="1" applyProtection="1">
      <alignment horizontal="left" vertical="center" wrapText="1"/>
    </xf>
    <xf numFmtId="0" fontId="38" fillId="0" borderId="23" xfId="0" applyFont="1" applyBorder="1" applyAlignment="1" applyProtection="1">
      <alignment horizontal="center" vertical="center" wrapText="1"/>
    </xf>
    <xf numFmtId="167" fontId="38" fillId="0" borderId="23" xfId="0" applyNumberFormat="1" applyFont="1" applyBorder="1" applyAlignment="1" applyProtection="1">
      <alignment vertical="center"/>
    </xf>
    <xf numFmtId="4" fontId="38" fillId="2" borderId="23" xfId="0" applyNumberFormat="1" applyFont="1" applyFill="1" applyBorder="1" applyAlignment="1" applyProtection="1">
      <alignment vertical="center"/>
      <protection locked="0"/>
    </xf>
    <xf numFmtId="4" fontId="38" fillId="0" borderId="23" xfId="0" applyNumberFormat="1" applyFont="1" applyBorder="1" applyAlignment="1" applyProtection="1">
      <alignment vertical="center"/>
    </xf>
    <xf numFmtId="0" fontId="39" fillId="0" borderId="4" xfId="0" applyFont="1" applyBorder="1" applyAlignment="1">
      <alignment vertical="center"/>
    </xf>
    <xf numFmtId="0" fontId="38" fillId="2" borderId="15" xfId="0" applyFont="1" applyFill="1" applyBorder="1" applyAlignment="1" applyProtection="1">
      <alignment horizontal="left" vertical="center"/>
      <protection locked="0"/>
    </xf>
    <xf numFmtId="0" fontId="38" fillId="0" borderId="0" xfId="0" applyFont="1" applyBorder="1" applyAlignment="1" applyProtection="1">
      <alignment horizontal="center" vertical="center"/>
    </xf>
    <xf numFmtId="0" fontId="10" fillId="0" borderId="20" xfId="0" applyFont="1" applyBorder="1" applyAlignment="1" applyProtection="1">
      <alignment vertical="center"/>
    </xf>
    <xf numFmtId="0" fontId="10" fillId="0" borderId="21" xfId="0" applyFont="1" applyBorder="1" applyAlignment="1" applyProtection="1">
      <alignment vertical="center"/>
    </xf>
    <xf numFmtId="0" fontId="10" fillId="0" borderId="22" xfId="0" applyFont="1" applyBorder="1" applyAlignment="1" applyProtection="1">
      <alignment vertical="center"/>
    </xf>
    <xf numFmtId="0" fontId="23" fillId="2" borderId="20" xfId="0" applyFont="1" applyFill="1" applyBorder="1" applyAlignment="1" applyProtection="1">
      <alignment horizontal="left" vertical="center"/>
      <protection locked="0"/>
    </xf>
    <xf numFmtId="0" fontId="23" fillId="0" borderId="21" xfId="0" applyFont="1" applyBorder="1" applyAlignment="1" applyProtection="1">
      <alignment horizontal="center" vertical="center"/>
    </xf>
    <xf numFmtId="0" fontId="0" fillId="0" borderId="21" xfId="0" applyFont="1" applyBorder="1" applyAlignment="1" applyProtection="1">
      <alignment vertical="center"/>
    </xf>
    <xf numFmtId="166" fontId="23" fillId="0" borderId="21" xfId="0" applyNumberFormat="1" applyFont="1" applyBorder="1" applyAlignment="1" applyProtection="1">
      <alignment vertical="center"/>
    </xf>
    <xf numFmtId="166" fontId="23" fillId="0" borderId="22" xfId="0" applyNumberFormat="1" applyFont="1" applyBorder="1" applyAlignment="1" applyProtection="1">
      <alignment vertical="center"/>
    </xf>
    <xf numFmtId="0" fontId="0" fillId="0" borderId="0" xfId="0" applyAlignment="1">
      <alignment vertical="top"/>
    </xf>
    <xf numFmtId="0" fontId="40" fillId="0" borderId="24" xfId="0" applyFont="1" applyBorder="1" applyAlignment="1">
      <alignment vertical="center" wrapText="1"/>
    </xf>
    <xf numFmtId="0" fontId="40" fillId="0" borderId="25" xfId="0" applyFont="1" applyBorder="1" applyAlignment="1">
      <alignment vertical="center" wrapText="1"/>
    </xf>
    <xf numFmtId="0" fontId="40" fillId="0" borderId="26" xfId="0" applyFont="1" applyBorder="1" applyAlignment="1">
      <alignment vertical="center" wrapText="1"/>
    </xf>
    <xf numFmtId="0" fontId="40" fillId="0" borderId="27" xfId="0" applyFont="1" applyBorder="1" applyAlignment="1">
      <alignment horizontal="center" vertical="center" wrapText="1"/>
    </xf>
    <xf numFmtId="0" fontId="41" fillId="0" borderId="1" xfId="0" applyFont="1" applyBorder="1" applyAlignment="1">
      <alignment horizontal="center" vertical="center" wrapText="1"/>
    </xf>
    <xf numFmtId="0" fontId="40" fillId="0" borderId="28" xfId="0" applyFont="1" applyBorder="1" applyAlignment="1">
      <alignment horizontal="center" vertical="center" wrapText="1"/>
    </xf>
    <xf numFmtId="0" fontId="40" fillId="0" borderId="27" xfId="0" applyFont="1" applyBorder="1" applyAlignment="1">
      <alignment vertical="center" wrapText="1"/>
    </xf>
    <xf numFmtId="0" fontId="42" fillId="0" borderId="29" xfId="0" applyFont="1" applyBorder="1" applyAlignment="1">
      <alignment horizontal="left" wrapText="1"/>
    </xf>
    <xf numFmtId="0" fontId="40" fillId="0" borderId="28" xfId="0" applyFont="1" applyBorder="1" applyAlignment="1">
      <alignment vertical="center" wrapText="1"/>
    </xf>
    <xf numFmtId="0" fontId="42" fillId="0" borderId="1" xfId="0" applyFont="1" applyBorder="1" applyAlignment="1">
      <alignment horizontal="left" vertical="center" wrapText="1"/>
    </xf>
    <xf numFmtId="0" fontId="43" fillId="0" borderId="1" xfId="0" applyFont="1" applyBorder="1" applyAlignment="1">
      <alignment horizontal="left" vertical="center" wrapText="1"/>
    </xf>
    <xf numFmtId="0" fontId="44" fillId="0" borderId="27" xfId="0" applyFont="1" applyBorder="1" applyAlignment="1">
      <alignment vertical="center" wrapText="1"/>
    </xf>
    <xf numFmtId="0" fontId="43" fillId="0" borderId="1" xfId="0" applyFont="1" applyBorder="1" applyAlignment="1">
      <alignment vertical="center" wrapText="1"/>
    </xf>
    <xf numFmtId="0" fontId="43" fillId="0" borderId="1" xfId="0" applyFont="1" applyBorder="1" applyAlignment="1">
      <alignment horizontal="left" vertical="center"/>
    </xf>
    <xf numFmtId="0" fontId="43" fillId="0" borderId="1" xfId="0" applyFont="1" applyBorder="1" applyAlignment="1">
      <alignment vertical="center"/>
    </xf>
    <xf numFmtId="49" fontId="43" fillId="0" borderId="1" xfId="0" applyNumberFormat="1" applyFont="1" applyBorder="1" applyAlignment="1">
      <alignment horizontal="left" vertical="center" wrapText="1"/>
    </xf>
    <xf numFmtId="49" fontId="43" fillId="0" borderId="1" xfId="0" applyNumberFormat="1" applyFont="1" applyBorder="1" applyAlignment="1">
      <alignment vertical="center" wrapText="1"/>
    </xf>
    <xf numFmtId="0" fontId="40" fillId="0" borderId="30" xfId="0" applyFont="1" applyBorder="1" applyAlignment="1">
      <alignment vertical="center" wrapText="1"/>
    </xf>
    <xf numFmtId="0" fontId="45" fillId="0" borderId="29" xfId="0" applyFont="1" applyBorder="1" applyAlignment="1">
      <alignment vertical="center" wrapText="1"/>
    </xf>
    <xf numFmtId="0" fontId="40" fillId="0" borderId="31" xfId="0" applyFont="1" applyBorder="1" applyAlignment="1">
      <alignment vertical="center" wrapText="1"/>
    </xf>
    <xf numFmtId="0" fontId="40" fillId="0" borderId="1" xfId="0" applyFont="1" applyBorder="1" applyAlignment="1">
      <alignment vertical="top"/>
    </xf>
    <xf numFmtId="0" fontId="40" fillId="0" borderId="0" xfId="0" applyFont="1" applyAlignment="1">
      <alignment vertical="top"/>
    </xf>
    <xf numFmtId="0" fontId="40" fillId="0" borderId="24" xfId="0" applyFont="1" applyBorder="1" applyAlignment="1">
      <alignment horizontal="left" vertical="center"/>
    </xf>
    <xf numFmtId="0" fontId="40" fillId="0" borderId="25" xfId="0" applyFont="1" applyBorder="1" applyAlignment="1">
      <alignment horizontal="left" vertical="center"/>
    </xf>
    <xf numFmtId="0" fontId="40" fillId="0" borderId="26" xfId="0" applyFont="1" applyBorder="1" applyAlignment="1">
      <alignment horizontal="left" vertical="center"/>
    </xf>
    <xf numFmtId="0" fontId="40" fillId="0" borderId="27" xfId="0" applyFont="1" applyBorder="1" applyAlignment="1">
      <alignment horizontal="left" vertical="center"/>
    </xf>
    <xf numFmtId="0" fontId="41" fillId="0" borderId="1" xfId="0" applyFont="1" applyBorder="1" applyAlignment="1">
      <alignment horizontal="center" vertical="center"/>
    </xf>
    <xf numFmtId="0" fontId="40" fillId="0" borderId="28" xfId="0" applyFont="1" applyBorder="1" applyAlignment="1">
      <alignment horizontal="left" vertical="center"/>
    </xf>
    <xf numFmtId="0" fontId="42" fillId="0" borderId="1" xfId="0" applyFont="1" applyBorder="1" applyAlignment="1">
      <alignment horizontal="left" vertical="center"/>
    </xf>
    <xf numFmtId="0" fontId="46" fillId="0" borderId="0" xfId="0" applyFont="1" applyAlignment="1">
      <alignment horizontal="left" vertical="center"/>
    </xf>
    <xf numFmtId="0" fontId="42" fillId="0" borderId="29" xfId="0" applyFont="1" applyBorder="1" applyAlignment="1">
      <alignment horizontal="left" vertical="center"/>
    </xf>
    <xf numFmtId="0" fontId="42" fillId="0" borderId="29" xfId="0" applyFont="1" applyBorder="1" applyAlignment="1">
      <alignment horizontal="center" vertical="center"/>
    </xf>
    <xf numFmtId="0" fontId="46" fillId="0" borderId="29" xfId="0" applyFont="1" applyBorder="1" applyAlignment="1">
      <alignment horizontal="left" vertical="center"/>
    </xf>
    <xf numFmtId="0" fontId="47" fillId="0" borderId="1" xfId="0" applyFont="1" applyBorder="1" applyAlignment="1">
      <alignment horizontal="left" vertical="center"/>
    </xf>
    <xf numFmtId="0" fontId="44" fillId="0" borderId="0" xfId="0" applyFont="1" applyAlignment="1">
      <alignment horizontal="left" vertical="center"/>
    </xf>
    <xf numFmtId="0" fontId="48" fillId="0" borderId="1" xfId="0" applyFont="1" applyBorder="1" applyAlignment="1">
      <alignment horizontal="left" vertical="center"/>
    </xf>
    <xf numFmtId="0" fontId="43" fillId="0" borderId="1" xfId="0" applyFont="1" applyBorder="1" applyAlignment="1">
      <alignment horizontal="center" vertical="center"/>
    </xf>
    <xf numFmtId="0" fontId="43" fillId="0" borderId="0" xfId="0" applyFont="1" applyAlignment="1">
      <alignment horizontal="left" vertical="center"/>
    </xf>
    <xf numFmtId="0" fontId="44" fillId="0" borderId="27" xfId="0" applyFont="1" applyBorder="1" applyAlignment="1">
      <alignment horizontal="left" vertical="center"/>
    </xf>
    <xf numFmtId="0" fontId="43" fillId="0" borderId="1" xfId="0" applyFont="1" applyFill="1" applyBorder="1" applyAlignment="1">
      <alignment horizontal="left" vertical="center"/>
    </xf>
    <xf numFmtId="0" fontId="43" fillId="0" borderId="1" xfId="0" applyFont="1" applyFill="1" applyBorder="1" applyAlignment="1">
      <alignment horizontal="center" vertical="center"/>
    </xf>
    <xf numFmtId="0" fontId="40" fillId="0" borderId="30" xfId="0" applyFont="1" applyBorder="1" applyAlignment="1">
      <alignment horizontal="left" vertical="center"/>
    </xf>
    <xf numFmtId="0" fontId="45" fillId="0" borderId="29" xfId="0" applyFont="1" applyBorder="1" applyAlignment="1">
      <alignment horizontal="left" vertical="center"/>
    </xf>
    <xf numFmtId="0" fontId="40" fillId="0" borderId="31" xfId="0" applyFont="1" applyBorder="1" applyAlignment="1">
      <alignment horizontal="left" vertical="center"/>
    </xf>
    <xf numFmtId="0" fontId="40" fillId="0" borderId="1" xfId="0" applyFont="1" applyBorder="1" applyAlignment="1">
      <alignment horizontal="left" vertical="center"/>
    </xf>
    <xf numFmtId="0" fontId="45" fillId="0" borderId="1" xfId="0" applyFont="1" applyBorder="1" applyAlignment="1">
      <alignment horizontal="left" vertical="center"/>
    </xf>
    <xf numFmtId="0" fontId="46" fillId="0" borderId="1" xfId="0" applyFont="1" applyBorder="1" applyAlignment="1">
      <alignment horizontal="left" vertical="center"/>
    </xf>
    <xf numFmtId="0" fontId="44" fillId="0" borderId="29" xfId="0" applyFont="1" applyBorder="1" applyAlignment="1">
      <alignment horizontal="left" vertical="center"/>
    </xf>
    <xf numFmtId="0" fontId="40" fillId="0" borderId="1" xfId="0" applyFont="1" applyBorder="1" applyAlignment="1">
      <alignment horizontal="left" vertical="center" wrapText="1"/>
    </xf>
    <xf numFmtId="0" fontId="44" fillId="0" borderId="1" xfId="0" applyFont="1" applyBorder="1" applyAlignment="1">
      <alignment horizontal="left" vertical="center" wrapText="1"/>
    </xf>
    <xf numFmtId="0" fontId="44" fillId="0" borderId="1" xfId="0" applyFont="1" applyBorder="1" applyAlignment="1">
      <alignment horizontal="center" vertical="center" wrapText="1"/>
    </xf>
    <xf numFmtId="0" fontId="40" fillId="0" borderId="24" xfId="0" applyFont="1" applyBorder="1" applyAlignment="1">
      <alignment horizontal="left" vertical="center" wrapText="1"/>
    </xf>
    <xf numFmtId="0" fontId="40" fillId="0" borderId="25" xfId="0" applyFont="1" applyBorder="1" applyAlignment="1">
      <alignment horizontal="left" vertical="center" wrapText="1"/>
    </xf>
    <xf numFmtId="0" fontId="40" fillId="0" borderId="26" xfId="0" applyFont="1" applyBorder="1" applyAlignment="1">
      <alignment horizontal="left" vertical="center" wrapText="1"/>
    </xf>
    <xf numFmtId="0" fontId="40" fillId="0" borderId="27" xfId="0" applyFont="1" applyBorder="1" applyAlignment="1">
      <alignment horizontal="left" vertical="center" wrapText="1"/>
    </xf>
    <xf numFmtId="0" fontId="40" fillId="0" borderId="28" xfId="0" applyFont="1" applyBorder="1" applyAlignment="1">
      <alignment horizontal="left" vertical="center" wrapText="1"/>
    </xf>
    <xf numFmtId="0" fontId="46" fillId="0" borderId="27" xfId="0" applyFont="1" applyBorder="1" applyAlignment="1">
      <alignment horizontal="left" vertical="center" wrapText="1"/>
    </xf>
    <xf numFmtId="0" fontId="46" fillId="0" borderId="28" xfId="0" applyFont="1" applyBorder="1" applyAlignment="1">
      <alignment horizontal="left" vertical="center" wrapText="1"/>
    </xf>
    <xf numFmtId="0" fontId="44" fillId="0" borderId="27" xfId="0" applyFont="1" applyBorder="1" applyAlignment="1">
      <alignment horizontal="left" vertical="center" wrapText="1"/>
    </xf>
    <xf numFmtId="0" fontId="44" fillId="0" borderId="1" xfId="0" applyFont="1" applyBorder="1" applyAlignment="1">
      <alignment horizontal="left" vertical="center"/>
    </xf>
    <xf numFmtId="0" fontId="44" fillId="0" borderId="28" xfId="0" applyFont="1" applyBorder="1" applyAlignment="1">
      <alignment horizontal="left" vertical="center" wrapText="1"/>
    </xf>
    <xf numFmtId="0" fontId="44" fillId="0" borderId="28" xfId="0" applyFont="1" applyBorder="1" applyAlignment="1">
      <alignment horizontal="left" vertical="center"/>
    </xf>
    <xf numFmtId="0" fontId="44" fillId="0" borderId="30" xfId="0" applyFont="1" applyBorder="1" applyAlignment="1">
      <alignment horizontal="left" vertical="center" wrapText="1"/>
    </xf>
    <xf numFmtId="0" fontId="44" fillId="0" borderId="29" xfId="0" applyFont="1" applyBorder="1" applyAlignment="1">
      <alignment horizontal="left" vertical="center" wrapText="1"/>
    </xf>
    <xf numFmtId="0" fontId="44" fillId="0" borderId="31" xfId="0" applyFont="1" applyBorder="1" applyAlignment="1">
      <alignment horizontal="left" vertical="center" wrapText="1"/>
    </xf>
    <xf numFmtId="0" fontId="43" fillId="0" borderId="1" xfId="0" applyFont="1" applyBorder="1" applyAlignment="1">
      <alignment horizontal="left" vertical="top"/>
    </xf>
    <xf numFmtId="0" fontId="43" fillId="0" borderId="1" xfId="0" applyFont="1" applyBorder="1" applyAlignment="1">
      <alignment horizontal="center" vertical="top"/>
    </xf>
    <xf numFmtId="0" fontId="44" fillId="0" borderId="30" xfId="0" applyFont="1" applyBorder="1" applyAlignment="1">
      <alignment horizontal="left" vertical="center"/>
    </xf>
    <xf numFmtId="0" fontId="44" fillId="0" borderId="31" xfId="0" applyFont="1" applyBorder="1" applyAlignment="1">
      <alignment horizontal="left" vertical="center"/>
    </xf>
    <xf numFmtId="0" fontId="44" fillId="0" borderId="1" xfId="0" applyFont="1" applyBorder="1" applyAlignment="1">
      <alignment horizontal="center" vertical="center"/>
    </xf>
    <xf numFmtId="0" fontId="46" fillId="0" borderId="0" xfId="0" applyFont="1" applyAlignment="1">
      <alignment vertical="center"/>
    </xf>
    <xf numFmtId="0" fontId="42" fillId="0" borderId="1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2" fillId="0" borderId="29" xfId="0" applyFont="1" applyBorder="1" applyAlignment="1">
      <alignment vertical="center"/>
    </xf>
    <xf numFmtId="0" fontId="43" fillId="0" borderId="1" xfId="0" applyFont="1" applyBorder="1" applyAlignment="1">
      <alignment vertical="top"/>
    </xf>
    <xf numFmtId="49" fontId="43" fillId="0" borderId="1" xfId="0" applyNumberFormat="1" applyFont="1" applyBorder="1" applyAlignment="1">
      <alignment horizontal="left" vertical="center"/>
    </xf>
    <xf numFmtId="0" fontId="49" fillId="0" borderId="27" xfId="0" applyFont="1" applyBorder="1" applyAlignment="1" applyProtection="1">
      <alignment horizontal="left" vertical="center"/>
    </xf>
    <xf numFmtId="0" fontId="50" fillId="0" borderId="1" xfId="0" applyFont="1" applyBorder="1" applyAlignment="1" applyProtection="1">
      <alignment vertical="top"/>
    </xf>
    <xf numFmtId="0" fontId="50" fillId="0" borderId="1" xfId="0" applyFont="1" applyBorder="1" applyAlignment="1" applyProtection="1">
      <alignment horizontal="left" vertical="center"/>
    </xf>
    <xf numFmtId="0" fontId="50" fillId="0" borderId="1" xfId="0" applyFont="1" applyBorder="1" applyAlignment="1" applyProtection="1">
      <alignment horizontal="center" vertical="center"/>
    </xf>
    <xf numFmtId="49" fontId="50" fillId="0" borderId="1" xfId="0" applyNumberFormat="1" applyFont="1" applyBorder="1" applyAlignment="1" applyProtection="1">
      <alignment horizontal="left" vertical="center"/>
    </xf>
    <xf numFmtId="0" fontId="49" fillId="0" borderId="28" xfId="0" applyFont="1" applyBorder="1" applyAlignment="1" applyProtection="1">
      <alignment horizontal="left" vertical="center"/>
    </xf>
    <xf numFmtId="0" fontId="0" fillId="0" borderId="29" xfId="0" applyBorder="1" applyAlignment="1">
      <alignment vertical="top"/>
    </xf>
    <xf numFmtId="0" fontId="42" fillId="0" borderId="29" xfId="0" applyFont="1" applyBorder="1" applyAlignment="1">
      <alignment horizontal="left"/>
    </xf>
    <xf numFmtId="0" fontId="46" fillId="0" borderId="29" xfId="0" applyFont="1" applyBorder="1" applyAlignment="1"/>
    <xf numFmtId="0" fontId="40" fillId="0" borderId="27" xfId="0" applyFont="1" applyBorder="1" applyAlignment="1">
      <alignment vertical="top"/>
    </xf>
    <xf numFmtId="0" fontId="40" fillId="0" borderId="28" xfId="0" applyFont="1" applyBorder="1" applyAlignment="1">
      <alignment vertical="top"/>
    </xf>
    <xf numFmtId="0" fontId="40" fillId="0" borderId="30" xfId="0" applyFont="1" applyBorder="1" applyAlignment="1">
      <alignment vertical="top"/>
    </xf>
    <xf numFmtId="0" fontId="40" fillId="0" borderId="29" xfId="0" applyFont="1" applyBorder="1" applyAlignment="1">
      <alignment vertical="top"/>
    </xf>
    <xf numFmtId="0" fontId="40" fillId="0" borderId="31" xfId="0" applyFont="1" applyBorder="1" applyAlignment="1">
      <alignment vertical="top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styles" Target="styles.xml" /><Relationship Id="rId8" Type="http://schemas.openxmlformats.org/officeDocument/2006/relationships/theme" Target="theme/theme1.xml" /><Relationship Id="rId9" Type="http://schemas.openxmlformats.org/officeDocument/2006/relationships/calcChain" Target="calcChain.xml" /><Relationship Id="rId10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3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4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5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5_01/612131101" TargetMode="External" /><Relationship Id="rId2" Type="http://schemas.openxmlformats.org/officeDocument/2006/relationships/hyperlink" Target="https://podminky.urs.cz/item/CS_URS_2025_01/612321141" TargetMode="External" /><Relationship Id="rId3" Type="http://schemas.openxmlformats.org/officeDocument/2006/relationships/hyperlink" Target="https://podminky.urs.cz/item/CS_URS_2025_01/612321191" TargetMode="External" /><Relationship Id="rId4" Type="http://schemas.openxmlformats.org/officeDocument/2006/relationships/hyperlink" Target="https://podminky.urs.cz/item/CS_URS_2025_01/949101112" TargetMode="External" /><Relationship Id="rId5" Type="http://schemas.openxmlformats.org/officeDocument/2006/relationships/hyperlink" Target="https://podminky.urs.cz/item/CS_URS_2025_01/952901111" TargetMode="External" /><Relationship Id="rId6" Type="http://schemas.openxmlformats.org/officeDocument/2006/relationships/hyperlink" Target="https://podminky.urs.cz/item/CS_URS_2025_01/997013211" TargetMode="External" /><Relationship Id="rId7" Type="http://schemas.openxmlformats.org/officeDocument/2006/relationships/hyperlink" Target="https://podminky.urs.cz/item/CS_URS_2025_01/997006012" TargetMode="External" /><Relationship Id="rId8" Type="http://schemas.openxmlformats.org/officeDocument/2006/relationships/hyperlink" Target="https://podminky.urs.cz/item/CS_URS_2025_01/997006512" TargetMode="External" /><Relationship Id="rId9" Type="http://schemas.openxmlformats.org/officeDocument/2006/relationships/hyperlink" Target="https://podminky.urs.cz/item/CS_URS_2025_01/997006519" TargetMode="External" /><Relationship Id="rId10" Type="http://schemas.openxmlformats.org/officeDocument/2006/relationships/hyperlink" Target="https://podminky.urs.cz/item/CS_URS_2025_01/997013871" TargetMode="External" /><Relationship Id="rId11" Type="http://schemas.openxmlformats.org/officeDocument/2006/relationships/hyperlink" Target="https://podminky.urs.cz/item/CS_URS_2025_01/998018001" TargetMode="External" /><Relationship Id="rId12" Type="http://schemas.openxmlformats.org/officeDocument/2006/relationships/hyperlink" Target="https://podminky.urs.cz/item/CS_URS_2025_01/763131411" TargetMode="External" /><Relationship Id="rId13" Type="http://schemas.openxmlformats.org/officeDocument/2006/relationships/hyperlink" Target="https://podminky.urs.cz/item/CS_URS_2025_01/763131761" TargetMode="External" /><Relationship Id="rId14" Type="http://schemas.openxmlformats.org/officeDocument/2006/relationships/hyperlink" Target="https://podminky.urs.cz/item/CS_URS_2025_01/763131714" TargetMode="External" /><Relationship Id="rId15" Type="http://schemas.openxmlformats.org/officeDocument/2006/relationships/hyperlink" Target="https://podminky.urs.cz/item/CS_URS_2025_01/998763331" TargetMode="External" /><Relationship Id="rId16" Type="http://schemas.openxmlformats.org/officeDocument/2006/relationships/hyperlink" Target="https://podminky.urs.cz/item/CS_URS_2025_01/998766311" TargetMode="External" /><Relationship Id="rId17" Type="http://schemas.openxmlformats.org/officeDocument/2006/relationships/hyperlink" Target="https://podminky.urs.cz/item/CS_URS_2025_01/767661802" TargetMode="External" /><Relationship Id="rId18" Type="http://schemas.openxmlformats.org/officeDocument/2006/relationships/hyperlink" Target="https://podminky.urs.cz/item/CS_URS_2025_01/771573810" TargetMode="External" /><Relationship Id="rId19" Type="http://schemas.openxmlformats.org/officeDocument/2006/relationships/hyperlink" Target="https://podminky.urs.cz/item/CS_URS_2025_01/771473810" TargetMode="External" /><Relationship Id="rId20" Type="http://schemas.openxmlformats.org/officeDocument/2006/relationships/hyperlink" Target="https://podminky.urs.cz/item/CS_URS_2025_01/771111011" TargetMode="External" /><Relationship Id="rId21" Type="http://schemas.openxmlformats.org/officeDocument/2006/relationships/hyperlink" Target="https://podminky.urs.cz/item/CS_URS_2025_01/771121011" TargetMode="External" /><Relationship Id="rId22" Type="http://schemas.openxmlformats.org/officeDocument/2006/relationships/hyperlink" Target="https://podminky.urs.cz/item/CS_URS_2025_01/771574416" TargetMode="External" /><Relationship Id="rId23" Type="http://schemas.openxmlformats.org/officeDocument/2006/relationships/hyperlink" Target="https://podminky.urs.cz/item/CS_URS_2025_01/771474112" TargetMode="External" /><Relationship Id="rId24" Type="http://schemas.openxmlformats.org/officeDocument/2006/relationships/hyperlink" Target="https://podminky.urs.cz/item/CS_URS_2025_01/771591115" TargetMode="External" /><Relationship Id="rId25" Type="http://schemas.openxmlformats.org/officeDocument/2006/relationships/hyperlink" Target="https://podminky.urs.cz/item/CS_URS_2025_01/771592011" TargetMode="External" /><Relationship Id="rId26" Type="http://schemas.openxmlformats.org/officeDocument/2006/relationships/hyperlink" Target="https://podminky.urs.cz/item/CS_URS_2025_01/998771121" TargetMode="External" /><Relationship Id="rId27" Type="http://schemas.openxmlformats.org/officeDocument/2006/relationships/hyperlink" Target="https://podminky.urs.cz/item/CS_URS_2025_01/775541821" TargetMode="External" /><Relationship Id="rId28" Type="http://schemas.openxmlformats.org/officeDocument/2006/relationships/hyperlink" Target="https://podminky.urs.cz/item/CS_URS_2025_01/775145811" TargetMode="External" /><Relationship Id="rId29" Type="http://schemas.openxmlformats.org/officeDocument/2006/relationships/hyperlink" Target="https://podminky.urs.cz/item/CS_URS_2025_01/775411820" TargetMode="External" /><Relationship Id="rId30" Type="http://schemas.openxmlformats.org/officeDocument/2006/relationships/hyperlink" Target="https://podminky.urs.cz/item/CS_URS_2025_01/776111115" TargetMode="External" /><Relationship Id="rId31" Type="http://schemas.openxmlformats.org/officeDocument/2006/relationships/hyperlink" Target="https://podminky.urs.cz/item/CS_URS_2025_01/776111311" TargetMode="External" /><Relationship Id="rId32" Type="http://schemas.openxmlformats.org/officeDocument/2006/relationships/hyperlink" Target="https://podminky.urs.cz/item/CS_URS_2025_01/776121321" TargetMode="External" /><Relationship Id="rId33" Type="http://schemas.openxmlformats.org/officeDocument/2006/relationships/hyperlink" Target="https://podminky.urs.cz/item/CS_URS_2025_01/776141113" TargetMode="External" /><Relationship Id="rId34" Type="http://schemas.openxmlformats.org/officeDocument/2006/relationships/hyperlink" Target="https://podminky.urs.cz/item/CS_URS_2025_01/776231111" TargetMode="External" /><Relationship Id="rId35" Type="http://schemas.openxmlformats.org/officeDocument/2006/relationships/hyperlink" Target="https://podminky.urs.cz/item/CS_URS_2025_01/776421111" TargetMode="External" /><Relationship Id="rId36" Type="http://schemas.openxmlformats.org/officeDocument/2006/relationships/hyperlink" Target="https://podminky.urs.cz/item/CS_URS_2025_01/776991121" TargetMode="External" /><Relationship Id="rId37" Type="http://schemas.openxmlformats.org/officeDocument/2006/relationships/hyperlink" Target="https://podminky.urs.cz/item/CS_URS_2025_01/998776121" TargetMode="External" /><Relationship Id="rId38" Type="http://schemas.openxmlformats.org/officeDocument/2006/relationships/hyperlink" Target="https://podminky.urs.cz/item/CS_URS_2025_01/784111001" TargetMode="External" /><Relationship Id="rId39" Type="http://schemas.openxmlformats.org/officeDocument/2006/relationships/drawing" Target="../drawings/drawing2.xml" /></Relationships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drawing" Target="../drawings/drawing3.xml" /></Relationships>
</file>

<file path=xl/worksheets/_rels/sheet4.xml.rels>&#65279;<?xml version="1.0" encoding="utf-8"?><Relationships xmlns="http://schemas.openxmlformats.org/package/2006/relationships"><Relationship Id="rId1" Type="http://schemas.openxmlformats.org/officeDocument/2006/relationships/drawing" Target="../drawings/drawing4.xml" /></Relationships>
</file>

<file path=xl/worksheets/_rels/sheet5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5_01/010001000" TargetMode="External" /><Relationship Id="rId2" Type="http://schemas.openxmlformats.org/officeDocument/2006/relationships/hyperlink" Target="https://podminky.urs.cz/item/CS_URS_2025_01/020001000" TargetMode="External" /><Relationship Id="rId3" Type="http://schemas.openxmlformats.org/officeDocument/2006/relationships/hyperlink" Target="https://podminky.urs.cz/item/CS_URS_2025_01/030001000" TargetMode="External" /><Relationship Id="rId4" Type="http://schemas.openxmlformats.org/officeDocument/2006/relationships/hyperlink" Target="https://podminky.urs.cz/item/CS_URS_2025_01/040001000" TargetMode="External" /><Relationship Id="rId5" Type="http://schemas.openxmlformats.org/officeDocument/2006/relationships/hyperlink" Target="https://podminky.urs.cz/item/CS_URS_2025_01/060001000" TargetMode="External" /><Relationship Id="rId6" Type="http://schemas.openxmlformats.org/officeDocument/2006/relationships/hyperlink" Target="https://podminky.urs.cz/item/CS_URS_2025_01/070001000" TargetMode="External" /><Relationship Id="rId7" Type="http://schemas.openxmlformats.org/officeDocument/2006/relationships/hyperlink" Target="https://podminky.urs.cz/item/CS_URS_2025_01/090001000" TargetMode="External" /><Relationship Id="rId8" Type="http://schemas.openxmlformats.org/officeDocument/2006/relationships/drawing" Target="../drawings/drawing5.xml" /></Relationships>
</file>

<file path=xl/worksheets/_rels/sheet6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8" t="s">
        <v>0</v>
      </c>
      <c r="AZ1" s="18" t="s">
        <v>1</v>
      </c>
      <c r="BA1" s="18" t="s">
        <v>2</v>
      </c>
      <c r="BB1" s="18" t="s">
        <v>3</v>
      </c>
      <c r="BT1" s="18" t="s">
        <v>4</v>
      </c>
      <c r="BU1" s="18" t="s">
        <v>4</v>
      </c>
      <c r="BV1" s="18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9" t="s">
        <v>6</v>
      </c>
      <c r="BT2" s="19" t="s">
        <v>7</v>
      </c>
    </row>
    <row r="3" s="1" customFormat="1" ht="6.96" customHeight="1">
      <c r="B3" s="20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2"/>
      <c r="BS3" s="19" t="s">
        <v>6</v>
      </c>
      <c r="BT3" s="19" t="s">
        <v>8</v>
      </c>
    </row>
    <row r="4" s="1" customFormat="1" ht="24.96" customHeight="1">
      <c r="B4" s="23"/>
      <c r="C4" s="24"/>
      <c r="D4" s="25" t="s">
        <v>9</v>
      </c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24"/>
      <c r="AQ4" s="24"/>
      <c r="AR4" s="22"/>
      <c r="AS4" s="26" t="s">
        <v>10</v>
      </c>
      <c r="BE4" s="27" t="s">
        <v>11</v>
      </c>
      <c r="BS4" s="19" t="s">
        <v>12</v>
      </c>
    </row>
    <row r="5" s="1" customFormat="1" ht="12" customHeight="1">
      <c r="B5" s="23"/>
      <c r="C5" s="24"/>
      <c r="D5" s="28" t="s">
        <v>13</v>
      </c>
      <c r="E5" s="24"/>
      <c r="F5" s="24"/>
      <c r="G5" s="24"/>
      <c r="H5" s="24"/>
      <c r="I5" s="24"/>
      <c r="J5" s="24"/>
      <c r="K5" s="29" t="s">
        <v>14</v>
      </c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2"/>
      <c r="BE5" s="30" t="s">
        <v>15</v>
      </c>
      <c r="BS5" s="19" t="s">
        <v>6</v>
      </c>
    </row>
    <row r="6" s="1" customFormat="1" ht="36.96" customHeight="1">
      <c r="B6" s="23"/>
      <c r="C6" s="24"/>
      <c r="D6" s="31" t="s">
        <v>16</v>
      </c>
      <c r="E6" s="24"/>
      <c r="F6" s="24"/>
      <c r="G6" s="24"/>
      <c r="H6" s="24"/>
      <c r="I6" s="24"/>
      <c r="J6" s="24"/>
      <c r="K6" s="32" t="s">
        <v>17</v>
      </c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2"/>
      <c r="BE6" s="33"/>
      <c r="BS6" s="19" t="s">
        <v>6</v>
      </c>
    </row>
    <row r="7" s="1" customFormat="1" ht="12" customHeight="1">
      <c r="B7" s="23"/>
      <c r="C7" s="24"/>
      <c r="D7" s="34" t="s">
        <v>18</v>
      </c>
      <c r="E7" s="24"/>
      <c r="F7" s="24"/>
      <c r="G7" s="24"/>
      <c r="H7" s="24"/>
      <c r="I7" s="24"/>
      <c r="J7" s="24"/>
      <c r="K7" s="29" t="s">
        <v>19</v>
      </c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34" t="s">
        <v>20</v>
      </c>
      <c r="AL7" s="24"/>
      <c r="AM7" s="24"/>
      <c r="AN7" s="29" t="s">
        <v>19</v>
      </c>
      <c r="AO7" s="24"/>
      <c r="AP7" s="24"/>
      <c r="AQ7" s="24"/>
      <c r="AR7" s="22"/>
      <c r="BE7" s="33"/>
      <c r="BS7" s="19" t="s">
        <v>6</v>
      </c>
    </row>
    <row r="8" s="1" customFormat="1" ht="12" customHeight="1">
      <c r="B8" s="23"/>
      <c r="C8" s="24"/>
      <c r="D8" s="34" t="s">
        <v>21</v>
      </c>
      <c r="E8" s="24"/>
      <c r="F8" s="24"/>
      <c r="G8" s="24"/>
      <c r="H8" s="24"/>
      <c r="I8" s="24"/>
      <c r="J8" s="24"/>
      <c r="K8" s="29" t="s">
        <v>22</v>
      </c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34" t="s">
        <v>23</v>
      </c>
      <c r="AL8" s="24"/>
      <c r="AM8" s="24"/>
      <c r="AN8" s="35" t="s">
        <v>24</v>
      </c>
      <c r="AO8" s="24"/>
      <c r="AP8" s="24"/>
      <c r="AQ8" s="24"/>
      <c r="AR8" s="22"/>
      <c r="BE8" s="33"/>
      <c r="BS8" s="19" t="s">
        <v>6</v>
      </c>
    </row>
    <row r="9" s="1" customFormat="1" ht="14.4" customHeight="1">
      <c r="B9" s="23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24"/>
      <c r="AO9" s="24"/>
      <c r="AP9" s="24"/>
      <c r="AQ9" s="24"/>
      <c r="AR9" s="22"/>
      <c r="BE9" s="33"/>
      <c r="BS9" s="19" t="s">
        <v>6</v>
      </c>
    </row>
    <row r="10" s="1" customFormat="1" ht="12" customHeight="1">
      <c r="B10" s="23"/>
      <c r="C10" s="24"/>
      <c r="D10" s="34" t="s">
        <v>25</v>
      </c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34" t="s">
        <v>26</v>
      </c>
      <c r="AL10" s="24"/>
      <c r="AM10" s="24"/>
      <c r="AN10" s="29" t="s">
        <v>27</v>
      </c>
      <c r="AO10" s="24"/>
      <c r="AP10" s="24"/>
      <c r="AQ10" s="24"/>
      <c r="AR10" s="22"/>
      <c r="BE10" s="33"/>
      <c r="BS10" s="19" t="s">
        <v>6</v>
      </c>
    </row>
    <row r="11" s="1" customFormat="1" ht="18.48" customHeight="1">
      <c r="B11" s="23"/>
      <c r="C11" s="24"/>
      <c r="D11" s="24"/>
      <c r="E11" s="29" t="s">
        <v>28</v>
      </c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34" t="s">
        <v>29</v>
      </c>
      <c r="AL11" s="24"/>
      <c r="AM11" s="24"/>
      <c r="AN11" s="29" t="s">
        <v>30</v>
      </c>
      <c r="AO11" s="24"/>
      <c r="AP11" s="24"/>
      <c r="AQ11" s="24"/>
      <c r="AR11" s="22"/>
      <c r="BE11" s="33"/>
      <c r="BS11" s="19" t="s">
        <v>6</v>
      </c>
    </row>
    <row r="12" s="1" customFormat="1" ht="6.96" customHeight="1">
      <c r="B12" s="23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24"/>
      <c r="AO12" s="24"/>
      <c r="AP12" s="24"/>
      <c r="AQ12" s="24"/>
      <c r="AR12" s="22"/>
      <c r="BE12" s="33"/>
      <c r="BS12" s="19" t="s">
        <v>6</v>
      </c>
    </row>
    <row r="13" s="1" customFormat="1" ht="12" customHeight="1">
      <c r="B13" s="23"/>
      <c r="C13" s="24"/>
      <c r="D13" s="34" t="s">
        <v>31</v>
      </c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34" t="s">
        <v>26</v>
      </c>
      <c r="AL13" s="24"/>
      <c r="AM13" s="24"/>
      <c r="AN13" s="36" t="s">
        <v>32</v>
      </c>
      <c r="AO13" s="24"/>
      <c r="AP13" s="24"/>
      <c r="AQ13" s="24"/>
      <c r="AR13" s="22"/>
      <c r="BE13" s="33"/>
      <c r="BS13" s="19" t="s">
        <v>6</v>
      </c>
    </row>
    <row r="14">
      <c r="B14" s="23"/>
      <c r="C14" s="24"/>
      <c r="D14" s="24"/>
      <c r="E14" s="36" t="s">
        <v>32</v>
      </c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37"/>
      <c r="AK14" s="34" t="s">
        <v>29</v>
      </c>
      <c r="AL14" s="24"/>
      <c r="AM14" s="24"/>
      <c r="AN14" s="36" t="s">
        <v>32</v>
      </c>
      <c r="AO14" s="24"/>
      <c r="AP14" s="24"/>
      <c r="AQ14" s="24"/>
      <c r="AR14" s="22"/>
      <c r="BE14" s="33"/>
      <c r="BS14" s="19" t="s">
        <v>6</v>
      </c>
    </row>
    <row r="15" s="1" customFormat="1" ht="6.96" customHeight="1">
      <c r="B15" s="23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24"/>
      <c r="AO15" s="24"/>
      <c r="AP15" s="24"/>
      <c r="AQ15" s="24"/>
      <c r="AR15" s="22"/>
      <c r="BE15" s="33"/>
      <c r="BS15" s="19" t="s">
        <v>4</v>
      </c>
    </row>
    <row r="16" s="1" customFormat="1" ht="12" customHeight="1">
      <c r="B16" s="23"/>
      <c r="C16" s="24"/>
      <c r="D16" s="34" t="s">
        <v>33</v>
      </c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24"/>
      <c r="AK16" s="34" t="s">
        <v>26</v>
      </c>
      <c r="AL16" s="24"/>
      <c r="AM16" s="24"/>
      <c r="AN16" s="29" t="s">
        <v>34</v>
      </c>
      <c r="AO16" s="24"/>
      <c r="AP16" s="24"/>
      <c r="AQ16" s="24"/>
      <c r="AR16" s="22"/>
      <c r="BE16" s="33"/>
      <c r="BS16" s="19" t="s">
        <v>4</v>
      </c>
    </row>
    <row r="17" s="1" customFormat="1" ht="18.48" customHeight="1">
      <c r="B17" s="23"/>
      <c r="C17" s="24"/>
      <c r="D17" s="24"/>
      <c r="E17" s="29" t="s">
        <v>35</v>
      </c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34" t="s">
        <v>29</v>
      </c>
      <c r="AL17" s="24"/>
      <c r="AM17" s="24"/>
      <c r="AN17" s="29" t="s">
        <v>36</v>
      </c>
      <c r="AO17" s="24"/>
      <c r="AP17" s="24"/>
      <c r="AQ17" s="24"/>
      <c r="AR17" s="22"/>
      <c r="BE17" s="33"/>
      <c r="BS17" s="19" t="s">
        <v>37</v>
      </c>
    </row>
    <row r="18" s="1" customFormat="1" ht="6.96" customHeight="1">
      <c r="B18" s="23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  <c r="AM18" s="24"/>
      <c r="AN18" s="24"/>
      <c r="AO18" s="24"/>
      <c r="AP18" s="24"/>
      <c r="AQ18" s="24"/>
      <c r="AR18" s="22"/>
      <c r="BE18" s="33"/>
      <c r="BS18" s="19" t="s">
        <v>6</v>
      </c>
    </row>
    <row r="19" s="1" customFormat="1" ht="12" customHeight="1">
      <c r="B19" s="23"/>
      <c r="C19" s="24"/>
      <c r="D19" s="34" t="s">
        <v>38</v>
      </c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34" t="s">
        <v>26</v>
      </c>
      <c r="AL19" s="24"/>
      <c r="AM19" s="24"/>
      <c r="AN19" s="29" t="s">
        <v>39</v>
      </c>
      <c r="AO19" s="24"/>
      <c r="AP19" s="24"/>
      <c r="AQ19" s="24"/>
      <c r="AR19" s="22"/>
      <c r="BE19" s="33"/>
      <c r="BS19" s="19" t="s">
        <v>6</v>
      </c>
    </row>
    <row r="20" s="1" customFormat="1" ht="18.48" customHeight="1">
      <c r="B20" s="23"/>
      <c r="C20" s="24"/>
      <c r="D20" s="24"/>
      <c r="E20" s="29" t="s">
        <v>40</v>
      </c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34" t="s">
        <v>29</v>
      </c>
      <c r="AL20" s="24"/>
      <c r="AM20" s="24"/>
      <c r="AN20" s="29" t="s">
        <v>19</v>
      </c>
      <c r="AO20" s="24"/>
      <c r="AP20" s="24"/>
      <c r="AQ20" s="24"/>
      <c r="AR20" s="22"/>
      <c r="BE20" s="33"/>
      <c r="BS20" s="19" t="s">
        <v>4</v>
      </c>
    </row>
    <row r="21" s="1" customFormat="1" ht="6.96" customHeight="1">
      <c r="B21" s="23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24"/>
      <c r="AL21" s="24"/>
      <c r="AM21" s="24"/>
      <c r="AN21" s="24"/>
      <c r="AO21" s="24"/>
      <c r="AP21" s="24"/>
      <c r="AQ21" s="24"/>
      <c r="AR21" s="22"/>
      <c r="BE21" s="33"/>
    </row>
    <row r="22" s="1" customFormat="1" ht="12" customHeight="1">
      <c r="B22" s="23"/>
      <c r="C22" s="24"/>
      <c r="D22" s="34" t="s">
        <v>41</v>
      </c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4"/>
      <c r="AN22" s="24"/>
      <c r="AO22" s="24"/>
      <c r="AP22" s="24"/>
      <c r="AQ22" s="24"/>
      <c r="AR22" s="22"/>
      <c r="BE22" s="33"/>
    </row>
    <row r="23" s="1" customFormat="1" ht="83.25" customHeight="1">
      <c r="B23" s="23"/>
      <c r="C23" s="24"/>
      <c r="D23" s="24"/>
      <c r="E23" s="38" t="s">
        <v>42</v>
      </c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  <c r="AN23" s="38"/>
      <c r="AO23" s="24"/>
      <c r="AP23" s="24"/>
      <c r="AQ23" s="24"/>
      <c r="AR23" s="22"/>
      <c r="BE23" s="33"/>
    </row>
    <row r="24" s="1" customFormat="1" ht="6.96" customHeight="1">
      <c r="B24" s="23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  <c r="AM24" s="24"/>
      <c r="AN24" s="24"/>
      <c r="AO24" s="24"/>
      <c r="AP24" s="24"/>
      <c r="AQ24" s="24"/>
      <c r="AR24" s="22"/>
      <c r="BE24" s="33"/>
    </row>
    <row r="25" s="1" customFormat="1" ht="6.96" customHeight="1">
      <c r="B25" s="23"/>
      <c r="C25" s="24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/>
      <c r="AL25" s="39"/>
      <c r="AM25" s="39"/>
      <c r="AN25" s="39"/>
      <c r="AO25" s="39"/>
      <c r="AP25" s="24"/>
      <c r="AQ25" s="24"/>
      <c r="AR25" s="22"/>
      <c r="BE25" s="33"/>
    </row>
    <row r="26" s="2" customFormat="1" ht="25.92" customHeight="1">
      <c r="A26" s="40"/>
      <c r="B26" s="41"/>
      <c r="C26" s="42"/>
      <c r="D26" s="43" t="s">
        <v>43</v>
      </c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 s="44"/>
      <c r="AK26" s="45">
        <f>ROUND(AG54,2)</f>
        <v>0</v>
      </c>
      <c r="AL26" s="44"/>
      <c r="AM26" s="44"/>
      <c r="AN26" s="44"/>
      <c r="AO26" s="44"/>
      <c r="AP26" s="42"/>
      <c r="AQ26" s="42"/>
      <c r="AR26" s="46"/>
      <c r="BE26" s="33"/>
    </row>
    <row r="27" s="2" customFormat="1" ht="6.96" customHeight="1">
      <c r="A27" s="40"/>
      <c r="B27" s="41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2"/>
      <c r="AB27" s="42"/>
      <c r="AC27" s="42"/>
      <c r="AD27" s="42"/>
      <c r="AE27" s="42"/>
      <c r="AF27" s="42"/>
      <c r="AG27" s="42"/>
      <c r="AH27" s="42"/>
      <c r="AI27" s="42"/>
      <c r="AJ27" s="42"/>
      <c r="AK27" s="42"/>
      <c r="AL27" s="42"/>
      <c r="AM27" s="42"/>
      <c r="AN27" s="42"/>
      <c r="AO27" s="42"/>
      <c r="AP27" s="42"/>
      <c r="AQ27" s="42"/>
      <c r="AR27" s="46"/>
      <c r="BE27" s="33"/>
    </row>
    <row r="28" s="2" customFormat="1">
      <c r="A28" s="40"/>
      <c r="B28" s="41"/>
      <c r="C28" s="42"/>
      <c r="D28" s="42"/>
      <c r="E28" s="42"/>
      <c r="F28" s="42"/>
      <c r="G28" s="42"/>
      <c r="H28" s="42"/>
      <c r="I28" s="42"/>
      <c r="J28" s="42"/>
      <c r="K28" s="42"/>
      <c r="L28" s="47" t="s">
        <v>44</v>
      </c>
      <c r="M28" s="47"/>
      <c r="N28" s="47"/>
      <c r="O28" s="47"/>
      <c r="P28" s="47"/>
      <c r="Q28" s="42"/>
      <c r="R28" s="42"/>
      <c r="S28" s="42"/>
      <c r="T28" s="42"/>
      <c r="U28" s="42"/>
      <c r="V28" s="42"/>
      <c r="W28" s="47" t="s">
        <v>45</v>
      </c>
      <c r="X28" s="47"/>
      <c r="Y28" s="47"/>
      <c r="Z28" s="47"/>
      <c r="AA28" s="47"/>
      <c r="AB28" s="47"/>
      <c r="AC28" s="47"/>
      <c r="AD28" s="47"/>
      <c r="AE28" s="47"/>
      <c r="AF28" s="42"/>
      <c r="AG28" s="42"/>
      <c r="AH28" s="42"/>
      <c r="AI28" s="42"/>
      <c r="AJ28" s="42"/>
      <c r="AK28" s="47" t="s">
        <v>46</v>
      </c>
      <c r="AL28" s="47"/>
      <c r="AM28" s="47"/>
      <c r="AN28" s="47"/>
      <c r="AO28" s="47"/>
      <c r="AP28" s="42"/>
      <c r="AQ28" s="42"/>
      <c r="AR28" s="46"/>
      <c r="BE28" s="33"/>
    </row>
    <row r="29" s="3" customFormat="1" ht="14.4" customHeight="1">
      <c r="A29" s="3"/>
      <c r="B29" s="48"/>
      <c r="C29" s="49"/>
      <c r="D29" s="34" t="s">
        <v>47</v>
      </c>
      <c r="E29" s="49"/>
      <c r="F29" s="34" t="s">
        <v>48</v>
      </c>
      <c r="G29" s="49"/>
      <c r="H29" s="49"/>
      <c r="I29" s="49"/>
      <c r="J29" s="49"/>
      <c r="K29" s="49"/>
      <c r="L29" s="50">
        <v>0.20999999999999999</v>
      </c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51">
        <f>ROUND(AZ54, 2)</f>
        <v>0</v>
      </c>
      <c r="X29" s="49"/>
      <c r="Y29" s="49"/>
      <c r="Z29" s="49"/>
      <c r="AA29" s="49"/>
      <c r="AB29" s="49"/>
      <c r="AC29" s="49"/>
      <c r="AD29" s="49"/>
      <c r="AE29" s="49"/>
      <c r="AF29" s="49"/>
      <c r="AG29" s="49"/>
      <c r="AH29" s="49"/>
      <c r="AI29" s="49"/>
      <c r="AJ29" s="49"/>
      <c r="AK29" s="51">
        <f>ROUND(AV54, 2)</f>
        <v>0</v>
      </c>
      <c r="AL29" s="49"/>
      <c r="AM29" s="49"/>
      <c r="AN29" s="49"/>
      <c r="AO29" s="49"/>
      <c r="AP29" s="49"/>
      <c r="AQ29" s="49"/>
      <c r="AR29" s="52"/>
      <c r="BE29" s="53"/>
    </row>
    <row r="30" s="3" customFormat="1" ht="14.4" customHeight="1">
      <c r="A30" s="3"/>
      <c r="B30" s="48"/>
      <c r="C30" s="49"/>
      <c r="D30" s="49"/>
      <c r="E30" s="49"/>
      <c r="F30" s="34" t="s">
        <v>49</v>
      </c>
      <c r="G30" s="49"/>
      <c r="H30" s="49"/>
      <c r="I30" s="49"/>
      <c r="J30" s="49"/>
      <c r="K30" s="49"/>
      <c r="L30" s="50">
        <v>0.12</v>
      </c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51">
        <f>ROUND(BA54, 2)</f>
        <v>0</v>
      </c>
      <c r="X30" s="49"/>
      <c r="Y30" s="49"/>
      <c r="Z30" s="49"/>
      <c r="AA30" s="49"/>
      <c r="AB30" s="49"/>
      <c r="AC30" s="49"/>
      <c r="AD30" s="49"/>
      <c r="AE30" s="49"/>
      <c r="AF30" s="49"/>
      <c r="AG30" s="49"/>
      <c r="AH30" s="49"/>
      <c r="AI30" s="49"/>
      <c r="AJ30" s="49"/>
      <c r="AK30" s="51">
        <f>ROUND(AW54, 2)</f>
        <v>0</v>
      </c>
      <c r="AL30" s="49"/>
      <c r="AM30" s="49"/>
      <c r="AN30" s="49"/>
      <c r="AO30" s="49"/>
      <c r="AP30" s="49"/>
      <c r="AQ30" s="49"/>
      <c r="AR30" s="52"/>
      <c r="BE30" s="53"/>
    </row>
    <row r="31" hidden="1" s="3" customFormat="1" ht="14.4" customHeight="1">
      <c r="A31" s="3"/>
      <c r="B31" s="48"/>
      <c r="C31" s="49"/>
      <c r="D31" s="49"/>
      <c r="E31" s="49"/>
      <c r="F31" s="34" t="s">
        <v>50</v>
      </c>
      <c r="G31" s="49"/>
      <c r="H31" s="49"/>
      <c r="I31" s="49"/>
      <c r="J31" s="49"/>
      <c r="K31" s="49"/>
      <c r="L31" s="50">
        <v>0.20999999999999999</v>
      </c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51">
        <f>ROUND(BB54, 2)</f>
        <v>0</v>
      </c>
      <c r="X31" s="49"/>
      <c r="Y31" s="49"/>
      <c r="Z31" s="49"/>
      <c r="AA31" s="49"/>
      <c r="AB31" s="49"/>
      <c r="AC31" s="49"/>
      <c r="AD31" s="49"/>
      <c r="AE31" s="49"/>
      <c r="AF31" s="49"/>
      <c r="AG31" s="49"/>
      <c r="AH31" s="49"/>
      <c r="AI31" s="49"/>
      <c r="AJ31" s="49"/>
      <c r="AK31" s="51">
        <v>0</v>
      </c>
      <c r="AL31" s="49"/>
      <c r="AM31" s="49"/>
      <c r="AN31" s="49"/>
      <c r="AO31" s="49"/>
      <c r="AP31" s="49"/>
      <c r="AQ31" s="49"/>
      <c r="AR31" s="52"/>
      <c r="BE31" s="53"/>
    </row>
    <row r="32" hidden="1" s="3" customFormat="1" ht="14.4" customHeight="1">
      <c r="A32" s="3"/>
      <c r="B32" s="48"/>
      <c r="C32" s="49"/>
      <c r="D32" s="49"/>
      <c r="E32" s="49"/>
      <c r="F32" s="34" t="s">
        <v>51</v>
      </c>
      <c r="G32" s="49"/>
      <c r="H32" s="49"/>
      <c r="I32" s="49"/>
      <c r="J32" s="49"/>
      <c r="K32" s="49"/>
      <c r="L32" s="50">
        <v>0.12</v>
      </c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51">
        <f>ROUND(BC54, 2)</f>
        <v>0</v>
      </c>
      <c r="X32" s="49"/>
      <c r="Y32" s="49"/>
      <c r="Z32" s="49"/>
      <c r="AA32" s="49"/>
      <c r="AB32" s="49"/>
      <c r="AC32" s="49"/>
      <c r="AD32" s="49"/>
      <c r="AE32" s="49"/>
      <c r="AF32" s="49"/>
      <c r="AG32" s="49"/>
      <c r="AH32" s="49"/>
      <c r="AI32" s="49"/>
      <c r="AJ32" s="49"/>
      <c r="AK32" s="51">
        <v>0</v>
      </c>
      <c r="AL32" s="49"/>
      <c r="AM32" s="49"/>
      <c r="AN32" s="49"/>
      <c r="AO32" s="49"/>
      <c r="AP32" s="49"/>
      <c r="AQ32" s="49"/>
      <c r="AR32" s="52"/>
      <c r="BE32" s="53"/>
    </row>
    <row r="33" hidden="1" s="3" customFormat="1" ht="14.4" customHeight="1">
      <c r="A33" s="3"/>
      <c r="B33" s="48"/>
      <c r="C33" s="49"/>
      <c r="D33" s="49"/>
      <c r="E33" s="49"/>
      <c r="F33" s="34" t="s">
        <v>52</v>
      </c>
      <c r="G33" s="49"/>
      <c r="H33" s="49"/>
      <c r="I33" s="49"/>
      <c r="J33" s="49"/>
      <c r="K33" s="49"/>
      <c r="L33" s="50">
        <v>0</v>
      </c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51">
        <f>ROUND(BD54, 2)</f>
        <v>0</v>
      </c>
      <c r="X33" s="49"/>
      <c r="Y33" s="49"/>
      <c r="Z33" s="49"/>
      <c r="AA33" s="49"/>
      <c r="AB33" s="49"/>
      <c r="AC33" s="49"/>
      <c r="AD33" s="49"/>
      <c r="AE33" s="49"/>
      <c r="AF33" s="49"/>
      <c r="AG33" s="49"/>
      <c r="AH33" s="49"/>
      <c r="AI33" s="49"/>
      <c r="AJ33" s="49"/>
      <c r="AK33" s="51">
        <v>0</v>
      </c>
      <c r="AL33" s="49"/>
      <c r="AM33" s="49"/>
      <c r="AN33" s="49"/>
      <c r="AO33" s="49"/>
      <c r="AP33" s="49"/>
      <c r="AQ33" s="49"/>
      <c r="AR33" s="52"/>
      <c r="BE33" s="3"/>
    </row>
    <row r="34" s="2" customFormat="1" ht="6.96" customHeight="1">
      <c r="A34" s="40"/>
      <c r="B34" s="41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2"/>
      <c r="AB34" s="42"/>
      <c r="AC34" s="42"/>
      <c r="AD34" s="42"/>
      <c r="AE34" s="42"/>
      <c r="AF34" s="42"/>
      <c r="AG34" s="42"/>
      <c r="AH34" s="42"/>
      <c r="AI34" s="42"/>
      <c r="AJ34" s="42"/>
      <c r="AK34" s="42"/>
      <c r="AL34" s="42"/>
      <c r="AM34" s="42"/>
      <c r="AN34" s="42"/>
      <c r="AO34" s="42"/>
      <c r="AP34" s="42"/>
      <c r="AQ34" s="42"/>
      <c r="AR34" s="46"/>
      <c r="BE34" s="40"/>
    </row>
    <row r="35" s="2" customFormat="1" ht="25.92" customHeight="1">
      <c r="A35" s="40"/>
      <c r="B35" s="41"/>
      <c r="C35" s="54"/>
      <c r="D35" s="55" t="s">
        <v>53</v>
      </c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  <c r="R35" s="56"/>
      <c r="S35" s="56"/>
      <c r="T35" s="57" t="s">
        <v>54</v>
      </c>
      <c r="U35" s="56"/>
      <c r="V35" s="56"/>
      <c r="W35" s="56"/>
      <c r="X35" s="58" t="s">
        <v>55</v>
      </c>
      <c r="Y35" s="56"/>
      <c r="Z35" s="56"/>
      <c r="AA35" s="56"/>
      <c r="AB35" s="56"/>
      <c r="AC35" s="56"/>
      <c r="AD35" s="56"/>
      <c r="AE35" s="56"/>
      <c r="AF35" s="56"/>
      <c r="AG35" s="56"/>
      <c r="AH35" s="56"/>
      <c r="AI35" s="56"/>
      <c r="AJ35" s="56"/>
      <c r="AK35" s="59">
        <f>SUM(AK26:AK33)</f>
        <v>0</v>
      </c>
      <c r="AL35" s="56"/>
      <c r="AM35" s="56"/>
      <c r="AN35" s="56"/>
      <c r="AO35" s="60"/>
      <c r="AP35" s="54"/>
      <c r="AQ35" s="54"/>
      <c r="AR35" s="46"/>
      <c r="BE35" s="40"/>
    </row>
    <row r="36" s="2" customFormat="1" ht="6.96" customHeight="1">
      <c r="A36" s="40"/>
      <c r="B36" s="41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42"/>
      <c r="AB36" s="42"/>
      <c r="AC36" s="42"/>
      <c r="AD36" s="42"/>
      <c r="AE36" s="42"/>
      <c r="AF36" s="42"/>
      <c r="AG36" s="42"/>
      <c r="AH36" s="42"/>
      <c r="AI36" s="42"/>
      <c r="AJ36" s="42"/>
      <c r="AK36" s="42"/>
      <c r="AL36" s="42"/>
      <c r="AM36" s="42"/>
      <c r="AN36" s="42"/>
      <c r="AO36" s="42"/>
      <c r="AP36" s="42"/>
      <c r="AQ36" s="42"/>
      <c r="AR36" s="46"/>
      <c r="BE36" s="40"/>
    </row>
    <row r="37" s="2" customFormat="1" ht="6.96" customHeight="1">
      <c r="A37" s="40"/>
      <c r="B37" s="61"/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2"/>
      <c r="W37" s="62"/>
      <c r="X37" s="62"/>
      <c r="Y37" s="62"/>
      <c r="Z37" s="62"/>
      <c r="AA37" s="62"/>
      <c r="AB37" s="62"/>
      <c r="AC37" s="62"/>
      <c r="AD37" s="62"/>
      <c r="AE37" s="62"/>
      <c r="AF37" s="62"/>
      <c r="AG37" s="62"/>
      <c r="AH37" s="62"/>
      <c r="AI37" s="62"/>
      <c r="AJ37" s="62"/>
      <c r="AK37" s="62"/>
      <c r="AL37" s="62"/>
      <c r="AM37" s="62"/>
      <c r="AN37" s="62"/>
      <c r="AO37" s="62"/>
      <c r="AP37" s="62"/>
      <c r="AQ37" s="62"/>
      <c r="AR37" s="46"/>
      <c r="BE37" s="40"/>
    </row>
    <row r="41" s="2" customFormat="1" ht="6.96" customHeight="1">
      <c r="A41" s="40"/>
      <c r="B41" s="63"/>
      <c r="C41" s="64"/>
      <c r="D41" s="64"/>
      <c r="E41" s="64"/>
      <c r="F41" s="64"/>
      <c r="G41" s="64"/>
      <c r="H41" s="64"/>
      <c r="I41" s="64"/>
      <c r="J41" s="64"/>
      <c r="K41" s="64"/>
      <c r="L41" s="64"/>
      <c r="M41" s="64"/>
      <c r="N41" s="64"/>
      <c r="O41" s="64"/>
      <c r="P41" s="64"/>
      <c r="Q41" s="64"/>
      <c r="R41" s="64"/>
      <c r="S41" s="64"/>
      <c r="T41" s="64"/>
      <c r="U41" s="64"/>
      <c r="V41" s="64"/>
      <c r="W41" s="64"/>
      <c r="X41" s="64"/>
      <c r="Y41" s="64"/>
      <c r="Z41" s="64"/>
      <c r="AA41" s="64"/>
      <c r="AB41" s="64"/>
      <c r="AC41" s="64"/>
      <c r="AD41" s="64"/>
      <c r="AE41" s="64"/>
      <c r="AF41" s="64"/>
      <c r="AG41" s="64"/>
      <c r="AH41" s="64"/>
      <c r="AI41" s="64"/>
      <c r="AJ41" s="64"/>
      <c r="AK41" s="64"/>
      <c r="AL41" s="64"/>
      <c r="AM41" s="64"/>
      <c r="AN41" s="64"/>
      <c r="AO41" s="64"/>
      <c r="AP41" s="64"/>
      <c r="AQ41" s="64"/>
      <c r="AR41" s="46"/>
      <c r="BE41" s="40"/>
    </row>
    <row r="42" s="2" customFormat="1" ht="24.96" customHeight="1">
      <c r="A42" s="40"/>
      <c r="B42" s="41"/>
      <c r="C42" s="25" t="s">
        <v>56</v>
      </c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42"/>
      <c r="Y42" s="42"/>
      <c r="Z42" s="42"/>
      <c r="AA42" s="42"/>
      <c r="AB42" s="42"/>
      <c r="AC42" s="42"/>
      <c r="AD42" s="42"/>
      <c r="AE42" s="42"/>
      <c r="AF42" s="42"/>
      <c r="AG42" s="42"/>
      <c r="AH42" s="42"/>
      <c r="AI42" s="42"/>
      <c r="AJ42" s="42"/>
      <c r="AK42" s="42"/>
      <c r="AL42" s="42"/>
      <c r="AM42" s="42"/>
      <c r="AN42" s="42"/>
      <c r="AO42" s="42"/>
      <c r="AP42" s="42"/>
      <c r="AQ42" s="42"/>
      <c r="AR42" s="46"/>
      <c r="BE42" s="40"/>
    </row>
    <row r="43" s="2" customFormat="1" ht="6.96" customHeight="1">
      <c r="A43" s="40"/>
      <c r="B43" s="41"/>
      <c r="C43" s="42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42"/>
      <c r="Y43" s="42"/>
      <c r="Z43" s="42"/>
      <c r="AA43" s="42"/>
      <c r="AB43" s="42"/>
      <c r="AC43" s="42"/>
      <c r="AD43" s="42"/>
      <c r="AE43" s="42"/>
      <c r="AF43" s="42"/>
      <c r="AG43" s="42"/>
      <c r="AH43" s="42"/>
      <c r="AI43" s="42"/>
      <c r="AJ43" s="42"/>
      <c r="AK43" s="42"/>
      <c r="AL43" s="42"/>
      <c r="AM43" s="42"/>
      <c r="AN43" s="42"/>
      <c r="AO43" s="42"/>
      <c r="AP43" s="42"/>
      <c r="AQ43" s="42"/>
      <c r="AR43" s="46"/>
      <c r="BE43" s="40"/>
    </row>
    <row r="44" s="4" customFormat="1" ht="12" customHeight="1">
      <c r="A44" s="4"/>
      <c r="B44" s="65"/>
      <c r="C44" s="34" t="s">
        <v>13</v>
      </c>
      <c r="D44" s="66"/>
      <c r="E44" s="66"/>
      <c r="F44" s="66"/>
      <c r="G44" s="66"/>
      <c r="H44" s="66"/>
      <c r="I44" s="66"/>
      <c r="J44" s="66"/>
      <c r="K44" s="66"/>
      <c r="L44" s="66" t="str">
        <f>K5</f>
        <v>JS25-067</v>
      </c>
      <c r="M44" s="66"/>
      <c r="N44" s="66"/>
      <c r="O44" s="66"/>
      <c r="P44" s="66"/>
      <c r="Q44" s="66"/>
      <c r="R44" s="66"/>
      <c r="S44" s="66"/>
      <c r="T44" s="66"/>
      <c r="U44" s="66"/>
      <c r="V44" s="66"/>
      <c r="W44" s="66"/>
      <c r="X44" s="66"/>
      <c r="Y44" s="66"/>
      <c r="Z44" s="66"/>
      <c r="AA44" s="66"/>
      <c r="AB44" s="66"/>
      <c r="AC44" s="66"/>
      <c r="AD44" s="66"/>
      <c r="AE44" s="66"/>
      <c r="AF44" s="66"/>
      <c r="AG44" s="66"/>
      <c r="AH44" s="66"/>
      <c r="AI44" s="66"/>
      <c r="AJ44" s="66"/>
      <c r="AK44" s="66"/>
      <c r="AL44" s="66"/>
      <c r="AM44" s="66"/>
      <c r="AN44" s="66"/>
      <c r="AO44" s="66"/>
      <c r="AP44" s="66"/>
      <c r="AQ44" s="66"/>
      <c r="AR44" s="67"/>
      <c r="BE44" s="4"/>
    </row>
    <row r="45" s="5" customFormat="1" ht="36.96" customHeight="1">
      <c r="A45" s="5"/>
      <c r="B45" s="68"/>
      <c r="C45" s="69" t="s">
        <v>16</v>
      </c>
      <c r="D45" s="70"/>
      <c r="E45" s="70"/>
      <c r="F45" s="70"/>
      <c r="G45" s="70"/>
      <c r="H45" s="70"/>
      <c r="I45" s="70"/>
      <c r="J45" s="70"/>
      <c r="K45" s="70"/>
      <c r="L45" s="71" t="str">
        <f>K6</f>
        <v>Částečná rekonstrukce Menzy Jarov</v>
      </c>
      <c r="M45" s="70"/>
      <c r="N45" s="70"/>
      <c r="O45" s="70"/>
      <c r="P45" s="70"/>
      <c r="Q45" s="70"/>
      <c r="R45" s="70"/>
      <c r="S45" s="70"/>
      <c r="T45" s="70"/>
      <c r="U45" s="70"/>
      <c r="V45" s="70"/>
      <c r="W45" s="70"/>
      <c r="X45" s="70"/>
      <c r="Y45" s="70"/>
      <c r="Z45" s="70"/>
      <c r="AA45" s="70"/>
      <c r="AB45" s="70"/>
      <c r="AC45" s="70"/>
      <c r="AD45" s="70"/>
      <c r="AE45" s="70"/>
      <c r="AF45" s="70"/>
      <c r="AG45" s="70"/>
      <c r="AH45" s="70"/>
      <c r="AI45" s="70"/>
      <c r="AJ45" s="70"/>
      <c r="AK45" s="70"/>
      <c r="AL45" s="70"/>
      <c r="AM45" s="70"/>
      <c r="AN45" s="70"/>
      <c r="AO45" s="70"/>
      <c r="AP45" s="70"/>
      <c r="AQ45" s="70"/>
      <c r="AR45" s="72"/>
      <c r="BE45" s="5"/>
    </row>
    <row r="46" s="2" customFormat="1" ht="6.96" customHeight="1">
      <c r="A46" s="40"/>
      <c r="B46" s="41"/>
      <c r="C46" s="42"/>
      <c r="D46" s="42"/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42"/>
      <c r="T46" s="42"/>
      <c r="U46" s="42"/>
      <c r="V46" s="42"/>
      <c r="W46" s="42"/>
      <c r="X46" s="42"/>
      <c r="Y46" s="42"/>
      <c r="Z46" s="42"/>
      <c r="AA46" s="42"/>
      <c r="AB46" s="42"/>
      <c r="AC46" s="42"/>
      <c r="AD46" s="42"/>
      <c r="AE46" s="42"/>
      <c r="AF46" s="42"/>
      <c r="AG46" s="42"/>
      <c r="AH46" s="42"/>
      <c r="AI46" s="42"/>
      <c r="AJ46" s="42"/>
      <c r="AK46" s="42"/>
      <c r="AL46" s="42"/>
      <c r="AM46" s="42"/>
      <c r="AN46" s="42"/>
      <c r="AO46" s="42"/>
      <c r="AP46" s="42"/>
      <c r="AQ46" s="42"/>
      <c r="AR46" s="46"/>
      <c r="BE46" s="40"/>
    </row>
    <row r="47" s="2" customFormat="1" ht="12" customHeight="1">
      <c r="A47" s="40"/>
      <c r="B47" s="41"/>
      <c r="C47" s="34" t="s">
        <v>21</v>
      </c>
      <c r="D47" s="42"/>
      <c r="E47" s="42"/>
      <c r="F47" s="42"/>
      <c r="G47" s="42"/>
      <c r="H47" s="42"/>
      <c r="I47" s="42"/>
      <c r="J47" s="42"/>
      <c r="K47" s="42"/>
      <c r="L47" s="73" t="str">
        <f>IF(K8="","",K8)</f>
        <v>Jeseniova 2769/208, 13000 Praha 3 - Žižkov</v>
      </c>
      <c r="M47" s="42"/>
      <c r="N47" s="42"/>
      <c r="O47" s="42"/>
      <c r="P47" s="42"/>
      <c r="Q47" s="42"/>
      <c r="R47" s="42"/>
      <c r="S47" s="42"/>
      <c r="T47" s="42"/>
      <c r="U47" s="42"/>
      <c r="V47" s="42"/>
      <c r="W47" s="42"/>
      <c r="X47" s="42"/>
      <c r="Y47" s="42"/>
      <c r="Z47" s="42"/>
      <c r="AA47" s="42"/>
      <c r="AB47" s="42"/>
      <c r="AC47" s="42"/>
      <c r="AD47" s="42"/>
      <c r="AE47" s="42"/>
      <c r="AF47" s="42"/>
      <c r="AG47" s="42"/>
      <c r="AH47" s="42"/>
      <c r="AI47" s="34" t="s">
        <v>23</v>
      </c>
      <c r="AJ47" s="42"/>
      <c r="AK47" s="42"/>
      <c r="AL47" s="42"/>
      <c r="AM47" s="74" t="str">
        <f>IF(AN8= "","",AN8)</f>
        <v>9. 6. 2025</v>
      </c>
      <c r="AN47" s="74"/>
      <c r="AO47" s="42"/>
      <c r="AP47" s="42"/>
      <c r="AQ47" s="42"/>
      <c r="AR47" s="46"/>
      <c r="BE47" s="40"/>
    </row>
    <row r="48" s="2" customFormat="1" ht="6.96" customHeight="1">
      <c r="A48" s="40"/>
      <c r="B48" s="41"/>
      <c r="C48" s="42"/>
      <c r="D48" s="42"/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42"/>
      <c r="P48" s="42"/>
      <c r="Q48" s="42"/>
      <c r="R48" s="42"/>
      <c r="S48" s="42"/>
      <c r="T48" s="42"/>
      <c r="U48" s="42"/>
      <c r="V48" s="42"/>
      <c r="W48" s="42"/>
      <c r="X48" s="42"/>
      <c r="Y48" s="42"/>
      <c r="Z48" s="42"/>
      <c r="AA48" s="42"/>
      <c r="AB48" s="42"/>
      <c r="AC48" s="42"/>
      <c r="AD48" s="42"/>
      <c r="AE48" s="42"/>
      <c r="AF48" s="42"/>
      <c r="AG48" s="42"/>
      <c r="AH48" s="42"/>
      <c r="AI48" s="42"/>
      <c r="AJ48" s="42"/>
      <c r="AK48" s="42"/>
      <c r="AL48" s="42"/>
      <c r="AM48" s="42"/>
      <c r="AN48" s="42"/>
      <c r="AO48" s="42"/>
      <c r="AP48" s="42"/>
      <c r="AQ48" s="42"/>
      <c r="AR48" s="46"/>
      <c r="BE48" s="40"/>
    </row>
    <row r="49" s="2" customFormat="1" ht="25.65" customHeight="1">
      <c r="A49" s="40"/>
      <c r="B49" s="41"/>
      <c r="C49" s="34" t="s">
        <v>25</v>
      </c>
      <c r="D49" s="42"/>
      <c r="E49" s="42"/>
      <c r="F49" s="42"/>
      <c r="G49" s="42"/>
      <c r="H49" s="42"/>
      <c r="I49" s="42"/>
      <c r="J49" s="42"/>
      <c r="K49" s="42"/>
      <c r="L49" s="66" t="str">
        <f>IF(E11= "","",E11)</f>
        <v>Správa účelových zařízení VŠE v Praze</v>
      </c>
      <c r="M49" s="42"/>
      <c r="N49" s="42"/>
      <c r="O49" s="42"/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2"/>
      <c r="AA49" s="42"/>
      <c r="AB49" s="42"/>
      <c r="AC49" s="42"/>
      <c r="AD49" s="42"/>
      <c r="AE49" s="42"/>
      <c r="AF49" s="42"/>
      <c r="AG49" s="42"/>
      <c r="AH49" s="42"/>
      <c r="AI49" s="34" t="s">
        <v>33</v>
      </c>
      <c r="AJ49" s="42"/>
      <c r="AK49" s="42"/>
      <c r="AL49" s="42"/>
      <c r="AM49" s="75" t="str">
        <f>IF(E17="","",E17)</f>
        <v>DROBNÝ ARCHITECTS, s.r.o.</v>
      </c>
      <c r="AN49" s="66"/>
      <c r="AO49" s="66"/>
      <c r="AP49" s="66"/>
      <c r="AQ49" s="42"/>
      <c r="AR49" s="46"/>
      <c r="AS49" s="76" t="s">
        <v>57</v>
      </c>
      <c r="AT49" s="77"/>
      <c r="AU49" s="78"/>
      <c r="AV49" s="78"/>
      <c r="AW49" s="78"/>
      <c r="AX49" s="78"/>
      <c r="AY49" s="78"/>
      <c r="AZ49" s="78"/>
      <c r="BA49" s="78"/>
      <c r="BB49" s="78"/>
      <c r="BC49" s="78"/>
      <c r="BD49" s="79"/>
      <c r="BE49" s="40"/>
    </row>
    <row r="50" s="2" customFormat="1" ht="15.15" customHeight="1">
      <c r="A50" s="40"/>
      <c r="B50" s="41"/>
      <c r="C50" s="34" t="s">
        <v>31</v>
      </c>
      <c r="D50" s="42"/>
      <c r="E50" s="42"/>
      <c r="F50" s="42"/>
      <c r="G50" s="42"/>
      <c r="H50" s="42"/>
      <c r="I50" s="42"/>
      <c r="J50" s="42"/>
      <c r="K50" s="42"/>
      <c r="L50" s="66" t="str">
        <f>IF(E14= "Vyplň údaj","",E14)</f>
        <v/>
      </c>
      <c r="M50" s="42"/>
      <c r="N50" s="42"/>
      <c r="O50" s="42"/>
      <c r="P50" s="42"/>
      <c r="Q50" s="42"/>
      <c r="R50" s="42"/>
      <c r="S50" s="42"/>
      <c r="T50" s="42"/>
      <c r="U50" s="42"/>
      <c r="V50" s="42"/>
      <c r="W50" s="42"/>
      <c r="X50" s="42"/>
      <c r="Y50" s="42"/>
      <c r="Z50" s="42"/>
      <c r="AA50" s="42"/>
      <c r="AB50" s="42"/>
      <c r="AC50" s="42"/>
      <c r="AD50" s="42"/>
      <c r="AE50" s="42"/>
      <c r="AF50" s="42"/>
      <c r="AG50" s="42"/>
      <c r="AH50" s="42"/>
      <c r="AI50" s="34" t="s">
        <v>38</v>
      </c>
      <c r="AJ50" s="42"/>
      <c r="AK50" s="42"/>
      <c r="AL50" s="42"/>
      <c r="AM50" s="75" t="str">
        <f>IF(E20="","",E20)</f>
        <v>Ing. Jaroslav Stolička</v>
      </c>
      <c r="AN50" s="66"/>
      <c r="AO50" s="66"/>
      <c r="AP50" s="66"/>
      <c r="AQ50" s="42"/>
      <c r="AR50" s="46"/>
      <c r="AS50" s="80"/>
      <c r="AT50" s="81"/>
      <c r="AU50" s="82"/>
      <c r="AV50" s="82"/>
      <c r="AW50" s="82"/>
      <c r="AX50" s="82"/>
      <c r="AY50" s="82"/>
      <c r="AZ50" s="82"/>
      <c r="BA50" s="82"/>
      <c r="BB50" s="82"/>
      <c r="BC50" s="82"/>
      <c r="BD50" s="83"/>
      <c r="BE50" s="40"/>
    </row>
    <row r="51" s="2" customFormat="1" ht="10.8" customHeight="1">
      <c r="A51" s="40"/>
      <c r="B51" s="41"/>
      <c r="C51" s="42"/>
      <c r="D51" s="42"/>
      <c r="E51" s="42"/>
      <c r="F51" s="42"/>
      <c r="G51" s="42"/>
      <c r="H51" s="42"/>
      <c r="I51" s="42"/>
      <c r="J51" s="42"/>
      <c r="K51" s="42"/>
      <c r="L51" s="42"/>
      <c r="M51" s="42"/>
      <c r="N51" s="42"/>
      <c r="O51" s="42"/>
      <c r="P51" s="42"/>
      <c r="Q51" s="42"/>
      <c r="R51" s="42"/>
      <c r="S51" s="42"/>
      <c r="T51" s="42"/>
      <c r="U51" s="42"/>
      <c r="V51" s="42"/>
      <c r="W51" s="42"/>
      <c r="X51" s="42"/>
      <c r="Y51" s="42"/>
      <c r="Z51" s="42"/>
      <c r="AA51" s="42"/>
      <c r="AB51" s="42"/>
      <c r="AC51" s="42"/>
      <c r="AD51" s="42"/>
      <c r="AE51" s="42"/>
      <c r="AF51" s="42"/>
      <c r="AG51" s="42"/>
      <c r="AH51" s="42"/>
      <c r="AI51" s="42"/>
      <c r="AJ51" s="42"/>
      <c r="AK51" s="42"/>
      <c r="AL51" s="42"/>
      <c r="AM51" s="42"/>
      <c r="AN51" s="42"/>
      <c r="AO51" s="42"/>
      <c r="AP51" s="42"/>
      <c r="AQ51" s="42"/>
      <c r="AR51" s="46"/>
      <c r="AS51" s="84"/>
      <c r="AT51" s="85"/>
      <c r="AU51" s="86"/>
      <c r="AV51" s="86"/>
      <c r="AW51" s="86"/>
      <c r="AX51" s="86"/>
      <c r="AY51" s="86"/>
      <c r="AZ51" s="86"/>
      <c r="BA51" s="86"/>
      <c r="BB51" s="86"/>
      <c r="BC51" s="86"/>
      <c r="BD51" s="87"/>
      <c r="BE51" s="40"/>
    </row>
    <row r="52" s="2" customFormat="1" ht="29.28" customHeight="1">
      <c r="A52" s="40"/>
      <c r="B52" s="41"/>
      <c r="C52" s="88" t="s">
        <v>58</v>
      </c>
      <c r="D52" s="89"/>
      <c r="E52" s="89"/>
      <c r="F52" s="89"/>
      <c r="G52" s="89"/>
      <c r="H52" s="90"/>
      <c r="I52" s="91" t="s">
        <v>59</v>
      </c>
      <c r="J52" s="89"/>
      <c r="K52" s="89"/>
      <c r="L52" s="89"/>
      <c r="M52" s="89"/>
      <c r="N52" s="89"/>
      <c r="O52" s="89"/>
      <c r="P52" s="89"/>
      <c r="Q52" s="89"/>
      <c r="R52" s="89"/>
      <c r="S52" s="89"/>
      <c r="T52" s="89"/>
      <c r="U52" s="89"/>
      <c r="V52" s="89"/>
      <c r="W52" s="89"/>
      <c r="X52" s="89"/>
      <c r="Y52" s="89"/>
      <c r="Z52" s="89"/>
      <c r="AA52" s="89"/>
      <c r="AB52" s="89"/>
      <c r="AC52" s="89"/>
      <c r="AD52" s="89"/>
      <c r="AE52" s="89"/>
      <c r="AF52" s="89"/>
      <c r="AG52" s="92" t="s">
        <v>60</v>
      </c>
      <c r="AH52" s="89"/>
      <c r="AI52" s="89"/>
      <c r="AJ52" s="89"/>
      <c r="AK52" s="89"/>
      <c r="AL52" s="89"/>
      <c r="AM52" s="89"/>
      <c r="AN52" s="91" t="s">
        <v>61</v>
      </c>
      <c r="AO52" s="89"/>
      <c r="AP52" s="89"/>
      <c r="AQ52" s="93" t="s">
        <v>62</v>
      </c>
      <c r="AR52" s="46"/>
      <c r="AS52" s="94" t="s">
        <v>63</v>
      </c>
      <c r="AT52" s="95" t="s">
        <v>64</v>
      </c>
      <c r="AU52" s="95" t="s">
        <v>65</v>
      </c>
      <c r="AV52" s="95" t="s">
        <v>66</v>
      </c>
      <c r="AW52" s="95" t="s">
        <v>67</v>
      </c>
      <c r="AX52" s="95" t="s">
        <v>68</v>
      </c>
      <c r="AY52" s="95" t="s">
        <v>69</v>
      </c>
      <c r="AZ52" s="95" t="s">
        <v>70</v>
      </c>
      <c r="BA52" s="95" t="s">
        <v>71</v>
      </c>
      <c r="BB52" s="95" t="s">
        <v>72</v>
      </c>
      <c r="BC52" s="95" t="s">
        <v>73</v>
      </c>
      <c r="BD52" s="96" t="s">
        <v>74</v>
      </c>
      <c r="BE52" s="40"/>
    </row>
    <row r="53" s="2" customFormat="1" ht="10.8" customHeight="1">
      <c r="A53" s="40"/>
      <c r="B53" s="41"/>
      <c r="C53" s="42"/>
      <c r="D53" s="42"/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42"/>
      <c r="P53" s="42"/>
      <c r="Q53" s="42"/>
      <c r="R53" s="42"/>
      <c r="S53" s="42"/>
      <c r="T53" s="42"/>
      <c r="U53" s="42"/>
      <c r="V53" s="42"/>
      <c r="W53" s="42"/>
      <c r="X53" s="42"/>
      <c r="Y53" s="42"/>
      <c r="Z53" s="42"/>
      <c r="AA53" s="42"/>
      <c r="AB53" s="42"/>
      <c r="AC53" s="42"/>
      <c r="AD53" s="42"/>
      <c r="AE53" s="42"/>
      <c r="AF53" s="42"/>
      <c r="AG53" s="42"/>
      <c r="AH53" s="42"/>
      <c r="AI53" s="42"/>
      <c r="AJ53" s="42"/>
      <c r="AK53" s="42"/>
      <c r="AL53" s="42"/>
      <c r="AM53" s="42"/>
      <c r="AN53" s="42"/>
      <c r="AO53" s="42"/>
      <c r="AP53" s="42"/>
      <c r="AQ53" s="42"/>
      <c r="AR53" s="46"/>
      <c r="AS53" s="97"/>
      <c r="AT53" s="98"/>
      <c r="AU53" s="98"/>
      <c r="AV53" s="98"/>
      <c r="AW53" s="98"/>
      <c r="AX53" s="98"/>
      <c r="AY53" s="98"/>
      <c r="AZ53" s="98"/>
      <c r="BA53" s="98"/>
      <c r="BB53" s="98"/>
      <c r="BC53" s="98"/>
      <c r="BD53" s="99"/>
      <c r="BE53" s="40"/>
    </row>
    <row r="54" s="6" customFormat="1" ht="32.4" customHeight="1">
      <c r="A54" s="6"/>
      <c r="B54" s="100"/>
      <c r="C54" s="101" t="s">
        <v>75</v>
      </c>
      <c r="D54" s="102"/>
      <c r="E54" s="102"/>
      <c r="F54" s="102"/>
      <c r="G54" s="102"/>
      <c r="H54" s="102"/>
      <c r="I54" s="102"/>
      <c r="J54" s="102"/>
      <c r="K54" s="102"/>
      <c r="L54" s="102"/>
      <c r="M54" s="102"/>
      <c r="N54" s="102"/>
      <c r="O54" s="102"/>
      <c r="P54" s="102"/>
      <c r="Q54" s="102"/>
      <c r="R54" s="102"/>
      <c r="S54" s="102"/>
      <c r="T54" s="102"/>
      <c r="U54" s="102"/>
      <c r="V54" s="102"/>
      <c r="W54" s="102"/>
      <c r="X54" s="102"/>
      <c r="Y54" s="102"/>
      <c r="Z54" s="102"/>
      <c r="AA54" s="102"/>
      <c r="AB54" s="102"/>
      <c r="AC54" s="102"/>
      <c r="AD54" s="102"/>
      <c r="AE54" s="102"/>
      <c r="AF54" s="102"/>
      <c r="AG54" s="103">
        <f>ROUND(SUM(AG55:AG58),2)</f>
        <v>0</v>
      </c>
      <c r="AH54" s="103"/>
      <c r="AI54" s="103"/>
      <c r="AJ54" s="103"/>
      <c r="AK54" s="103"/>
      <c r="AL54" s="103"/>
      <c r="AM54" s="103"/>
      <c r="AN54" s="104">
        <f>SUM(AG54,AT54)</f>
        <v>0</v>
      </c>
      <c r="AO54" s="104"/>
      <c r="AP54" s="104"/>
      <c r="AQ54" s="105" t="s">
        <v>19</v>
      </c>
      <c r="AR54" s="106"/>
      <c r="AS54" s="107">
        <f>ROUND(SUM(AS55:AS58),2)</f>
        <v>0</v>
      </c>
      <c r="AT54" s="108">
        <f>ROUND(SUM(AV54:AW54),2)</f>
        <v>0</v>
      </c>
      <c r="AU54" s="109">
        <f>ROUND(SUM(AU55:AU58),5)</f>
        <v>0</v>
      </c>
      <c r="AV54" s="108">
        <f>ROUND(AZ54*L29,2)</f>
        <v>0</v>
      </c>
      <c r="AW54" s="108">
        <f>ROUND(BA54*L30,2)</f>
        <v>0</v>
      </c>
      <c r="AX54" s="108">
        <f>ROUND(BB54*L29,2)</f>
        <v>0</v>
      </c>
      <c r="AY54" s="108">
        <f>ROUND(BC54*L30,2)</f>
        <v>0</v>
      </c>
      <c r="AZ54" s="108">
        <f>ROUND(SUM(AZ55:AZ58),2)</f>
        <v>0</v>
      </c>
      <c r="BA54" s="108">
        <f>ROUND(SUM(BA55:BA58),2)</f>
        <v>0</v>
      </c>
      <c r="BB54" s="108">
        <f>ROUND(SUM(BB55:BB58),2)</f>
        <v>0</v>
      </c>
      <c r="BC54" s="108">
        <f>ROUND(SUM(BC55:BC58),2)</f>
        <v>0</v>
      </c>
      <c r="BD54" s="110">
        <f>ROUND(SUM(BD55:BD58),2)</f>
        <v>0</v>
      </c>
      <c r="BE54" s="6"/>
      <c r="BS54" s="111" t="s">
        <v>76</v>
      </c>
      <c r="BT54" s="111" t="s">
        <v>77</v>
      </c>
      <c r="BU54" s="112" t="s">
        <v>78</v>
      </c>
      <c r="BV54" s="111" t="s">
        <v>79</v>
      </c>
      <c r="BW54" s="111" t="s">
        <v>5</v>
      </c>
      <c r="BX54" s="111" t="s">
        <v>80</v>
      </c>
      <c r="CL54" s="111" t="s">
        <v>19</v>
      </c>
    </row>
    <row r="55" s="7" customFormat="1" ht="16.5" customHeight="1">
      <c r="A55" s="113" t="s">
        <v>81</v>
      </c>
      <c r="B55" s="114"/>
      <c r="C55" s="115"/>
      <c r="D55" s="116" t="s">
        <v>82</v>
      </c>
      <c r="E55" s="116"/>
      <c r="F55" s="116"/>
      <c r="G55" s="116"/>
      <c r="H55" s="116"/>
      <c r="I55" s="117"/>
      <c r="J55" s="116" t="s">
        <v>83</v>
      </c>
      <c r="K55" s="116"/>
      <c r="L55" s="116"/>
      <c r="M55" s="116"/>
      <c r="N55" s="116"/>
      <c r="O55" s="116"/>
      <c r="P55" s="116"/>
      <c r="Q55" s="116"/>
      <c r="R55" s="116"/>
      <c r="S55" s="116"/>
      <c r="T55" s="116"/>
      <c r="U55" s="116"/>
      <c r="V55" s="116"/>
      <c r="W55" s="116"/>
      <c r="X55" s="116"/>
      <c r="Y55" s="116"/>
      <c r="Z55" s="116"/>
      <c r="AA55" s="116"/>
      <c r="AB55" s="116"/>
      <c r="AC55" s="116"/>
      <c r="AD55" s="116"/>
      <c r="AE55" s="116"/>
      <c r="AF55" s="116"/>
      <c r="AG55" s="118">
        <f>'01 - Stavební úpravy'!J30</f>
        <v>0</v>
      </c>
      <c r="AH55" s="117"/>
      <c r="AI55" s="117"/>
      <c r="AJ55" s="117"/>
      <c r="AK55" s="117"/>
      <c r="AL55" s="117"/>
      <c r="AM55" s="117"/>
      <c r="AN55" s="118">
        <f>SUM(AG55,AT55)</f>
        <v>0</v>
      </c>
      <c r="AO55" s="117"/>
      <c r="AP55" s="117"/>
      <c r="AQ55" s="119" t="s">
        <v>84</v>
      </c>
      <c r="AR55" s="120"/>
      <c r="AS55" s="121">
        <v>0</v>
      </c>
      <c r="AT55" s="122">
        <f>ROUND(SUM(AV55:AW55),2)</f>
        <v>0</v>
      </c>
      <c r="AU55" s="123">
        <f>'01 - Stavební úpravy'!P96</f>
        <v>0</v>
      </c>
      <c r="AV55" s="122">
        <f>'01 - Stavební úpravy'!J33</f>
        <v>0</v>
      </c>
      <c r="AW55" s="122">
        <f>'01 - Stavební úpravy'!J34</f>
        <v>0</v>
      </c>
      <c r="AX55" s="122">
        <f>'01 - Stavební úpravy'!J35</f>
        <v>0</v>
      </c>
      <c r="AY55" s="122">
        <f>'01 - Stavební úpravy'!J36</f>
        <v>0</v>
      </c>
      <c r="AZ55" s="122">
        <f>'01 - Stavební úpravy'!F33</f>
        <v>0</v>
      </c>
      <c r="BA55" s="122">
        <f>'01 - Stavební úpravy'!F34</f>
        <v>0</v>
      </c>
      <c r="BB55" s="122">
        <f>'01 - Stavební úpravy'!F35</f>
        <v>0</v>
      </c>
      <c r="BC55" s="122">
        <f>'01 - Stavební úpravy'!F36</f>
        <v>0</v>
      </c>
      <c r="BD55" s="124">
        <f>'01 - Stavební úpravy'!F37</f>
        <v>0</v>
      </c>
      <c r="BE55" s="7"/>
      <c r="BT55" s="125" t="s">
        <v>85</v>
      </c>
      <c r="BV55" s="125" t="s">
        <v>79</v>
      </c>
      <c r="BW55" s="125" t="s">
        <v>86</v>
      </c>
      <c r="BX55" s="125" t="s">
        <v>5</v>
      </c>
      <c r="CL55" s="125" t="s">
        <v>19</v>
      </c>
      <c r="CM55" s="125" t="s">
        <v>87</v>
      </c>
    </row>
    <row r="56" s="7" customFormat="1" ht="16.5" customHeight="1">
      <c r="A56" s="113" t="s">
        <v>81</v>
      </c>
      <c r="B56" s="114"/>
      <c r="C56" s="115"/>
      <c r="D56" s="116" t="s">
        <v>88</v>
      </c>
      <c r="E56" s="116"/>
      <c r="F56" s="116"/>
      <c r="G56" s="116"/>
      <c r="H56" s="116"/>
      <c r="I56" s="117"/>
      <c r="J56" s="116" t="s">
        <v>89</v>
      </c>
      <c r="K56" s="116"/>
      <c r="L56" s="116"/>
      <c r="M56" s="116"/>
      <c r="N56" s="116"/>
      <c r="O56" s="116"/>
      <c r="P56" s="116"/>
      <c r="Q56" s="116"/>
      <c r="R56" s="116"/>
      <c r="S56" s="116"/>
      <c r="T56" s="116"/>
      <c r="U56" s="116"/>
      <c r="V56" s="116"/>
      <c r="W56" s="116"/>
      <c r="X56" s="116"/>
      <c r="Y56" s="116"/>
      <c r="Z56" s="116"/>
      <c r="AA56" s="116"/>
      <c r="AB56" s="116"/>
      <c r="AC56" s="116"/>
      <c r="AD56" s="116"/>
      <c r="AE56" s="116"/>
      <c r="AF56" s="116"/>
      <c r="AG56" s="118">
        <f>'02 - Silnoproud'!J30</f>
        <v>0</v>
      </c>
      <c r="AH56" s="117"/>
      <c r="AI56" s="117"/>
      <c r="AJ56" s="117"/>
      <c r="AK56" s="117"/>
      <c r="AL56" s="117"/>
      <c r="AM56" s="117"/>
      <c r="AN56" s="118">
        <f>SUM(AG56,AT56)</f>
        <v>0</v>
      </c>
      <c r="AO56" s="117"/>
      <c r="AP56" s="117"/>
      <c r="AQ56" s="119" t="s">
        <v>84</v>
      </c>
      <c r="AR56" s="120"/>
      <c r="AS56" s="121">
        <v>0</v>
      </c>
      <c r="AT56" s="122">
        <f>ROUND(SUM(AV56:AW56),2)</f>
        <v>0</v>
      </c>
      <c r="AU56" s="123">
        <f>'02 - Silnoproud'!P83</f>
        <v>0</v>
      </c>
      <c r="AV56" s="122">
        <f>'02 - Silnoproud'!J33</f>
        <v>0</v>
      </c>
      <c r="AW56" s="122">
        <f>'02 - Silnoproud'!J34</f>
        <v>0</v>
      </c>
      <c r="AX56" s="122">
        <f>'02 - Silnoproud'!J35</f>
        <v>0</v>
      </c>
      <c r="AY56" s="122">
        <f>'02 - Silnoproud'!J36</f>
        <v>0</v>
      </c>
      <c r="AZ56" s="122">
        <f>'02 - Silnoproud'!F33</f>
        <v>0</v>
      </c>
      <c r="BA56" s="122">
        <f>'02 - Silnoproud'!F34</f>
        <v>0</v>
      </c>
      <c r="BB56" s="122">
        <f>'02 - Silnoproud'!F35</f>
        <v>0</v>
      </c>
      <c r="BC56" s="122">
        <f>'02 - Silnoproud'!F36</f>
        <v>0</v>
      </c>
      <c r="BD56" s="124">
        <f>'02 - Silnoproud'!F37</f>
        <v>0</v>
      </c>
      <c r="BE56" s="7"/>
      <c r="BT56" s="125" t="s">
        <v>85</v>
      </c>
      <c r="BV56" s="125" t="s">
        <v>79</v>
      </c>
      <c r="BW56" s="125" t="s">
        <v>90</v>
      </c>
      <c r="BX56" s="125" t="s">
        <v>5</v>
      </c>
      <c r="CL56" s="125" t="s">
        <v>19</v>
      </c>
      <c r="CM56" s="125" t="s">
        <v>87</v>
      </c>
    </row>
    <row r="57" s="7" customFormat="1" ht="16.5" customHeight="1">
      <c r="A57" s="113" t="s">
        <v>81</v>
      </c>
      <c r="B57" s="114"/>
      <c r="C57" s="115"/>
      <c r="D57" s="116" t="s">
        <v>91</v>
      </c>
      <c r="E57" s="116"/>
      <c r="F57" s="116"/>
      <c r="G57" s="116"/>
      <c r="H57" s="116"/>
      <c r="I57" s="117"/>
      <c r="J57" s="116" t="s">
        <v>92</v>
      </c>
      <c r="K57" s="116"/>
      <c r="L57" s="116"/>
      <c r="M57" s="116"/>
      <c r="N57" s="116"/>
      <c r="O57" s="116"/>
      <c r="P57" s="116"/>
      <c r="Q57" s="116"/>
      <c r="R57" s="116"/>
      <c r="S57" s="116"/>
      <c r="T57" s="116"/>
      <c r="U57" s="116"/>
      <c r="V57" s="116"/>
      <c r="W57" s="116"/>
      <c r="X57" s="116"/>
      <c r="Y57" s="116"/>
      <c r="Z57" s="116"/>
      <c r="AA57" s="116"/>
      <c r="AB57" s="116"/>
      <c r="AC57" s="116"/>
      <c r="AD57" s="116"/>
      <c r="AE57" s="116"/>
      <c r="AF57" s="116"/>
      <c r="AG57" s="118">
        <f>'03 - Gastrotechnologie'!J30</f>
        <v>0</v>
      </c>
      <c r="AH57" s="117"/>
      <c r="AI57" s="117"/>
      <c r="AJ57" s="117"/>
      <c r="AK57" s="117"/>
      <c r="AL57" s="117"/>
      <c r="AM57" s="117"/>
      <c r="AN57" s="118">
        <f>SUM(AG57,AT57)</f>
        <v>0</v>
      </c>
      <c r="AO57" s="117"/>
      <c r="AP57" s="117"/>
      <c r="AQ57" s="119" t="s">
        <v>84</v>
      </c>
      <c r="AR57" s="120"/>
      <c r="AS57" s="121">
        <v>0</v>
      </c>
      <c r="AT57" s="122">
        <f>ROUND(SUM(AV57:AW57),2)</f>
        <v>0</v>
      </c>
      <c r="AU57" s="123">
        <f>'03 - Gastrotechnologie'!P79</f>
        <v>0</v>
      </c>
      <c r="AV57" s="122">
        <f>'03 - Gastrotechnologie'!J33</f>
        <v>0</v>
      </c>
      <c r="AW57" s="122">
        <f>'03 - Gastrotechnologie'!J34</f>
        <v>0</v>
      </c>
      <c r="AX57" s="122">
        <f>'03 - Gastrotechnologie'!J35</f>
        <v>0</v>
      </c>
      <c r="AY57" s="122">
        <f>'03 - Gastrotechnologie'!J36</f>
        <v>0</v>
      </c>
      <c r="AZ57" s="122">
        <f>'03 - Gastrotechnologie'!F33</f>
        <v>0</v>
      </c>
      <c r="BA57" s="122">
        <f>'03 - Gastrotechnologie'!F34</f>
        <v>0</v>
      </c>
      <c r="BB57" s="122">
        <f>'03 - Gastrotechnologie'!F35</f>
        <v>0</v>
      </c>
      <c r="BC57" s="122">
        <f>'03 - Gastrotechnologie'!F36</f>
        <v>0</v>
      </c>
      <c r="BD57" s="124">
        <f>'03 - Gastrotechnologie'!F37</f>
        <v>0</v>
      </c>
      <c r="BE57" s="7"/>
      <c r="BT57" s="125" t="s">
        <v>85</v>
      </c>
      <c r="BV57" s="125" t="s">
        <v>79</v>
      </c>
      <c r="BW57" s="125" t="s">
        <v>93</v>
      </c>
      <c r="BX57" s="125" t="s">
        <v>5</v>
      </c>
      <c r="CL57" s="125" t="s">
        <v>19</v>
      </c>
      <c r="CM57" s="125" t="s">
        <v>87</v>
      </c>
    </row>
    <row r="58" s="7" customFormat="1" ht="16.5" customHeight="1">
      <c r="A58" s="113" t="s">
        <v>81</v>
      </c>
      <c r="B58" s="114"/>
      <c r="C58" s="115"/>
      <c r="D58" s="116" t="s">
        <v>94</v>
      </c>
      <c r="E58" s="116"/>
      <c r="F58" s="116"/>
      <c r="G58" s="116"/>
      <c r="H58" s="116"/>
      <c r="I58" s="117"/>
      <c r="J58" s="116" t="s">
        <v>95</v>
      </c>
      <c r="K58" s="116"/>
      <c r="L58" s="116"/>
      <c r="M58" s="116"/>
      <c r="N58" s="116"/>
      <c r="O58" s="116"/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  <c r="AE58" s="116"/>
      <c r="AF58" s="116"/>
      <c r="AG58" s="118">
        <f>'VRN - Vedlejší rozpočtové...'!J30</f>
        <v>0</v>
      </c>
      <c r="AH58" s="117"/>
      <c r="AI58" s="117"/>
      <c r="AJ58" s="117"/>
      <c r="AK58" s="117"/>
      <c r="AL58" s="117"/>
      <c r="AM58" s="117"/>
      <c r="AN58" s="118">
        <f>SUM(AG58,AT58)</f>
        <v>0</v>
      </c>
      <c r="AO58" s="117"/>
      <c r="AP58" s="117"/>
      <c r="AQ58" s="119" t="s">
        <v>84</v>
      </c>
      <c r="AR58" s="120"/>
      <c r="AS58" s="126">
        <v>0</v>
      </c>
      <c r="AT58" s="127">
        <f>ROUND(SUM(AV58:AW58),2)</f>
        <v>0</v>
      </c>
      <c r="AU58" s="128">
        <f>'VRN - Vedlejší rozpočtové...'!P80</f>
        <v>0</v>
      </c>
      <c r="AV58" s="127">
        <f>'VRN - Vedlejší rozpočtové...'!J33</f>
        <v>0</v>
      </c>
      <c r="AW58" s="127">
        <f>'VRN - Vedlejší rozpočtové...'!J34</f>
        <v>0</v>
      </c>
      <c r="AX58" s="127">
        <f>'VRN - Vedlejší rozpočtové...'!J35</f>
        <v>0</v>
      </c>
      <c r="AY58" s="127">
        <f>'VRN - Vedlejší rozpočtové...'!J36</f>
        <v>0</v>
      </c>
      <c r="AZ58" s="127">
        <f>'VRN - Vedlejší rozpočtové...'!F33</f>
        <v>0</v>
      </c>
      <c r="BA58" s="127">
        <f>'VRN - Vedlejší rozpočtové...'!F34</f>
        <v>0</v>
      </c>
      <c r="BB58" s="127">
        <f>'VRN - Vedlejší rozpočtové...'!F35</f>
        <v>0</v>
      </c>
      <c r="BC58" s="127">
        <f>'VRN - Vedlejší rozpočtové...'!F36</f>
        <v>0</v>
      </c>
      <c r="BD58" s="129">
        <f>'VRN - Vedlejší rozpočtové...'!F37</f>
        <v>0</v>
      </c>
      <c r="BE58" s="7"/>
      <c r="BT58" s="125" t="s">
        <v>85</v>
      </c>
      <c r="BV58" s="125" t="s">
        <v>79</v>
      </c>
      <c r="BW58" s="125" t="s">
        <v>96</v>
      </c>
      <c r="BX58" s="125" t="s">
        <v>5</v>
      </c>
      <c r="CL58" s="125" t="s">
        <v>19</v>
      </c>
      <c r="CM58" s="125" t="s">
        <v>87</v>
      </c>
    </row>
    <row r="59" s="2" customFormat="1" ht="30" customHeight="1">
      <c r="A59" s="40"/>
      <c r="B59" s="41"/>
      <c r="C59" s="42"/>
      <c r="D59" s="42"/>
      <c r="E59" s="42"/>
      <c r="F59" s="42"/>
      <c r="G59" s="42"/>
      <c r="H59" s="42"/>
      <c r="I59" s="42"/>
      <c r="J59" s="42"/>
      <c r="K59" s="42"/>
      <c r="L59" s="42"/>
      <c r="M59" s="42"/>
      <c r="N59" s="42"/>
      <c r="O59" s="42"/>
      <c r="P59" s="42"/>
      <c r="Q59" s="42"/>
      <c r="R59" s="42"/>
      <c r="S59" s="42"/>
      <c r="T59" s="42"/>
      <c r="U59" s="42"/>
      <c r="V59" s="42"/>
      <c r="W59" s="42"/>
      <c r="X59" s="42"/>
      <c r="Y59" s="42"/>
      <c r="Z59" s="42"/>
      <c r="AA59" s="42"/>
      <c r="AB59" s="42"/>
      <c r="AC59" s="42"/>
      <c r="AD59" s="42"/>
      <c r="AE59" s="42"/>
      <c r="AF59" s="42"/>
      <c r="AG59" s="42"/>
      <c r="AH59" s="42"/>
      <c r="AI59" s="42"/>
      <c r="AJ59" s="42"/>
      <c r="AK59" s="42"/>
      <c r="AL59" s="42"/>
      <c r="AM59" s="42"/>
      <c r="AN59" s="42"/>
      <c r="AO59" s="42"/>
      <c r="AP59" s="42"/>
      <c r="AQ59" s="42"/>
      <c r="AR59" s="46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</row>
    <row r="60" s="2" customFormat="1" ht="6.96" customHeight="1">
      <c r="A60" s="40"/>
      <c r="B60" s="61"/>
      <c r="C60" s="62"/>
      <c r="D60" s="62"/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2"/>
      <c r="R60" s="62"/>
      <c r="S60" s="62"/>
      <c r="T60" s="62"/>
      <c r="U60" s="62"/>
      <c r="V60" s="62"/>
      <c r="W60" s="62"/>
      <c r="X60" s="62"/>
      <c r="Y60" s="62"/>
      <c r="Z60" s="62"/>
      <c r="AA60" s="62"/>
      <c r="AB60" s="62"/>
      <c r="AC60" s="62"/>
      <c r="AD60" s="62"/>
      <c r="AE60" s="62"/>
      <c r="AF60" s="62"/>
      <c r="AG60" s="62"/>
      <c r="AH60" s="62"/>
      <c r="AI60" s="62"/>
      <c r="AJ60" s="62"/>
      <c r="AK60" s="62"/>
      <c r="AL60" s="62"/>
      <c r="AM60" s="62"/>
      <c r="AN60" s="62"/>
      <c r="AO60" s="62"/>
      <c r="AP60" s="62"/>
      <c r="AQ60" s="62"/>
      <c r="AR60" s="46"/>
      <c r="AS60" s="40"/>
      <c r="AT60" s="40"/>
      <c r="AU60" s="40"/>
      <c r="AV60" s="40"/>
      <c r="AW60" s="40"/>
      <c r="AX60" s="40"/>
      <c r="AY60" s="40"/>
      <c r="AZ60" s="40"/>
      <c r="BA60" s="40"/>
      <c r="BB60" s="40"/>
      <c r="BC60" s="40"/>
      <c r="BD60" s="40"/>
      <c r="BE60" s="40"/>
    </row>
  </sheetData>
  <sheetProtection sheet="1" formatColumns="0" formatRows="0" objects="1" scenarios="1" spinCount="100000" saltValue="u7wPMFnkPQ0vzNalVL9xHOe021dqZW9BERIZ/48MuiiADk2dZydHPJv3vz1a/eeqxaU+Ns+38weshyD43q+9Cg==" hashValue="wtZl8HnJRdljVnE/qz5XmQIq9Xi5wepH5TGcqj4o8ODCOF9XKRizDV4ieBxsvp3DirfU2eVPjnhin3REnyMIdQ==" algorithmName="SHA-512" password="CC35"/>
  <mergeCells count="54">
    <mergeCell ref="L45:AO45"/>
    <mergeCell ref="AM47:AN47"/>
    <mergeCell ref="AM49:AP49"/>
    <mergeCell ref="AS49:AT51"/>
    <mergeCell ref="AM50:AP50"/>
    <mergeCell ref="C52:G52"/>
    <mergeCell ref="AG52:AM52"/>
    <mergeCell ref="I52:AF52"/>
    <mergeCell ref="AN52:AP52"/>
    <mergeCell ref="D55:H55"/>
    <mergeCell ref="AG55:AM55"/>
    <mergeCell ref="J55:AF55"/>
    <mergeCell ref="AN55:AP55"/>
    <mergeCell ref="J56:AF56"/>
    <mergeCell ref="D56:H56"/>
    <mergeCell ref="AG56:AM56"/>
    <mergeCell ref="AN56:AP56"/>
    <mergeCell ref="AN57:AP57"/>
    <mergeCell ref="D57:H57"/>
    <mergeCell ref="J57:AF57"/>
    <mergeCell ref="AG57:AM57"/>
    <mergeCell ref="AN58:AP58"/>
    <mergeCell ref="AG58:AM58"/>
    <mergeCell ref="D58:H58"/>
    <mergeCell ref="J58:AF58"/>
    <mergeCell ref="AG54:AM54"/>
    <mergeCell ref="AN54:AP54"/>
    <mergeCell ref="BE5:BE32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L29:P29"/>
    <mergeCell ref="AK29:AO29"/>
    <mergeCell ref="AK30:AO30"/>
    <mergeCell ref="L30:P30"/>
    <mergeCell ref="W30:AE30"/>
    <mergeCell ref="L31:P31"/>
    <mergeCell ref="W31:AE31"/>
    <mergeCell ref="AK31:AO31"/>
    <mergeCell ref="AK32:AO32"/>
    <mergeCell ref="L32:P32"/>
    <mergeCell ref="W32:AE32"/>
    <mergeCell ref="AK33:AO33"/>
    <mergeCell ref="L33:P33"/>
    <mergeCell ref="W33:AE33"/>
    <mergeCell ref="AK35:AO35"/>
    <mergeCell ref="X35:AB35"/>
    <mergeCell ref="AR2:BE2"/>
  </mergeCells>
  <hyperlinks>
    <hyperlink ref="A55" location="'01 - Stavební úpravy'!C2" display="/"/>
    <hyperlink ref="A56" location="'02 - Silnoproud'!C2" display="/"/>
    <hyperlink ref="A57" location="'03 - Gastrotechnologie'!C2" display="/"/>
    <hyperlink ref="A58" location="'VRN - Vedlejší rozpočtové...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9" t="s">
        <v>86</v>
      </c>
    </row>
    <row r="3" s="1" customFormat="1" ht="6.96" customHeight="1">
      <c r="B3" s="130"/>
      <c r="C3" s="131"/>
      <c r="D3" s="131"/>
      <c r="E3" s="131"/>
      <c r="F3" s="131"/>
      <c r="G3" s="131"/>
      <c r="H3" s="131"/>
      <c r="I3" s="131"/>
      <c r="J3" s="131"/>
      <c r="K3" s="131"/>
      <c r="L3" s="22"/>
      <c r="AT3" s="19" t="s">
        <v>87</v>
      </c>
    </row>
    <row r="4" s="1" customFormat="1" ht="24.96" customHeight="1">
      <c r="B4" s="22"/>
      <c r="D4" s="132" t="s">
        <v>97</v>
      </c>
      <c r="L4" s="22"/>
      <c r="M4" s="133" t="s">
        <v>10</v>
      </c>
      <c r="AT4" s="19" t="s">
        <v>4</v>
      </c>
    </row>
    <row r="5" s="1" customFormat="1" ht="6.96" customHeight="1">
      <c r="B5" s="22"/>
      <c r="L5" s="22"/>
    </row>
    <row r="6" s="1" customFormat="1" ht="12" customHeight="1">
      <c r="B6" s="22"/>
      <c r="D6" s="134" t="s">
        <v>16</v>
      </c>
      <c r="L6" s="22"/>
    </row>
    <row r="7" s="1" customFormat="1" ht="16.5" customHeight="1">
      <c r="B7" s="22"/>
      <c r="E7" s="135" t="str">
        <f>'Rekapitulace stavby'!K6</f>
        <v>Částečná rekonstrukce Menzy Jarov</v>
      </c>
      <c r="F7" s="134"/>
      <c r="G7" s="134"/>
      <c r="H7" s="134"/>
      <c r="L7" s="22"/>
    </row>
    <row r="8" s="2" customFormat="1" ht="12" customHeight="1">
      <c r="A8" s="40"/>
      <c r="B8" s="46"/>
      <c r="C8" s="40"/>
      <c r="D8" s="134" t="s">
        <v>98</v>
      </c>
      <c r="E8" s="40"/>
      <c r="F8" s="40"/>
      <c r="G8" s="40"/>
      <c r="H8" s="40"/>
      <c r="I8" s="40"/>
      <c r="J8" s="40"/>
      <c r="K8" s="40"/>
      <c r="L8" s="136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</row>
    <row r="9" s="2" customFormat="1" ht="16.5" customHeight="1">
      <c r="A9" s="40"/>
      <c r="B9" s="46"/>
      <c r="C9" s="40"/>
      <c r="D9" s="40"/>
      <c r="E9" s="137" t="s">
        <v>99</v>
      </c>
      <c r="F9" s="40"/>
      <c r="G9" s="40"/>
      <c r="H9" s="40"/>
      <c r="I9" s="40"/>
      <c r="J9" s="40"/>
      <c r="K9" s="40"/>
      <c r="L9" s="136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</row>
    <row r="10" s="2" customFormat="1">
      <c r="A10" s="40"/>
      <c r="B10" s="46"/>
      <c r="C10" s="40"/>
      <c r="D10" s="40"/>
      <c r="E10" s="40"/>
      <c r="F10" s="40"/>
      <c r="G10" s="40"/>
      <c r="H10" s="40"/>
      <c r="I10" s="40"/>
      <c r="J10" s="40"/>
      <c r="K10" s="40"/>
      <c r="L10" s="136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</row>
    <row r="11" s="2" customFormat="1" ht="12" customHeight="1">
      <c r="A11" s="40"/>
      <c r="B11" s="46"/>
      <c r="C11" s="40"/>
      <c r="D11" s="134" t="s">
        <v>18</v>
      </c>
      <c r="E11" s="40"/>
      <c r="F11" s="138" t="s">
        <v>19</v>
      </c>
      <c r="G11" s="40"/>
      <c r="H11" s="40"/>
      <c r="I11" s="134" t="s">
        <v>20</v>
      </c>
      <c r="J11" s="138" t="s">
        <v>19</v>
      </c>
      <c r="K11" s="40"/>
      <c r="L11" s="136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</row>
    <row r="12" s="2" customFormat="1" ht="12" customHeight="1">
      <c r="A12" s="40"/>
      <c r="B12" s="46"/>
      <c r="C12" s="40"/>
      <c r="D12" s="134" t="s">
        <v>21</v>
      </c>
      <c r="E12" s="40"/>
      <c r="F12" s="138" t="s">
        <v>22</v>
      </c>
      <c r="G12" s="40"/>
      <c r="H12" s="40"/>
      <c r="I12" s="134" t="s">
        <v>23</v>
      </c>
      <c r="J12" s="139" t="str">
        <f>'Rekapitulace stavby'!AN8</f>
        <v>9. 6. 2025</v>
      </c>
      <c r="K12" s="40"/>
      <c r="L12" s="136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</row>
    <row r="13" s="2" customFormat="1" ht="10.8" customHeight="1">
      <c r="A13" s="40"/>
      <c r="B13" s="46"/>
      <c r="C13" s="40"/>
      <c r="D13" s="40"/>
      <c r="E13" s="40"/>
      <c r="F13" s="40"/>
      <c r="G13" s="40"/>
      <c r="H13" s="40"/>
      <c r="I13" s="40"/>
      <c r="J13" s="40"/>
      <c r="K13" s="40"/>
      <c r="L13" s="136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</row>
    <row r="14" s="2" customFormat="1" ht="12" customHeight="1">
      <c r="A14" s="40"/>
      <c r="B14" s="46"/>
      <c r="C14" s="40"/>
      <c r="D14" s="134" t="s">
        <v>25</v>
      </c>
      <c r="E14" s="40"/>
      <c r="F14" s="40"/>
      <c r="G14" s="40"/>
      <c r="H14" s="40"/>
      <c r="I14" s="134" t="s">
        <v>26</v>
      </c>
      <c r="J14" s="138" t="s">
        <v>27</v>
      </c>
      <c r="K14" s="40"/>
      <c r="L14" s="136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</row>
    <row r="15" s="2" customFormat="1" ht="18" customHeight="1">
      <c r="A15" s="40"/>
      <c r="B15" s="46"/>
      <c r="C15" s="40"/>
      <c r="D15" s="40"/>
      <c r="E15" s="138" t="s">
        <v>28</v>
      </c>
      <c r="F15" s="40"/>
      <c r="G15" s="40"/>
      <c r="H15" s="40"/>
      <c r="I15" s="134" t="s">
        <v>29</v>
      </c>
      <c r="J15" s="138" t="s">
        <v>30</v>
      </c>
      <c r="K15" s="40"/>
      <c r="L15" s="136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</row>
    <row r="16" s="2" customFormat="1" ht="6.96" customHeight="1">
      <c r="A16" s="40"/>
      <c r="B16" s="46"/>
      <c r="C16" s="40"/>
      <c r="D16" s="40"/>
      <c r="E16" s="40"/>
      <c r="F16" s="40"/>
      <c r="G16" s="40"/>
      <c r="H16" s="40"/>
      <c r="I16" s="40"/>
      <c r="J16" s="40"/>
      <c r="K16" s="40"/>
      <c r="L16" s="136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</row>
    <row r="17" s="2" customFormat="1" ht="12" customHeight="1">
      <c r="A17" s="40"/>
      <c r="B17" s="46"/>
      <c r="C17" s="40"/>
      <c r="D17" s="134" t="s">
        <v>31</v>
      </c>
      <c r="E17" s="40"/>
      <c r="F17" s="40"/>
      <c r="G17" s="40"/>
      <c r="H17" s="40"/>
      <c r="I17" s="134" t="s">
        <v>26</v>
      </c>
      <c r="J17" s="35" t="str">
        <f>'Rekapitulace stavby'!AN13</f>
        <v>Vyplň údaj</v>
      </c>
      <c r="K17" s="40"/>
      <c r="L17" s="136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</row>
    <row r="18" s="2" customFormat="1" ht="18" customHeight="1">
      <c r="A18" s="40"/>
      <c r="B18" s="46"/>
      <c r="C18" s="40"/>
      <c r="D18" s="40"/>
      <c r="E18" s="35" t="str">
        <f>'Rekapitulace stavby'!E14</f>
        <v>Vyplň údaj</v>
      </c>
      <c r="F18" s="138"/>
      <c r="G18" s="138"/>
      <c r="H18" s="138"/>
      <c r="I18" s="134" t="s">
        <v>29</v>
      </c>
      <c r="J18" s="35" t="str">
        <f>'Rekapitulace stavby'!AN14</f>
        <v>Vyplň údaj</v>
      </c>
      <c r="K18" s="40"/>
      <c r="L18" s="136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</row>
    <row r="19" s="2" customFormat="1" ht="6.96" customHeight="1">
      <c r="A19" s="40"/>
      <c r="B19" s="46"/>
      <c r="C19" s="40"/>
      <c r="D19" s="40"/>
      <c r="E19" s="40"/>
      <c r="F19" s="40"/>
      <c r="G19" s="40"/>
      <c r="H19" s="40"/>
      <c r="I19" s="40"/>
      <c r="J19" s="40"/>
      <c r="K19" s="40"/>
      <c r="L19" s="136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</row>
    <row r="20" s="2" customFormat="1" ht="12" customHeight="1">
      <c r="A20" s="40"/>
      <c r="B20" s="46"/>
      <c r="C20" s="40"/>
      <c r="D20" s="134" t="s">
        <v>33</v>
      </c>
      <c r="E20" s="40"/>
      <c r="F20" s="40"/>
      <c r="G20" s="40"/>
      <c r="H20" s="40"/>
      <c r="I20" s="134" t="s">
        <v>26</v>
      </c>
      <c r="J20" s="138" t="s">
        <v>34</v>
      </c>
      <c r="K20" s="40"/>
      <c r="L20" s="136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</row>
    <row r="21" s="2" customFormat="1" ht="18" customHeight="1">
      <c r="A21" s="40"/>
      <c r="B21" s="46"/>
      <c r="C21" s="40"/>
      <c r="D21" s="40"/>
      <c r="E21" s="138" t="s">
        <v>35</v>
      </c>
      <c r="F21" s="40"/>
      <c r="G21" s="40"/>
      <c r="H21" s="40"/>
      <c r="I21" s="134" t="s">
        <v>29</v>
      </c>
      <c r="J21" s="138" t="s">
        <v>36</v>
      </c>
      <c r="K21" s="40"/>
      <c r="L21" s="136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</row>
    <row r="22" s="2" customFormat="1" ht="6.96" customHeight="1">
      <c r="A22" s="40"/>
      <c r="B22" s="46"/>
      <c r="C22" s="40"/>
      <c r="D22" s="40"/>
      <c r="E22" s="40"/>
      <c r="F22" s="40"/>
      <c r="G22" s="40"/>
      <c r="H22" s="40"/>
      <c r="I22" s="40"/>
      <c r="J22" s="40"/>
      <c r="K22" s="40"/>
      <c r="L22" s="136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</row>
    <row r="23" s="2" customFormat="1" ht="12" customHeight="1">
      <c r="A23" s="40"/>
      <c r="B23" s="46"/>
      <c r="C23" s="40"/>
      <c r="D23" s="134" t="s">
        <v>38</v>
      </c>
      <c r="E23" s="40"/>
      <c r="F23" s="40"/>
      <c r="G23" s="40"/>
      <c r="H23" s="40"/>
      <c r="I23" s="134" t="s">
        <v>26</v>
      </c>
      <c r="J23" s="138" t="s">
        <v>39</v>
      </c>
      <c r="K23" s="40"/>
      <c r="L23" s="136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</row>
    <row r="24" s="2" customFormat="1" ht="18" customHeight="1">
      <c r="A24" s="40"/>
      <c r="B24" s="46"/>
      <c r="C24" s="40"/>
      <c r="D24" s="40"/>
      <c r="E24" s="138" t="s">
        <v>40</v>
      </c>
      <c r="F24" s="40"/>
      <c r="G24" s="40"/>
      <c r="H24" s="40"/>
      <c r="I24" s="134" t="s">
        <v>29</v>
      </c>
      <c r="J24" s="138" t="s">
        <v>19</v>
      </c>
      <c r="K24" s="40"/>
      <c r="L24" s="136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</row>
    <row r="25" s="2" customFormat="1" ht="6.96" customHeight="1">
      <c r="A25" s="40"/>
      <c r="B25" s="46"/>
      <c r="C25" s="40"/>
      <c r="D25" s="40"/>
      <c r="E25" s="40"/>
      <c r="F25" s="40"/>
      <c r="G25" s="40"/>
      <c r="H25" s="40"/>
      <c r="I25" s="40"/>
      <c r="J25" s="40"/>
      <c r="K25" s="40"/>
      <c r="L25" s="136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</row>
    <row r="26" s="2" customFormat="1" ht="12" customHeight="1">
      <c r="A26" s="40"/>
      <c r="B26" s="46"/>
      <c r="C26" s="40"/>
      <c r="D26" s="134" t="s">
        <v>41</v>
      </c>
      <c r="E26" s="40"/>
      <c r="F26" s="40"/>
      <c r="G26" s="40"/>
      <c r="H26" s="40"/>
      <c r="I26" s="40"/>
      <c r="J26" s="40"/>
      <c r="K26" s="40"/>
      <c r="L26" s="136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</row>
    <row r="27" s="8" customFormat="1" ht="16.5" customHeight="1">
      <c r="A27" s="140"/>
      <c r="B27" s="141"/>
      <c r="C27" s="140"/>
      <c r="D27" s="140"/>
      <c r="E27" s="142" t="s">
        <v>19</v>
      </c>
      <c r="F27" s="142"/>
      <c r="G27" s="142"/>
      <c r="H27" s="142"/>
      <c r="I27" s="140"/>
      <c r="J27" s="140"/>
      <c r="K27" s="140"/>
      <c r="L27" s="143"/>
      <c r="S27" s="140"/>
      <c r="T27" s="140"/>
      <c r="U27" s="140"/>
      <c r="V27" s="140"/>
      <c r="W27" s="140"/>
      <c r="X27" s="140"/>
      <c r="Y27" s="140"/>
      <c r="Z27" s="140"/>
      <c r="AA27" s="140"/>
      <c r="AB27" s="140"/>
      <c r="AC27" s="140"/>
      <c r="AD27" s="140"/>
      <c r="AE27" s="140"/>
    </row>
    <row r="28" s="2" customFormat="1" ht="6.96" customHeight="1">
      <c r="A28" s="40"/>
      <c r="B28" s="46"/>
      <c r="C28" s="40"/>
      <c r="D28" s="40"/>
      <c r="E28" s="40"/>
      <c r="F28" s="40"/>
      <c r="G28" s="40"/>
      <c r="H28" s="40"/>
      <c r="I28" s="40"/>
      <c r="J28" s="40"/>
      <c r="K28" s="40"/>
      <c r="L28" s="136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</row>
    <row r="29" s="2" customFormat="1" ht="6.96" customHeight="1">
      <c r="A29" s="40"/>
      <c r="B29" s="46"/>
      <c r="C29" s="40"/>
      <c r="D29" s="144"/>
      <c r="E29" s="144"/>
      <c r="F29" s="144"/>
      <c r="G29" s="144"/>
      <c r="H29" s="144"/>
      <c r="I29" s="144"/>
      <c r="J29" s="144"/>
      <c r="K29" s="144"/>
      <c r="L29" s="136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</row>
    <row r="30" s="2" customFormat="1" ht="25.44" customHeight="1">
      <c r="A30" s="40"/>
      <c r="B30" s="46"/>
      <c r="C30" s="40"/>
      <c r="D30" s="145" t="s">
        <v>43</v>
      </c>
      <c r="E30" s="40"/>
      <c r="F30" s="40"/>
      <c r="G30" s="40"/>
      <c r="H30" s="40"/>
      <c r="I30" s="40"/>
      <c r="J30" s="146">
        <f>ROUND(J96, 2)</f>
        <v>0</v>
      </c>
      <c r="K30" s="40"/>
      <c r="L30" s="136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</row>
    <row r="31" s="2" customFormat="1" ht="6.96" customHeight="1">
      <c r="A31" s="40"/>
      <c r="B31" s="46"/>
      <c r="C31" s="40"/>
      <c r="D31" s="144"/>
      <c r="E31" s="144"/>
      <c r="F31" s="144"/>
      <c r="G31" s="144"/>
      <c r="H31" s="144"/>
      <c r="I31" s="144"/>
      <c r="J31" s="144"/>
      <c r="K31" s="144"/>
      <c r="L31" s="136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</row>
    <row r="32" s="2" customFormat="1" ht="14.4" customHeight="1">
      <c r="A32" s="40"/>
      <c r="B32" s="46"/>
      <c r="C32" s="40"/>
      <c r="D32" s="40"/>
      <c r="E32" s="40"/>
      <c r="F32" s="147" t="s">
        <v>45</v>
      </c>
      <c r="G32" s="40"/>
      <c r="H32" s="40"/>
      <c r="I32" s="147" t="s">
        <v>44</v>
      </c>
      <c r="J32" s="147" t="s">
        <v>46</v>
      </c>
      <c r="K32" s="40"/>
      <c r="L32" s="136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</row>
    <row r="33" s="2" customFormat="1" ht="14.4" customHeight="1">
      <c r="A33" s="40"/>
      <c r="B33" s="46"/>
      <c r="C33" s="40"/>
      <c r="D33" s="148" t="s">
        <v>47</v>
      </c>
      <c r="E33" s="134" t="s">
        <v>48</v>
      </c>
      <c r="F33" s="149">
        <f>ROUND((SUM(BE96:BE308)),  2)</f>
        <v>0</v>
      </c>
      <c r="G33" s="40"/>
      <c r="H33" s="40"/>
      <c r="I33" s="150">
        <v>0.20999999999999999</v>
      </c>
      <c r="J33" s="149">
        <f>ROUND(((SUM(BE96:BE308))*I33),  2)</f>
        <v>0</v>
      </c>
      <c r="K33" s="40"/>
      <c r="L33" s="136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</row>
    <row r="34" s="2" customFormat="1" ht="14.4" customHeight="1">
      <c r="A34" s="40"/>
      <c r="B34" s="46"/>
      <c r="C34" s="40"/>
      <c r="D34" s="40"/>
      <c r="E34" s="134" t="s">
        <v>49</v>
      </c>
      <c r="F34" s="149">
        <f>ROUND((SUM(BF96:BF308)),  2)</f>
        <v>0</v>
      </c>
      <c r="G34" s="40"/>
      <c r="H34" s="40"/>
      <c r="I34" s="150">
        <v>0.12</v>
      </c>
      <c r="J34" s="149">
        <f>ROUND(((SUM(BF96:BF308))*I34),  2)</f>
        <v>0</v>
      </c>
      <c r="K34" s="40"/>
      <c r="L34" s="136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</row>
    <row r="35" hidden="1" s="2" customFormat="1" ht="14.4" customHeight="1">
      <c r="A35" s="40"/>
      <c r="B35" s="46"/>
      <c r="C35" s="40"/>
      <c r="D35" s="40"/>
      <c r="E35" s="134" t="s">
        <v>50</v>
      </c>
      <c r="F35" s="149">
        <f>ROUND((SUM(BG96:BG308)),  2)</f>
        <v>0</v>
      </c>
      <c r="G35" s="40"/>
      <c r="H35" s="40"/>
      <c r="I35" s="150">
        <v>0.20999999999999999</v>
      </c>
      <c r="J35" s="149">
        <f>0</f>
        <v>0</v>
      </c>
      <c r="K35" s="40"/>
      <c r="L35" s="136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</row>
    <row r="36" hidden="1" s="2" customFormat="1" ht="14.4" customHeight="1">
      <c r="A36" s="40"/>
      <c r="B36" s="46"/>
      <c r="C36" s="40"/>
      <c r="D36" s="40"/>
      <c r="E36" s="134" t="s">
        <v>51</v>
      </c>
      <c r="F36" s="149">
        <f>ROUND((SUM(BH96:BH308)),  2)</f>
        <v>0</v>
      </c>
      <c r="G36" s="40"/>
      <c r="H36" s="40"/>
      <c r="I36" s="150">
        <v>0.12</v>
      </c>
      <c r="J36" s="149">
        <f>0</f>
        <v>0</v>
      </c>
      <c r="K36" s="40"/>
      <c r="L36" s="136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</row>
    <row r="37" hidden="1" s="2" customFormat="1" ht="14.4" customHeight="1">
      <c r="A37" s="40"/>
      <c r="B37" s="46"/>
      <c r="C37" s="40"/>
      <c r="D37" s="40"/>
      <c r="E37" s="134" t="s">
        <v>52</v>
      </c>
      <c r="F37" s="149">
        <f>ROUND((SUM(BI96:BI308)),  2)</f>
        <v>0</v>
      </c>
      <c r="G37" s="40"/>
      <c r="H37" s="40"/>
      <c r="I37" s="150">
        <v>0</v>
      </c>
      <c r="J37" s="149">
        <f>0</f>
        <v>0</v>
      </c>
      <c r="K37" s="40"/>
      <c r="L37" s="136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</row>
    <row r="38" s="2" customFormat="1" ht="6.96" customHeight="1">
      <c r="A38" s="40"/>
      <c r="B38" s="46"/>
      <c r="C38" s="40"/>
      <c r="D38" s="40"/>
      <c r="E38" s="40"/>
      <c r="F38" s="40"/>
      <c r="G38" s="40"/>
      <c r="H38" s="40"/>
      <c r="I38" s="40"/>
      <c r="J38" s="40"/>
      <c r="K38" s="40"/>
      <c r="L38" s="136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</row>
    <row r="39" s="2" customFormat="1" ht="25.44" customHeight="1">
      <c r="A39" s="40"/>
      <c r="B39" s="46"/>
      <c r="C39" s="151"/>
      <c r="D39" s="152" t="s">
        <v>53</v>
      </c>
      <c r="E39" s="153"/>
      <c r="F39" s="153"/>
      <c r="G39" s="154" t="s">
        <v>54</v>
      </c>
      <c r="H39" s="155" t="s">
        <v>55</v>
      </c>
      <c r="I39" s="153"/>
      <c r="J39" s="156">
        <f>SUM(J30:J37)</f>
        <v>0</v>
      </c>
      <c r="K39" s="157"/>
      <c r="L39" s="136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</row>
    <row r="40" s="2" customFormat="1" ht="14.4" customHeight="1">
      <c r="A40" s="40"/>
      <c r="B40" s="158"/>
      <c r="C40" s="159"/>
      <c r="D40" s="159"/>
      <c r="E40" s="159"/>
      <c r="F40" s="159"/>
      <c r="G40" s="159"/>
      <c r="H40" s="159"/>
      <c r="I40" s="159"/>
      <c r="J40" s="159"/>
      <c r="K40" s="159"/>
      <c r="L40" s="136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</row>
    <row r="44" s="2" customFormat="1" ht="6.96" customHeight="1">
      <c r="A44" s="40"/>
      <c r="B44" s="160"/>
      <c r="C44" s="161"/>
      <c r="D44" s="161"/>
      <c r="E44" s="161"/>
      <c r="F44" s="161"/>
      <c r="G44" s="161"/>
      <c r="H44" s="161"/>
      <c r="I44" s="161"/>
      <c r="J44" s="161"/>
      <c r="K44" s="161"/>
      <c r="L44" s="136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</row>
    <row r="45" s="2" customFormat="1" ht="24.96" customHeight="1">
      <c r="A45" s="40"/>
      <c r="B45" s="41"/>
      <c r="C45" s="25" t="s">
        <v>100</v>
      </c>
      <c r="D45" s="42"/>
      <c r="E45" s="42"/>
      <c r="F45" s="42"/>
      <c r="G45" s="42"/>
      <c r="H45" s="42"/>
      <c r="I45" s="42"/>
      <c r="J45" s="42"/>
      <c r="K45" s="42"/>
      <c r="L45" s="136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</row>
    <row r="46" s="2" customFormat="1" ht="6.96" customHeight="1">
      <c r="A46" s="40"/>
      <c r="B46" s="41"/>
      <c r="C46" s="42"/>
      <c r="D46" s="42"/>
      <c r="E46" s="42"/>
      <c r="F46" s="42"/>
      <c r="G46" s="42"/>
      <c r="H46" s="42"/>
      <c r="I46" s="42"/>
      <c r="J46" s="42"/>
      <c r="K46" s="42"/>
      <c r="L46" s="136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</row>
    <row r="47" s="2" customFormat="1" ht="12" customHeight="1">
      <c r="A47" s="40"/>
      <c r="B47" s="41"/>
      <c r="C47" s="34" t="s">
        <v>16</v>
      </c>
      <c r="D47" s="42"/>
      <c r="E47" s="42"/>
      <c r="F47" s="42"/>
      <c r="G47" s="42"/>
      <c r="H47" s="42"/>
      <c r="I47" s="42"/>
      <c r="J47" s="42"/>
      <c r="K47" s="42"/>
      <c r="L47" s="136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</row>
    <row r="48" s="2" customFormat="1" ht="16.5" customHeight="1">
      <c r="A48" s="40"/>
      <c r="B48" s="41"/>
      <c r="C48" s="42"/>
      <c r="D48" s="42"/>
      <c r="E48" s="162" t="str">
        <f>E7</f>
        <v>Částečná rekonstrukce Menzy Jarov</v>
      </c>
      <c r="F48" s="34"/>
      <c r="G48" s="34"/>
      <c r="H48" s="34"/>
      <c r="I48" s="42"/>
      <c r="J48" s="42"/>
      <c r="K48" s="42"/>
      <c r="L48" s="136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</row>
    <row r="49" s="2" customFormat="1" ht="12" customHeight="1">
      <c r="A49" s="40"/>
      <c r="B49" s="41"/>
      <c r="C49" s="34" t="s">
        <v>98</v>
      </c>
      <c r="D49" s="42"/>
      <c r="E49" s="42"/>
      <c r="F49" s="42"/>
      <c r="G49" s="42"/>
      <c r="H49" s="42"/>
      <c r="I49" s="42"/>
      <c r="J49" s="42"/>
      <c r="K49" s="42"/>
      <c r="L49" s="136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</row>
    <row r="50" s="2" customFormat="1" ht="16.5" customHeight="1">
      <c r="A50" s="40"/>
      <c r="B50" s="41"/>
      <c r="C50" s="42"/>
      <c r="D50" s="42"/>
      <c r="E50" s="71" t="str">
        <f>E9</f>
        <v>01 - Stavební úpravy</v>
      </c>
      <c r="F50" s="42"/>
      <c r="G50" s="42"/>
      <c r="H50" s="42"/>
      <c r="I50" s="42"/>
      <c r="J50" s="42"/>
      <c r="K50" s="42"/>
      <c r="L50" s="136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</row>
    <row r="51" s="2" customFormat="1" ht="6.96" customHeight="1">
      <c r="A51" s="40"/>
      <c r="B51" s="41"/>
      <c r="C51" s="42"/>
      <c r="D51" s="42"/>
      <c r="E51" s="42"/>
      <c r="F51" s="42"/>
      <c r="G51" s="42"/>
      <c r="H51" s="42"/>
      <c r="I51" s="42"/>
      <c r="J51" s="42"/>
      <c r="K51" s="42"/>
      <c r="L51" s="136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</row>
    <row r="52" s="2" customFormat="1" ht="12" customHeight="1">
      <c r="A52" s="40"/>
      <c r="B52" s="41"/>
      <c r="C52" s="34" t="s">
        <v>21</v>
      </c>
      <c r="D52" s="42"/>
      <c r="E52" s="42"/>
      <c r="F52" s="29" t="str">
        <f>F12</f>
        <v>Jeseniova 2769/208, 13000 Praha 3 - Žižkov</v>
      </c>
      <c r="G52" s="42"/>
      <c r="H52" s="42"/>
      <c r="I52" s="34" t="s">
        <v>23</v>
      </c>
      <c r="J52" s="74" t="str">
        <f>IF(J12="","",J12)</f>
        <v>9. 6. 2025</v>
      </c>
      <c r="K52" s="42"/>
      <c r="L52" s="136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</row>
    <row r="53" s="2" customFormat="1" ht="6.96" customHeight="1">
      <c r="A53" s="40"/>
      <c r="B53" s="41"/>
      <c r="C53" s="42"/>
      <c r="D53" s="42"/>
      <c r="E53" s="42"/>
      <c r="F53" s="42"/>
      <c r="G53" s="42"/>
      <c r="H53" s="42"/>
      <c r="I53" s="42"/>
      <c r="J53" s="42"/>
      <c r="K53" s="42"/>
      <c r="L53" s="136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</row>
    <row r="54" s="2" customFormat="1" ht="25.65" customHeight="1">
      <c r="A54" s="40"/>
      <c r="B54" s="41"/>
      <c r="C54" s="34" t="s">
        <v>25</v>
      </c>
      <c r="D54" s="42"/>
      <c r="E54" s="42"/>
      <c r="F54" s="29" t="str">
        <f>E15</f>
        <v>Správa účelových zařízení VŠE v Praze</v>
      </c>
      <c r="G54" s="42"/>
      <c r="H54" s="42"/>
      <c r="I54" s="34" t="s">
        <v>33</v>
      </c>
      <c r="J54" s="38" t="str">
        <f>E21</f>
        <v>DROBNÝ ARCHITECTS, s.r.o.</v>
      </c>
      <c r="K54" s="42"/>
      <c r="L54" s="136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</row>
    <row r="55" s="2" customFormat="1" ht="15.15" customHeight="1">
      <c r="A55" s="40"/>
      <c r="B55" s="41"/>
      <c r="C55" s="34" t="s">
        <v>31</v>
      </c>
      <c r="D55" s="42"/>
      <c r="E55" s="42"/>
      <c r="F55" s="29" t="str">
        <f>IF(E18="","",E18)</f>
        <v>Vyplň údaj</v>
      </c>
      <c r="G55" s="42"/>
      <c r="H55" s="42"/>
      <c r="I55" s="34" t="s">
        <v>38</v>
      </c>
      <c r="J55" s="38" t="str">
        <f>E24</f>
        <v>Ing. Jaroslav Stolička</v>
      </c>
      <c r="K55" s="42"/>
      <c r="L55" s="136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</row>
    <row r="56" s="2" customFormat="1" ht="10.32" customHeight="1">
      <c r="A56" s="40"/>
      <c r="B56" s="41"/>
      <c r="C56" s="42"/>
      <c r="D56" s="42"/>
      <c r="E56" s="42"/>
      <c r="F56" s="42"/>
      <c r="G56" s="42"/>
      <c r="H56" s="42"/>
      <c r="I56" s="42"/>
      <c r="J56" s="42"/>
      <c r="K56" s="42"/>
      <c r="L56" s="136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</row>
    <row r="57" s="2" customFormat="1" ht="29.28" customHeight="1">
      <c r="A57" s="40"/>
      <c r="B57" s="41"/>
      <c r="C57" s="163" t="s">
        <v>101</v>
      </c>
      <c r="D57" s="164"/>
      <c r="E57" s="164"/>
      <c r="F57" s="164"/>
      <c r="G57" s="164"/>
      <c r="H57" s="164"/>
      <c r="I57" s="164"/>
      <c r="J57" s="165" t="s">
        <v>102</v>
      </c>
      <c r="K57" s="164"/>
      <c r="L57" s="136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</row>
    <row r="58" s="2" customFormat="1" ht="10.32" customHeight="1">
      <c r="A58" s="40"/>
      <c r="B58" s="41"/>
      <c r="C58" s="42"/>
      <c r="D58" s="42"/>
      <c r="E58" s="42"/>
      <c r="F58" s="42"/>
      <c r="G58" s="42"/>
      <c r="H58" s="42"/>
      <c r="I58" s="42"/>
      <c r="J58" s="42"/>
      <c r="K58" s="42"/>
      <c r="L58" s="136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</row>
    <row r="59" s="2" customFormat="1" ht="22.8" customHeight="1">
      <c r="A59" s="40"/>
      <c r="B59" s="41"/>
      <c r="C59" s="166" t="s">
        <v>75</v>
      </c>
      <c r="D59" s="42"/>
      <c r="E59" s="42"/>
      <c r="F59" s="42"/>
      <c r="G59" s="42"/>
      <c r="H59" s="42"/>
      <c r="I59" s="42"/>
      <c r="J59" s="104">
        <f>J96</f>
        <v>0</v>
      </c>
      <c r="K59" s="42"/>
      <c r="L59" s="136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U59" s="19" t="s">
        <v>103</v>
      </c>
    </row>
    <row r="60" s="9" customFormat="1" ht="24.96" customHeight="1">
      <c r="A60" s="9"/>
      <c r="B60" s="167"/>
      <c r="C60" s="168"/>
      <c r="D60" s="169" t="s">
        <v>104</v>
      </c>
      <c r="E60" s="170"/>
      <c r="F60" s="170"/>
      <c r="G60" s="170"/>
      <c r="H60" s="170"/>
      <c r="I60" s="170"/>
      <c r="J60" s="171">
        <f>J97</f>
        <v>0</v>
      </c>
      <c r="K60" s="168"/>
      <c r="L60" s="172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10" customFormat="1" ht="19.92" customHeight="1">
      <c r="A61" s="10"/>
      <c r="B61" s="173"/>
      <c r="C61" s="174"/>
      <c r="D61" s="175" t="s">
        <v>105</v>
      </c>
      <c r="E61" s="176"/>
      <c r="F61" s="176"/>
      <c r="G61" s="176"/>
      <c r="H61" s="176"/>
      <c r="I61" s="176"/>
      <c r="J61" s="177">
        <f>J98</f>
        <v>0</v>
      </c>
      <c r="K61" s="174"/>
      <c r="L61" s="178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="10" customFormat="1" ht="14.88" customHeight="1">
      <c r="A62" s="10"/>
      <c r="B62" s="173"/>
      <c r="C62" s="174"/>
      <c r="D62" s="175" t="s">
        <v>106</v>
      </c>
      <c r="E62" s="176"/>
      <c r="F62" s="176"/>
      <c r="G62" s="176"/>
      <c r="H62" s="176"/>
      <c r="I62" s="176"/>
      <c r="J62" s="177">
        <f>J99</f>
        <v>0</v>
      </c>
      <c r="K62" s="174"/>
      <c r="L62" s="178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</row>
    <row r="63" s="10" customFormat="1" ht="19.92" customHeight="1">
      <c r="A63" s="10"/>
      <c r="B63" s="173"/>
      <c r="C63" s="174"/>
      <c r="D63" s="175" t="s">
        <v>107</v>
      </c>
      <c r="E63" s="176"/>
      <c r="F63" s="176"/>
      <c r="G63" s="176"/>
      <c r="H63" s="176"/>
      <c r="I63" s="176"/>
      <c r="J63" s="177">
        <f>J115</f>
        <v>0</v>
      </c>
      <c r="K63" s="174"/>
      <c r="L63" s="178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</row>
    <row r="64" s="10" customFormat="1" ht="14.88" customHeight="1">
      <c r="A64" s="10"/>
      <c r="B64" s="173"/>
      <c r="C64" s="174"/>
      <c r="D64" s="175" t="s">
        <v>108</v>
      </c>
      <c r="E64" s="176"/>
      <c r="F64" s="176"/>
      <c r="G64" s="176"/>
      <c r="H64" s="176"/>
      <c r="I64" s="176"/>
      <c r="J64" s="177">
        <f>J116</f>
        <v>0</v>
      </c>
      <c r="K64" s="174"/>
      <c r="L64" s="178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</row>
    <row r="65" s="10" customFormat="1" ht="14.88" customHeight="1">
      <c r="A65" s="10"/>
      <c r="B65" s="173"/>
      <c r="C65" s="174"/>
      <c r="D65" s="175" t="s">
        <v>109</v>
      </c>
      <c r="E65" s="176"/>
      <c r="F65" s="176"/>
      <c r="G65" s="176"/>
      <c r="H65" s="176"/>
      <c r="I65" s="176"/>
      <c r="J65" s="177">
        <f>J121</f>
        <v>0</v>
      </c>
      <c r="K65" s="174"/>
      <c r="L65" s="178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</row>
    <row r="66" s="10" customFormat="1" ht="14.88" customHeight="1">
      <c r="A66" s="10"/>
      <c r="B66" s="173"/>
      <c r="C66" s="174"/>
      <c r="D66" s="175" t="s">
        <v>110</v>
      </c>
      <c r="E66" s="176"/>
      <c r="F66" s="176"/>
      <c r="G66" s="176"/>
      <c r="H66" s="176"/>
      <c r="I66" s="176"/>
      <c r="J66" s="177">
        <f>J129</f>
        <v>0</v>
      </c>
      <c r="K66" s="174"/>
      <c r="L66" s="178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</row>
    <row r="67" s="10" customFormat="1" ht="19.92" customHeight="1">
      <c r="A67" s="10"/>
      <c r="B67" s="173"/>
      <c r="C67" s="174"/>
      <c r="D67" s="175" t="s">
        <v>111</v>
      </c>
      <c r="E67" s="176"/>
      <c r="F67" s="176"/>
      <c r="G67" s="176"/>
      <c r="H67" s="176"/>
      <c r="I67" s="176"/>
      <c r="J67" s="177">
        <f>J133</f>
        <v>0</v>
      </c>
      <c r="K67" s="174"/>
      <c r="L67" s="178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</row>
    <row r="68" s="10" customFormat="1" ht="19.92" customHeight="1">
      <c r="A68" s="10"/>
      <c r="B68" s="173"/>
      <c r="C68" s="174"/>
      <c r="D68" s="175" t="s">
        <v>112</v>
      </c>
      <c r="E68" s="176"/>
      <c r="F68" s="176"/>
      <c r="G68" s="176"/>
      <c r="H68" s="176"/>
      <c r="I68" s="176"/>
      <c r="J68" s="177">
        <f>J145</f>
        <v>0</v>
      </c>
      <c r="K68" s="174"/>
      <c r="L68" s="178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</row>
    <row r="69" s="9" customFormat="1" ht="24.96" customHeight="1">
      <c r="A69" s="9"/>
      <c r="B69" s="167"/>
      <c r="C69" s="168"/>
      <c r="D69" s="169" t="s">
        <v>113</v>
      </c>
      <c r="E69" s="170"/>
      <c r="F69" s="170"/>
      <c r="G69" s="170"/>
      <c r="H69" s="170"/>
      <c r="I69" s="170"/>
      <c r="J69" s="171">
        <f>J148</f>
        <v>0</v>
      </c>
      <c r="K69" s="168"/>
      <c r="L69" s="172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</row>
    <row r="70" s="10" customFormat="1" ht="19.92" customHeight="1">
      <c r="A70" s="10"/>
      <c r="B70" s="173"/>
      <c r="C70" s="174"/>
      <c r="D70" s="175" t="s">
        <v>114</v>
      </c>
      <c r="E70" s="176"/>
      <c r="F70" s="176"/>
      <c r="G70" s="176"/>
      <c r="H70" s="176"/>
      <c r="I70" s="176"/>
      <c r="J70" s="177">
        <f>J149</f>
        <v>0</v>
      </c>
      <c r="K70" s="174"/>
      <c r="L70" s="178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</row>
    <row r="71" s="10" customFormat="1" ht="19.92" customHeight="1">
      <c r="A71" s="10"/>
      <c r="B71" s="173"/>
      <c r="C71" s="174"/>
      <c r="D71" s="175" t="s">
        <v>115</v>
      </c>
      <c r="E71" s="176"/>
      <c r="F71" s="176"/>
      <c r="G71" s="176"/>
      <c r="H71" s="176"/>
      <c r="I71" s="176"/>
      <c r="J71" s="177">
        <f>J167</f>
        <v>0</v>
      </c>
      <c r="K71" s="174"/>
      <c r="L71" s="178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</row>
    <row r="72" s="10" customFormat="1" ht="19.92" customHeight="1">
      <c r="A72" s="10"/>
      <c r="B72" s="173"/>
      <c r="C72" s="174"/>
      <c r="D72" s="175" t="s">
        <v>116</v>
      </c>
      <c r="E72" s="176"/>
      <c r="F72" s="176"/>
      <c r="G72" s="176"/>
      <c r="H72" s="176"/>
      <c r="I72" s="176"/>
      <c r="J72" s="177">
        <f>J181</f>
        <v>0</v>
      </c>
      <c r="K72" s="174"/>
      <c r="L72" s="178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</row>
    <row r="73" s="10" customFormat="1" ht="19.92" customHeight="1">
      <c r="A73" s="10"/>
      <c r="B73" s="173"/>
      <c r="C73" s="174"/>
      <c r="D73" s="175" t="s">
        <v>117</v>
      </c>
      <c r="E73" s="176"/>
      <c r="F73" s="176"/>
      <c r="G73" s="176"/>
      <c r="H73" s="176"/>
      <c r="I73" s="176"/>
      <c r="J73" s="177">
        <f>J186</f>
        <v>0</v>
      </c>
      <c r="K73" s="174"/>
      <c r="L73" s="178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</row>
    <row r="74" s="10" customFormat="1" ht="19.92" customHeight="1">
      <c r="A74" s="10"/>
      <c r="B74" s="173"/>
      <c r="C74" s="174"/>
      <c r="D74" s="175" t="s">
        <v>118</v>
      </c>
      <c r="E74" s="176"/>
      <c r="F74" s="176"/>
      <c r="G74" s="176"/>
      <c r="H74" s="176"/>
      <c r="I74" s="176"/>
      <c r="J74" s="177">
        <f>J235</f>
        <v>0</v>
      </c>
      <c r="K74" s="174"/>
      <c r="L74" s="178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</row>
    <row r="75" s="10" customFormat="1" ht="19.92" customHeight="1">
      <c r="A75" s="10"/>
      <c r="B75" s="173"/>
      <c r="C75" s="174"/>
      <c r="D75" s="175" t="s">
        <v>119</v>
      </c>
      <c r="E75" s="176"/>
      <c r="F75" s="176"/>
      <c r="G75" s="176"/>
      <c r="H75" s="176"/>
      <c r="I75" s="176"/>
      <c r="J75" s="177">
        <f>J251</f>
        <v>0</v>
      </c>
      <c r="K75" s="174"/>
      <c r="L75" s="178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</row>
    <row r="76" s="10" customFormat="1" ht="19.92" customHeight="1">
      <c r="A76" s="10"/>
      <c r="B76" s="173"/>
      <c r="C76" s="174"/>
      <c r="D76" s="175" t="s">
        <v>120</v>
      </c>
      <c r="E76" s="176"/>
      <c r="F76" s="176"/>
      <c r="G76" s="176"/>
      <c r="H76" s="176"/>
      <c r="I76" s="176"/>
      <c r="J76" s="177">
        <f>J295</f>
        <v>0</v>
      </c>
      <c r="K76" s="174"/>
      <c r="L76" s="178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</row>
    <row r="77" s="2" customFormat="1" ht="21.84" customHeight="1">
      <c r="A77" s="40"/>
      <c r="B77" s="41"/>
      <c r="C77" s="42"/>
      <c r="D77" s="42"/>
      <c r="E77" s="42"/>
      <c r="F77" s="42"/>
      <c r="G77" s="42"/>
      <c r="H77" s="42"/>
      <c r="I77" s="42"/>
      <c r="J77" s="42"/>
      <c r="K77" s="42"/>
      <c r="L77" s="136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</row>
    <row r="78" s="2" customFormat="1" ht="6.96" customHeight="1">
      <c r="A78" s="40"/>
      <c r="B78" s="61"/>
      <c r="C78" s="62"/>
      <c r="D78" s="62"/>
      <c r="E78" s="62"/>
      <c r="F78" s="62"/>
      <c r="G78" s="62"/>
      <c r="H78" s="62"/>
      <c r="I78" s="62"/>
      <c r="J78" s="62"/>
      <c r="K78" s="62"/>
      <c r="L78" s="136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</row>
    <row r="82" s="2" customFormat="1" ht="6.96" customHeight="1">
      <c r="A82" s="40"/>
      <c r="B82" s="63"/>
      <c r="C82" s="64"/>
      <c r="D82" s="64"/>
      <c r="E82" s="64"/>
      <c r="F82" s="64"/>
      <c r="G82" s="64"/>
      <c r="H82" s="64"/>
      <c r="I82" s="64"/>
      <c r="J82" s="64"/>
      <c r="K82" s="64"/>
      <c r="L82" s="136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</row>
    <row r="83" s="2" customFormat="1" ht="24.96" customHeight="1">
      <c r="A83" s="40"/>
      <c r="B83" s="41"/>
      <c r="C83" s="25" t="s">
        <v>121</v>
      </c>
      <c r="D83" s="42"/>
      <c r="E83" s="42"/>
      <c r="F83" s="42"/>
      <c r="G83" s="42"/>
      <c r="H83" s="42"/>
      <c r="I83" s="42"/>
      <c r="J83" s="42"/>
      <c r="K83" s="42"/>
      <c r="L83" s="136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</row>
    <row r="84" s="2" customFormat="1" ht="6.96" customHeight="1">
      <c r="A84" s="40"/>
      <c r="B84" s="41"/>
      <c r="C84" s="42"/>
      <c r="D84" s="42"/>
      <c r="E84" s="42"/>
      <c r="F84" s="42"/>
      <c r="G84" s="42"/>
      <c r="H84" s="42"/>
      <c r="I84" s="42"/>
      <c r="J84" s="42"/>
      <c r="K84" s="42"/>
      <c r="L84" s="136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  <c r="AE84" s="40"/>
    </row>
    <row r="85" s="2" customFormat="1" ht="12" customHeight="1">
      <c r="A85" s="40"/>
      <c r="B85" s="41"/>
      <c r="C85" s="34" t="s">
        <v>16</v>
      </c>
      <c r="D85" s="42"/>
      <c r="E85" s="42"/>
      <c r="F85" s="42"/>
      <c r="G85" s="42"/>
      <c r="H85" s="42"/>
      <c r="I85" s="42"/>
      <c r="J85" s="42"/>
      <c r="K85" s="42"/>
      <c r="L85" s="136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  <c r="AE85" s="40"/>
    </row>
    <row r="86" s="2" customFormat="1" ht="16.5" customHeight="1">
      <c r="A86" s="40"/>
      <c r="B86" s="41"/>
      <c r="C86" s="42"/>
      <c r="D86" s="42"/>
      <c r="E86" s="162" t="str">
        <f>E7</f>
        <v>Částečná rekonstrukce Menzy Jarov</v>
      </c>
      <c r="F86" s="34"/>
      <c r="G86" s="34"/>
      <c r="H86" s="34"/>
      <c r="I86" s="42"/>
      <c r="J86" s="42"/>
      <c r="K86" s="42"/>
      <c r="L86" s="136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</row>
    <row r="87" s="2" customFormat="1" ht="12" customHeight="1">
      <c r="A87" s="40"/>
      <c r="B87" s="41"/>
      <c r="C87" s="34" t="s">
        <v>98</v>
      </c>
      <c r="D87" s="42"/>
      <c r="E87" s="42"/>
      <c r="F87" s="42"/>
      <c r="G87" s="42"/>
      <c r="H87" s="42"/>
      <c r="I87" s="42"/>
      <c r="J87" s="42"/>
      <c r="K87" s="42"/>
      <c r="L87" s="136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</row>
    <row r="88" s="2" customFormat="1" ht="16.5" customHeight="1">
      <c r="A88" s="40"/>
      <c r="B88" s="41"/>
      <c r="C88" s="42"/>
      <c r="D88" s="42"/>
      <c r="E88" s="71" t="str">
        <f>E9</f>
        <v>01 - Stavební úpravy</v>
      </c>
      <c r="F88" s="42"/>
      <c r="G88" s="42"/>
      <c r="H88" s="42"/>
      <c r="I88" s="42"/>
      <c r="J88" s="42"/>
      <c r="K88" s="42"/>
      <c r="L88" s="136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  <c r="AE88" s="40"/>
    </row>
    <row r="89" s="2" customFormat="1" ht="6.96" customHeight="1">
      <c r="A89" s="40"/>
      <c r="B89" s="41"/>
      <c r="C89" s="42"/>
      <c r="D89" s="42"/>
      <c r="E89" s="42"/>
      <c r="F89" s="42"/>
      <c r="G89" s="42"/>
      <c r="H89" s="42"/>
      <c r="I89" s="42"/>
      <c r="J89" s="42"/>
      <c r="K89" s="42"/>
      <c r="L89" s="136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</row>
    <row r="90" s="2" customFormat="1" ht="12" customHeight="1">
      <c r="A90" s="40"/>
      <c r="B90" s="41"/>
      <c r="C90" s="34" t="s">
        <v>21</v>
      </c>
      <c r="D90" s="42"/>
      <c r="E90" s="42"/>
      <c r="F90" s="29" t="str">
        <f>F12</f>
        <v>Jeseniova 2769/208, 13000 Praha 3 - Žižkov</v>
      </c>
      <c r="G90" s="42"/>
      <c r="H90" s="42"/>
      <c r="I90" s="34" t="s">
        <v>23</v>
      </c>
      <c r="J90" s="74" t="str">
        <f>IF(J12="","",J12)</f>
        <v>9. 6. 2025</v>
      </c>
      <c r="K90" s="42"/>
      <c r="L90" s="136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  <c r="AE90" s="40"/>
    </row>
    <row r="91" s="2" customFormat="1" ht="6.96" customHeight="1">
      <c r="A91" s="40"/>
      <c r="B91" s="41"/>
      <c r="C91" s="42"/>
      <c r="D91" s="42"/>
      <c r="E91" s="42"/>
      <c r="F91" s="42"/>
      <c r="G91" s="42"/>
      <c r="H91" s="42"/>
      <c r="I91" s="42"/>
      <c r="J91" s="42"/>
      <c r="K91" s="42"/>
      <c r="L91" s="136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  <c r="AE91" s="40"/>
    </row>
    <row r="92" s="2" customFormat="1" ht="25.65" customHeight="1">
      <c r="A92" s="40"/>
      <c r="B92" s="41"/>
      <c r="C92" s="34" t="s">
        <v>25</v>
      </c>
      <c r="D92" s="42"/>
      <c r="E92" s="42"/>
      <c r="F92" s="29" t="str">
        <f>E15</f>
        <v>Správa účelových zařízení VŠE v Praze</v>
      </c>
      <c r="G92" s="42"/>
      <c r="H92" s="42"/>
      <c r="I92" s="34" t="s">
        <v>33</v>
      </c>
      <c r="J92" s="38" t="str">
        <f>E21</f>
        <v>DROBNÝ ARCHITECTS, s.r.o.</v>
      </c>
      <c r="K92" s="42"/>
      <c r="L92" s="136"/>
      <c r="S92" s="40"/>
      <c r="T92" s="40"/>
      <c r="U92" s="40"/>
      <c r="V92" s="40"/>
      <c r="W92" s="40"/>
      <c r="X92" s="40"/>
      <c r="Y92" s="40"/>
      <c r="Z92" s="40"/>
      <c r="AA92" s="40"/>
      <c r="AB92" s="40"/>
      <c r="AC92" s="40"/>
      <c r="AD92" s="40"/>
      <c r="AE92" s="40"/>
    </row>
    <row r="93" s="2" customFormat="1" ht="15.15" customHeight="1">
      <c r="A93" s="40"/>
      <c r="B93" s="41"/>
      <c r="C93" s="34" t="s">
        <v>31</v>
      </c>
      <c r="D93" s="42"/>
      <c r="E93" s="42"/>
      <c r="F93" s="29" t="str">
        <f>IF(E18="","",E18)</f>
        <v>Vyplň údaj</v>
      </c>
      <c r="G93" s="42"/>
      <c r="H93" s="42"/>
      <c r="I93" s="34" t="s">
        <v>38</v>
      </c>
      <c r="J93" s="38" t="str">
        <f>E24</f>
        <v>Ing. Jaroslav Stolička</v>
      </c>
      <c r="K93" s="42"/>
      <c r="L93" s="136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  <c r="AE93" s="40"/>
    </row>
    <row r="94" s="2" customFormat="1" ht="10.32" customHeight="1">
      <c r="A94" s="40"/>
      <c r="B94" s="41"/>
      <c r="C94" s="42"/>
      <c r="D94" s="42"/>
      <c r="E94" s="42"/>
      <c r="F94" s="42"/>
      <c r="G94" s="42"/>
      <c r="H94" s="42"/>
      <c r="I94" s="42"/>
      <c r="J94" s="42"/>
      <c r="K94" s="42"/>
      <c r="L94" s="136"/>
      <c r="S94" s="40"/>
      <c r="T94" s="40"/>
      <c r="U94" s="40"/>
      <c r="V94" s="40"/>
      <c r="W94" s="40"/>
      <c r="X94" s="40"/>
      <c r="Y94" s="40"/>
      <c r="Z94" s="40"/>
      <c r="AA94" s="40"/>
      <c r="AB94" s="40"/>
      <c r="AC94" s="40"/>
      <c r="AD94" s="40"/>
      <c r="AE94" s="40"/>
    </row>
    <row r="95" s="11" customFormat="1" ht="29.28" customHeight="1">
      <c r="A95" s="179"/>
      <c r="B95" s="180"/>
      <c r="C95" s="181" t="s">
        <v>122</v>
      </c>
      <c r="D95" s="182" t="s">
        <v>62</v>
      </c>
      <c r="E95" s="182" t="s">
        <v>58</v>
      </c>
      <c r="F95" s="182" t="s">
        <v>59</v>
      </c>
      <c r="G95" s="182" t="s">
        <v>123</v>
      </c>
      <c r="H95" s="182" t="s">
        <v>124</v>
      </c>
      <c r="I95" s="182" t="s">
        <v>125</v>
      </c>
      <c r="J95" s="182" t="s">
        <v>102</v>
      </c>
      <c r="K95" s="183" t="s">
        <v>126</v>
      </c>
      <c r="L95" s="184"/>
      <c r="M95" s="94" t="s">
        <v>19</v>
      </c>
      <c r="N95" s="95" t="s">
        <v>47</v>
      </c>
      <c r="O95" s="95" t="s">
        <v>127</v>
      </c>
      <c r="P95" s="95" t="s">
        <v>128</v>
      </c>
      <c r="Q95" s="95" t="s">
        <v>129</v>
      </c>
      <c r="R95" s="95" t="s">
        <v>130</v>
      </c>
      <c r="S95" s="95" t="s">
        <v>131</v>
      </c>
      <c r="T95" s="96" t="s">
        <v>132</v>
      </c>
      <c r="U95" s="179"/>
      <c r="V95" s="179"/>
      <c r="W95" s="179"/>
      <c r="X95" s="179"/>
      <c r="Y95" s="179"/>
      <c r="Z95" s="179"/>
      <c r="AA95" s="179"/>
      <c r="AB95" s="179"/>
      <c r="AC95" s="179"/>
      <c r="AD95" s="179"/>
      <c r="AE95" s="179"/>
    </row>
    <row r="96" s="2" customFormat="1" ht="22.8" customHeight="1">
      <c r="A96" s="40"/>
      <c r="B96" s="41"/>
      <c r="C96" s="101" t="s">
        <v>133</v>
      </c>
      <c r="D96" s="42"/>
      <c r="E96" s="42"/>
      <c r="F96" s="42"/>
      <c r="G96" s="42"/>
      <c r="H96" s="42"/>
      <c r="I96" s="42"/>
      <c r="J96" s="185">
        <f>BK96</f>
        <v>0</v>
      </c>
      <c r="K96" s="42"/>
      <c r="L96" s="46"/>
      <c r="M96" s="97"/>
      <c r="N96" s="186"/>
      <c r="O96" s="98"/>
      <c r="P96" s="187">
        <f>P97+P148</f>
        <v>0</v>
      </c>
      <c r="Q96" s="98"/>
      <c r="R96" s="187">
        <f>R97+R148</f>
        <v>3.6396844600000002</v>
      </c>
      <c r="S96" s="98"/>
      <c r="T96" s="188">
        <f>T97+T148</f>
        <v>3.1418965000000001</v>
      </c>
      <c r="U96" s="40"/>
      <c r="V96" s="40"/>
      <c r="W96" s="40"/>
      <c r="X96" s="40"/>
      <c r="Y96" s="40"/>
      <c r="Z96" s="40"/>
      <c r="AA96" s="40"/>
      <c r="AB96" s="40"/>
      <c r="AC96" s="40"/>
      <c r="AD96" s="40"/>
      <c r="AE96" s="40"/>
      <c r="AT96" s="19" t="s">
        <v>76</v>
      </c>
      <c r="AU96" s="19" t="s">
        <v>103</v>
      </c>
      <c r="BK96" s="189">
        <f>BK97+BK148</f>
        <v>0</v>
      </c>
    </row>
    <row r="97" s="12" customFormat="1" ht="25.92" customHeight="1">
      <c r="A97" s="12"/>
      <c r="B97" s="190"/>
      <c r="C97" s="191"/>
      <c r="D97" s="192" t="s">
        <v>76</v>
      </c>
      <c r="E97" s="193" t="s">
        <v>134</v>
      </c>
      <c r="F97" s="193" t="s">
        <v>135</v>
      </c>
      <c r="G97" s="191"/>
      <c r="H97" s="191"/>
      <c r="I97" s="194"/>
      <c r="J97" s="195">
        <f>BK97</f>
        <v>0</v>
      </c>
      <c r="K97" s="191"/>
      <c r="L97" s="196"/>
      <c r="M97" s="197"/>
      <c r="N97" s="198"/>
      <c r="O97" s="198"/>
      <c r="P97" s="199">
        <f>P98+P115+P133+P145</f>
        <v>0</v>
      </c>
      <c r="Q97" s="198"/>
      <c r="R97" s="199">
        <f>R98+R115+R133+R145</f>
        <v>0.038722820000000005</v>
      </c>
      <c r="S97" s="198"/>
      <c r="T97" s="200">
        <f>T98+T115+T133+T145</f>
        <v>0.69880799999999998</v>
      </c>
      <c r="U97" s="12"/>
      <c r="V97" s="12"/>
      <c r="W97" s="12"/>
      <c r="X97" s="12"/>
      <c r="Y97" s="12"/>
      <c r="Z97" s="12"/>
      <c r="AA97" s="12"/>
      <c r="AB97" s="12"/>
      <c r="AC97" s="12"/>
      <c r="AD97" s="12"/>
      <c r="AE97" s="12"/>
      <c r="AR97" s="201" t="s">
        <v>85</v>
      </c>
      <c r="AT97" s="202" t="s">
        <v>76</v>
      </c>
      <c r="AU97" s="202" t="s">
        <v>77</v>
      </c>
      <c r="AY97" s="201" t="s">
        <v>136</v>
      </c>
      <c r="BK97" s="203">
        <f>BK98+BK115+BK133+BK145</f>
        <v>0</v>
      </c>
    </row>
    <row r="98" s="12" customFormat="1" ht="22.8" customHeight="1">
      <c r="A98" s="12"/>
      <c r="B98" s="190"/>
      <c r="C98" s="191"/>
      <c r="D98" s="192" t="s">
        <v>76</v>
      </c>
      <c r="E98" s="204" t="s">
        <v>137</v>
      </c>
      <c r="F98" s="204" t="s">
        <v>138</v>
      </c>
      <c r="G98" s="191"/>
      <c r="H98" s="191"/>
      <c r="I98" s="194"/>
      <c r="J98" s="205">
        <f>BK98</f>
        <v>0</v>
      </c>
      <c r="K98" s="191"/>
      <c r="L98" s="196"/>
      <c r="M98" s="197"/>
      <c r="N98" s="198"/>
      <c r="O98" s="198"/>
      <c r="P98" s="199">
        <f>P99</f>
        <v>0</v>
      </c>
      <c r="Q98" s="198"/>
      <c r="R98" s="199">
        <f>R99</f>
        <v>0.031410420000000001</v>
      </c>
      <c r="S98" s="198"/>
      <c r="T98" s="200">
        <f>T99</f>
        <v>0</v>
      </c>
      <c r="U98" s="12"/>
      <c r="V98" s="12"/>
      <c r="W98" s="12"/>
      <c r="X98" s="12"/>
      <c r="Y98" s="12"/>
      <c r="Z98" s="12"/>
      <c r="AA98" s="12"/>
      <c r="AB98" s="12"/>
      <c r="AC98" s="12"/>
      <c r="AD98" s="12"/>
      <c r="AE98" s="12"/>
      <c r="AR98" s="201" t="s">
        <v>85</v>
      </c>
      <c r="AT98" s="202" t="s">
        <v>76</v>
      </c>
      <c r="AU98" s="202" t="s">
        <v>85</v>
      </c>
      <c r="AY98" s="201" t="s">
        <v>136</v>
      </c>
      <c r="BK98" s="203">
        <f>BK99</f>
        <v>0</v>
      </c>
    </row>
    <row r="99" s="12" customFormat="1" ht="20.88" customHeight="1">
      <c r="A99" s="12"/>
      <c r="B99" s="190"/>
      <c r="C99" s="191"/>
      <c r="D99" s="192" t="s">
        <v>76</v>
      </c>
      <c r="E99" s="204" t="s">
        <v>139</v>
      </c>
      <c r="F99" s="204" t="s">
        <v>140</v>
      </c>
      <c r="G99" s="191"/>
      <c r="H99" s="191"/>
      <c r="I99" s="194"/>
      <c r="J99" s="205">
        <f>BK99</f>
        <v>0</v>
      </c>
      <c r="K99" s="191"/>
      <c r="L99" s="196"/>
      <c r="M99" s="197"/>
      <c r="N99" s="198"/>
      <c r="O99" s="198"/>
      <c r="P99" s="199">
        <f>SUM(P100:P114)</f>
        <v>0</v>
      </c>
      <c r="Q99" s="198"/>
      <c r="R99" s="199">
        <f>SUM(R100:R114)</f>
        <v>0.031410420000000001</v>
      </c>
      <c r="S99" s="198"/>
      <c r="T99" s="200">
        <f>SUM(T100:T114)</f>
        <v>0</v>
      </c>
      <c r="U99" s="12"/>
      <c r="V99" s="12"/>
      <c r="W99" s="12"/>
      <c r="X99" s="12"/>
      <c r="Y99" s="12"/>
      <c r="Z99" s="12"/>
      <c r="AA99" s="12"/>
      <c r="AB99" s="12"/>
      <c r="AC99" s="12"/>
      <c r="AD99" s="12"/>
      <c r="AE99" s="12"/>
      <c r="AR99" s="201" t="s">
        <v>85</v>
      </c>
      <c r="AT99" s="202" t="s">
        <v>76</v>
      </c>
      <c r="AU99" s="202" t="s">
        <v>87</v>
      </c>
      <c r="AY99" s="201" t="s">
        <v>136</v>
      </c>
      <c r="BK99" s="203">
        <f>SUM(BK100:BK114)</f>
        <v>0</v>
      </c>
    </row>
    <row r="100" s="2" customFormat="1" ht="33" customHeight="1">
      <c r="A100" s="40"/>
      <c r="B100" s="41"/>
      <c r="C100" s="206" t="s">
        <v>85</v>
      </c>
      <c r="D100" s="206" t="s">
        <v>141</v>
      </c>
      <c r="E100" s="207" t="s">
        <v>142</v>
      </c>
      <c r="F100" s="208" t="s">
        <v>143</v>
      </c>
      <c r="G100" s="209" t="s">
        <v>144</v>
      </c>
      <c r="H100" s="210">
        <v>0.93400000000000005</v>
      </c>
      <c r="I100" s="211"/>
      <c r="J100" s="212">
        <f>ROUND(I100*H100,2)</f>
        <v>0</v>
      </c>
      <c r="K100" s="208" t="s">
        <v>145</v>
      </c>
      <c r="L100" s="46"/>
      <c r="M100" s="213" t="s">
        <v>19</v>
      </c>
      <c r="N100" s="214" t="s">
        <v>48</v>
      </c>
      <c r="O100" s="86"/>
      <c r="P100" s="215">
        <f>O100*H100</f>
        <v>0</v>
      </c>
      <c r="Q100" s="215">
        <v>0.0073499999999999998</v>
      </c>
      <c r="R100" s="215">
        <f>Q100*H100</f>
        <v>0.0068649000000000002</v>
      </c>
      <c r="S100" s="215">
        <v>0</v>
      </c>
      <c r="T100" s="216">
        <f>S100*H100</f>
        <v>0</v>
      </c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  <c r="AE100" s="40"/>
      <c r="AR100" s="217" t="s">
        <v>146</v>
      </c>
      <c r="AT100" s="217" t="s">
        <v>141</v>
      </c>
      <c r="AU100" s="217" t="s">
        <v>147</v>
      </c>
      <c r="AY100" s="19" t="s">
        <v>136</v>
      </c>
      <c r="BE100" s="218">
        <f>IF(N100="základní",J100,0)</f>
        <v>0</v>
      </c>
      <c r="BF100" s="218">
        <f>IF(N100="snížená",J100,0)</f>
        <v>0</v>
      </c>
      <c r="BG100" s="218">
        <f>IF(N100="zákl. přenesená",J100,0)</f>
        <v>0</v>
      </c>
      <c r="BH100" s="218">
        <f>IF(N100="sníž. přenesená",J100,0)</f>
        <v>0</v>
      </c>
      <c r="BI100" s="218">
        <f>IF(N100="nulová",J100,0)</f>
        <v>0</v>
      </c>
      <c r="BJ100" s="19" t="s">
        <v>85</v>
      </c>
      <c r="BK100" s="218">
        <f>ROUND(I100*H100,2)</f>
        <v>0</v>
      </c>
      <c r="BL100" s="19" t="s">
        <v>146</v>
      </c>
      <c r="BM100" s="217" t="s">
        <v>148</v>
      </c>
    </row>
    <row r="101" s="2" customFormat="1">
      <c r="A101" s="40"/>
      <c r="B101" s="41"/>
      <c r="C101" s="42"/>
      <c r="D101" s="219" t="s">
        <v>149</v>
      </c>
      <c r="E101" s="42"/>
      <c r="F101" s="220" t="s">
        <v>150</v>
      </c>
      <c r="G101" s="42"/>
      <c r="H101" s="42"/>
      <c r="I101" s="221"/>
      <c r="J101" s="42"/>
      <c r="K101" s="42"/>
      <c r="L101" s="46"/>
      <c r="M101" s="222"/>
      <c r="N101" s="223"/>
      <c r="O101" s="86"/>
      <c r="P101" s="86"/>
      <c r="Q101" s="86"/>
      <c r="R101" s="86"/>
      <c r="S101" s="86"/>
      <c r="T101" s="87"/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  <c r="AE101" s="40"/>
      <c r="AT101" s="19" t="s">
        <v>149</v>
      </c>
      <c r="AU101" s="19" t="s">
        <v>147</v>
      </c>
    </row>
    <row r="102" s="13" customFormat="1">
      <c r="A102" s="13"/>
      <c r="B102" s="224"/>
      <c r="C102" s="225"/>
      <c r="D102" s="226" t="s">
        <v>151</v>
      </c>
      <c r="E102" s="227" t="s">
        <v>19</v>
      </c>
      <c r="F102" s="228" t="s">
        <v>152</v>
      </c>
      <c r="G102" s="225"/>
      <c r="H102" s="229">
        <v>0.29999999999999999</v>
      </c>
      <c r="I102" s="230"/>
      <c r="J102" s="225"/>
      <c r="K102" s="225"/>
      <c r="L102" s="231"/>
      <c r="M102" s="232"/>
      <c r="N102" s="233"/>
      <c r="O102" s="233"/>
      <c r="P102" s="233"/>
      <c r="Q102" s="233"/>
      <c r="R102" s="233"/>
      <c r="S102" s="233"/>
      <c r="T102" s="234"/>
      <c r="U102" s="13"/>
      <c r="V102" s="13"/>
      <c r="W102" s="13"/>
      <c r="X102" s="13"/>
      <c r="Y102" s="13"/>
      <c r="Z102" s="13"/>
      <c r="AA102" s="13"/>
      <c r="AB102" s="13"/>
      <c r="AC102" s="13"/>
      <c r="AD102" s="13"/>
      <c r="AE102" s="13"/>
      <c r="AT102" s="235" t="s">
        <v>151</v>
      </c>
      <c r="AU102" s="235" t="s">
        <v>147</v>
      </c>
      <c r="AV102" s="13" t="s">
        <v>87</v>
      </c>
      <c r="AW102" s="13" t="s">
        <v>37</v>
      </c>
      <c r="AX102" s="13" t="s">
        <v>77</v>
      </c>
      <c r="AY102" s="235" t="s">
        <v>136</v>
      </c>
    </row>
    <row r="103" s="13" customFormat="1">
      <c r="A103" s="13"/>
      <c r="B103" s="224"/>
      <c r="C103" s="225"/>
      <c r="D103" s="226" t="s">
        <v>151</v>
      </c>
      <c r="E103" s="227" t="s">
        <v>19</v>
      </c>
      <c r="F103" s="228" t="s">
        <v>153</v>
      </c>
      <c r="G103" s="225"/>
      <c r="H103" s="229">
        <v>0.63400000000000001</v>
      </c>
      <c r="I103" s="230"/>
      <c r="J103" s="225"/>
      <c r="K103" s="225"/>
      <c r="L103" s="231"/>
      <c r="M103" s="232"/>
      <c r="N103" s="233"/>
      <c r="O103" s="233"/>
      <c r="P103" s="233"/>
      <c r="Q103" s="233"/>
      <c r="R103" s="233"/>
      <c r="S103" s="233"/>
      <c r="T103" s="234"/>
      <c r="U103" s="13"/>
      <c r="V103" s="13"/>
      <c r="W103" s="13"/>
      <c r="X103" s="13"/>
      <c r="Y103" s="13"/>
      <c r="Z103" s="13"/>
      <c r="AA103" s="13"/>
      <c r="AB103" s="13"/>
      <c r="AC103" s="13"/>
      <c r="AD103" s="13"/>
      <c r="AE103" s="13"/>
      <c r="AT103" s="235" t="s">
        <v>151</v>
      </c>
      <c r="AU103" s="235" t="s">
        <v>147</v>
      </c>
      <c r="AV103" s="13" t="s">
        <v>87</v>
      </c>
      <c r="AW103" s="13" t="s">
        <v>37</v>
      </c>
      <c r="AX103" s="13" t="s">
        <v>77</v>
      </c>
      <c r="AY103" s="235" t="s">
        <v>136</v>
      </c>
    </row>
    <row r="104" s="14" customFormat="1">
      <c r="A104" s="14"/>
      <c r="B104" s="236"/>
      <c r="C104" s="237"/>
      <c r="D104" s="226" t="s">
        <v>151</v>
      </c>
      <c r="E104" s="238" t="s">
        <v>19</v>
      </c>
      <c r="F104" s="239" t="s">
        <v>154</v>
      </c>
      <c r="G104" s="237"/>
      <c r="H104" s="240">
        <v>0.93399999999999994</v>
      </c>
      <c r="I104" s="241"/>
      <c r="J104" s="237"/>
      <c r="K104" s="237"/>
      <c r="L104" s="242"/>
      <c r="M104" s="243"/>
      <c r="N104" s="244"/>
      <c r="O104" s="244"/>
      <c r="P104" s="244"/>
      <c r="Q104" s="244"/>
      <c r="R104" s="244"/>
      <c r="S104" s="244"/>
      <c r="T104" s="245"/>
      <c r="U104" s="14"/>
      <c r="V104" s="14"/>
      <c r="W104" s="14"/>
      <c r="X104" s="14"/>
      <c r="Y104" s="14"/>
      <c r="Z104" s="14"/>
      <c r="AA104" s="14"/>
      <c r="AB104" s="14"/>
      <c r="AC104" s="14"/>
      <c r="AD104" s="14"/>
      <c r="AE104" s="14"/>
      <c r="AT104" s="246" t="s">
        <v>151</v>
      </c>
      <c r="AU104" s="246" t="s">
        <v>147</v>
      </c>
      <c r="AV104" s="14" t="s">
        <v>146</v>
      </c>
      <c r="AW104" s="14" t="s">
        <v>37</v>
      </c>
      <c r="AX104" s="14" t="s">
        <v>85</v>
      </c>
      <c r="AY104" s="246" t="s">
        <v>136</v>
      </c>
    </row>
    <row r="105" s="2" customFormat="1" ht="44.25" customHeight="1">
      <c r="A105" s="40"/>
      <c r="B105" s="41"/>
      <c r="C105" s="206" t="s">
        <v>87</v>
      </c>
      <c r="D105" s="206" t="s">
        <v>141</v>
      </c>
      <c r="E105" s="207" t="s">
        <v>155</v>
      </c>
      <c r="F105" s="208" t="s">
        <v>156</v>
      </c>
      <c r="G105" s="209" t="s">
        <v>144</v>
      </c>
      <c r="H105" s="210">
        <v>0.93400000000000005</v>
      </c>
      <c r="I105" s="211"/>
      <c r="J105" s="212">
        <f>ROUND(I105*H105,2)</f>
        <v>0</v>
      </c>
      <c r="K105" s="208" t="s">
        <v>145</v>
      </c>
      <c r="L105" s="46"/>
      <c r="M105" s="213" t="s">
        <v>19</v>
      </c>
      <c r="N105" s="214" t="s">
        <v>48</v>
      </c>
      <c r="O105" s="86"/>
      <c r="P105" s="215">
        <f>O105*H105</f>
        <v>0</v>
      </c>
      <c r="Q105" s="215">
        <v>0.018380000000000001</v>
      </c>
      <c r="R105" s="215">
        <f>Q105*H105</f>
        <v>0.017166920000000002</v>
      </c>
      <c r="S105" s="215">
        <v>0</v>
      </c>
      <c r="T105" s="216">
        <f>S105*H105</f>
        <v>0</v>
      </c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  <c r="AE105" s="40"/>
      <c r="AR105" s="217" t="s">
        <v>146</v>
      </c>
      <c r="AT105" s="217" t="s">
        <v>141</v>
      </c>
      <c r="AU105" s="217" t="s">
        <v>147</v>
      </c>
      <c r="AY105" s="19" t="s">
        <v>136</v>
      </c>
      <c r="BE105" s="218">
        <f>IF(N105="základní",J105,0)</f>
        <v>0</v>
      </c>
      <c r="BF105" s="218">
        <f>IF(N105="snížená",J105,0)</f>
        <v>0</v>
      </c>
      <c r="BG105" s="218">
        <f>IF(N105="zákl. přenesená",J105,0)</f>
        <v>0</v>
      </c>
      <c r="BH105" s="218">
        <f>IF(N105="sníž. přenesená",J105,0)</f>
        <v>0</v>
      </c>
      <c r="BI105" s="218">
        <f>IF(N105="nulová",J105,0)</f>
        <v>0</v>
      </c>
      <c r="BJ105" s="19" t="s">
        <v>85</v>
      </c>
      <c r="BK105" s="218">
        <f>ROUND(I105*H105,2)</f>
        <v>0</v>
      </c>
      <c r="BL105" s="19" t="s">
        <v>146</v>
      </c>
      <c r="BM105" s="217" t="s">
        <v>157</v>
      </c>
    </row>
    <row r="106" s="2" customFormat="1">
      <c r="A106" s="40"/>
      <c r="B106" s="41"/>
      <c r="C106" s="42"/>
      <c r="D106" s="219" t="s">
        <v>149</v>
      </c>
      <c r="E106" s="42"/>
      <c r="F106" s="220" t="s">
        <v>158</v>
      </c>
      <c r="G106" s="42"/>
      <c r="H106" s="42"/>
      <c r="I106" s="221"/>
      <c r="J106" s="42"/>
      <c r="K106" s="42"/>
      <c r="L106" s="46"/>
      <c r="M106" s="222"/>
      <c r="N106" s="223"/>
      <c r="O106" s="86"/>
      <c r="P106" s="86"/>
      <c r="Q106" s="86"/>
      <c r="R106" s="86"/>
      <c r="S106" s="86"/>
      <c r="T106" s="87"/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  <c r="AE106" s="40"/>
      <c r="AT106" s="19" t="s">
        <v>149</v>
      </c>
      <c r="AU106" s="19" t="s">
        <v>147</v>
      </c>
    </row>
    <row r="107" s="13" customFormat="1">
      <c r="A107" s="13"/>
      <c r="B107" s="224"/>
      <c r="C107" s="225"/>
      <c r="D107" s="226" t="s">
        <v>151</v>
      </c>
      <c r="E107" s="227" t="s">
        <v>19</v>
      </c>
      <c r="F107" s="228" t="s">
        <v>152</v>
      </c>
      <c r="G107" s="225"/>
      <c r="H107" s="229">
        <v>0.29999999999999999</v>
      </c>
      <c r="I107" s="230"/>
      <c r="J107" s="225"/>
      <c r="K107" s="225"/>
      <c r="L107" s="231"/>
      <c r="M107" s="232"/>
      <c r="N107" s="233"/>
      <c r="O107" s="233"/>
      <c r="P107" s="233"/>
      <c r="Q107" s="233"/>
      <c r="R107" s="233"/>
      <c r="S107" s="233"/>
      <c r="T107" s="234"/>
      <c r="U107" s="13"/>
      <c r="V107" s="13"/>
      <c r="W107" s="13"/>
      <c r="X107" s="13"/>
      <c r="Y107" s="13"/>
      <c r="Z107" s="13"/>
      <c r="AA107" s="13"/>
      <c r="AB107" s="13"/>
      <c r="AC107" s="13"/>
      <c r="AD107" s="13"/>
      <c r="AE107" s="13"/>
      <c r="AT107" s="235" t="s">
        <v>151</v>
      </c>
      <c r="AU107" s="235" t="s">
        <v>147</v>
      </c>
      <c r="AV107" s="13" t="s">
        <v>87</v>
      </c>
      <c r="AW107" s="13" t="s">
        <v>37</v>
      </c>
      <c r="AX107" s="13" t="s">
        <v>77</v>
      </c>
      <c r="AY107" s="235" t="s">
        <v>136</v>
      </c>
    </row>
    <row r="108" s="13" customFormat="1">
      <c r="A108" s="13"/>
      <c r="B108" s="224"/>
      <c r="C108" s="225"/>
      <c r="D108" s="226" t="s">
        <v>151</v>
      </c>
      <c r="E108" s="227" t="s">
        <v>19</v>
      </c>
      <c r="F108" s="228" t="s">
        <v>153</v>
      </c>
      <c r="G108" s="225"/>
      <c r="H108" s="229">
        <v>0.63400000000000001</v>
      </c>
      <c r="I108" s="230"/>
      <c r="J108" s="225"/>
      <c r="K108" s="225"/>
      <c r="L108" s="231"/>
      <c r="M108" s="232"/>
      <c r="N108" s="233"/>
      <c r="O108" s="233"/>
      <c r="P108" s="233"/>
      <c r="Q108" s="233"/>
      <c r="R108" s="233"/>
      <c r="S108" s="233"/>
      <c r="T108" s="234"/>
      <c r="U108" s="13"/>
      <c r="V108" s="13"/>
      <c r="W108" s="13"/>
      <c r="X108" s="13"/>
      <c r="Y108" s="13"/>
      <c r="Z108" s="13"/>
      <c r="AA108" s="13"/>
      <c r="AB108" s="13"/>
      <c r="AC108" s="13"/>
      <c r="AD108" s="13"/>
      <c r="AE108" s="13"/>
      <c r="AT108" s="235" t="s">
        <v>151</v>
      </c>
      <c r="AU108" s="235" t="s">
        <v>147</v>
      </c>
      <c r="AV108" s="13" t="s">
        <v>87</v>
      </c>
      <c r="AW108" s="13" t="s">
        <v>37</v>
      </c>
      <c r="AX108" s="13" t="s">
        <v>77</v>
      </c>
      <c r="AY108" s="235" t="s">
        <v>136</v>
      </c>
    </row>
    <row r="109" s="14" customFormat="1">
      <c r="A109" s="14"/>
      <c r="B109" s="236"/>
      <c r="C109" s="237"/>
      <c r="D109" s="226" t="s">
        <v>151</v>
      </c>
      <c r="E109" s="238" t="s">
        <v>19</v>
      </c>
      <c r="F109" s="239" t="s">
        <v>154</v>
      </c>
      <c r="G109" s="237"/>
      <c r="H109" s="240">
        <v>0.93399999999999994</v>
      </c>
      <c r="I109" s="241"/>
      <c r="J109" s="237"/>
      <c r="K109" s="237"/>
      <c r="L109" s="242"/>
      <c r="M109" s="243"/>
      <c r="N109" s="244"/>
      <c r="O109" s="244"/>
      <c r="P109" s="244"/>
      <c r="Q109" s="244"/>
      <c r="R109" s="244"/>
      <c r="S109" s="244"/>
      <c r="T109" s="245"/>
      <c r="U109" s="14"/>
      <c r="V109" s="14"/>
      <c r="W109" s="14"/>
      <c r="X109" s="14"/>
      <c r="Y109" s="14"/>
      <c r="Z109" s="14"/>
      <c r="AA109" s="14"/>
      <c r="AB109" s="14"/>
      <c r="AC109" s="14"/>
      <c r="AD109" s="14"/>
      <c r="AE109" s="14"/>
      <c r="AT109" s="246" t="s">
        <v>151</v>
      </c>
      <c r="AU109" s="246" t="s">
        <v>147</v>
      </c>
      <c r="AV109" s="14" t="s">
        <v>146</v>
      </c>
      <c r="AW109" s="14" t="s">
        <v>37</v>
      </c>
      <c r="AX109" s="14" t="s">
        <v>85</v>
      </c>
      <c r="AY109" s="246" t="s">
        <v>136</v>
      </c>
    </row>
    <row r="110" s="2" customFormat="1" ht="44.25" customHeight="1">
      <c r="A110" s="40"/>
      <c r="B110" s="41"/>
      <c r="C110" s="206" t="s">
        <v>147</v>
      </c>
      <c r="D110" s="206" t="s">
        <v>141</v>
      </c>
      <c r="E110" s="207" t="s">
        <v>159</v>
      </c>
      <c r="F110" s="208" t="s">
        <v>160</v>
      </c>
      <c r="G110" s="209" t="s">
        <v>144</v>
      </c>
      <c r="H110" s="210">
        <v>0.93400000000000005</v>
      </c>
      <c r="I110" s="211"/>
      <c r="J110" s="212">
        <f>ROUND(I110*H110,2)</f>
        <v>0</v>
      </c>
      <c r="K110" s="208" t="s">
        <v>145</v>
      </c>
      <c r="L110" s="46"/>
      <c r="M110" s="213" t="s">
        <v>19</v>
      </c>
      <c r="N110" s="214" t="s">
        <v>48</v>
      </c>
      <c r="O110" s="86"/>
      <c r="P110" s="215">
        <f>O110*H110</f>
        <v>0</v>
      </c>
      <c r="Q110" s="215">
        <v>0.0079000000000000008</v>
      </c>
      <c r="R110" s="215">
        <f>Q110*H110</f>
        <v>0.0073786000000000008</v>
      </c>
      <c r="S110" s="215">
        <v>0</v>
      </c>
      <c r="T110" s="216">
        <f>S110*H110</f>
        <v>0</v>
      </c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  <c r="AE110" s="40"/>
      <c r="AR110" s="217" t="s">
        <v>146</v>
      </c>
      <c r="AT110" s="217" t="s">
        <v>141</v>
      </c>
      <c r="AU110" s="217" t="s">
        <v>147</v>
      </c>
      <c r="AY110" s="19" t="s">
        <v>136</v>
      </c>
      <c r="BE110" s="218">
        <f>IF(N110="základní",J110,0)</f>
        <v>0</v>
      </c>
      <c r="BF110" s="218">
        <f>IF(N110="snížená",J110,0)</f>
        <v>0</v>
      </c>
      <c r="BG110" s="218">
        <f>IF(N110="zákl. přenesená",J110,0)</f>
        <v>0</v>
      </c>
      <c r="BH110" s="218">
        <f>IF(N110="sníž. přenesená",J110,0)</f>
        <v>0</v>
      </c>
      <c r="BI110" s="218">
        <f>IF(N110="nulová",J110,0)</f>
        <v>0</v>
      </c>
      <c r="BJ110" s="19" t="s">
        <v>85</v>
      </c>
      <c r="BK110" s="218">
        <f>ROUND(I110*H110,2)</f>
        <v>0</v>
      </c>
      <c r="BL110" s="19" t="s">
        <v>146</v>
      </c>
      <c r="BM110" s="217" t="s">
        <v>161</v>
      </c>
    </row>
    <row r="111" s="2" customFormat="1">
      <c r="A111" s="40"/>
      <c r="B111" s="41"/>
      <c r="C111" s="42"/>
      <c r="D111" s="219" t="s">
        <v>149</v>
      </c>
      <c r="E111" s="42"/>
      <c r="F111" s="220" t="s">
        <v>162</v>
      </c>
      <c r="G111" s="42"/>
      <c r="H111" s="42"/>
      <c r="I111" s="221"/>
      <c r="J111" s="42"/>
      <c r="K111" s="42"/>
      <c r="L111" s="46"/>
      <c r="M111" s="222"/>
      <c r="N111" s="223"/>
      <c r="O111" s="86"/>
      <c r="P111" s="86"/>
      <c r="Q111" s="86"/>
      <c r="R111" s="86"/>
      <c r="S111" s="86"/>
      <c r="T111" s="87"/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  <c r="AE111" s="40"/>
      <c r="AT111" s="19" t="s">
        <v>149</v>
      </c>
      <c r="AU111" s="19" t="s">
        <v>147</v>
      </c>
    </row>
    <row r="112" s="13" customFormat="1">
      <c r="A112" s="13"/>
      <c r="B112" s="224"/>
      <c r="C112" s="225"/>
      <c r="D112" s="226" t="s">
        <v>151</v>
      </c>
      <c r="E112" s="227" t="s">
        <v>19</v>
      </c>
      <c r="F112" s="228" t="s">
        <v>152</v>
      </c>
      <c r="G112" s="225"/>
      <c r="H112" s="229">
        <v>0.29999999999999999</v>
      </c>
      <c r="I112" s="230"/>
      <c r="J112" s="225"/>
      <c r="K112" s="225"/>
      <c r="L112" s="231"/>
      <c r="M112" s="232"/>
      <c r="N112" s="233"/>
      <c r="O112" s="233"/>
      <c r="P112" s="233"/>
      <c r="Q112" s="233"/>
      <c r="R112" s="233"/>
      <c r="S112" s="233"/>
      <c r="T112" s="234"/>
      <c r="U112" s="13"/>
      <c r="V112" s="13"/>
      <c r="W112" s="13"/>
      <c r="X112" s="13"/>
      <c r="Y112" s="13"/>
      <c r="Z112" s="13"/>
      <c r="AA112" s="13"/>
      <c r="AB112" s="13"/>
      <c r="AC112" s="13"/>
      <c r="AD112" s="13"/>
      <c r="AE112" s="13"/>
      <c r="AT112" s="235" t="s">
        <v>151</v>
      </c>
      <c r="AU112" s="235" t="s">
        <v>147</v>
      </c>
      <c r="AV112" s="13" t="s">
        <v>87</v>
      </c>
      <c r="AW112" s="13" t="s">
        <v>37</v>
      </c>
      <c r="AX112" s="13" t="s">
        <v>77</v>
      </c>
      <c r="AY112" s="235" t="s">
        <v>136</v>
      </c>
    </row>
    <row r="113" s="13" customFormat="1">
      <c r="A113" s="13"/>
      <c r="B113" s="224"/>
      <c r="C113" s="225"/>
      <c r="D113" s="226" t="s">
        <v>151</v>
      </c>
      <c r="E113" s="227" t="s">
        <v>19</v>
      </c>
      <c r="F113" s="228" t="s">
        <v>153</v>
      </c>
      <c r="G113" s="225"/>
      <c r="H113" s="229">
        <v>0.63400000000000001</v>
      </c>
      <c r="I113" s="230"/>
      <c r="J113" s="225"/>
      <c r="K113" s="225"/>
      <c r="L113" s="231"/>
      <c r="M113" s="232"/>
      <c r="N113" s="233"/>
      <c r="O113" s="233"/>
      <c r="P113" s="233"/>
      <c r="Q113" s="233"/>
      <c r="R113" s="233"/>
      <c r="S113" s="233"/>
      <c r="T113" s="234"/>
      <c r="U113" s="13"/>
      <c r="V113" s="13"/>
      <c r="W113" s="13"/>
      <c r="X113" s="13"/>
      <c r="Y113" s="13"/>
      <c r="Z113" s="13"/>
      <c r="AA113" s="13"/>
      <c r="AB113" s="13"/>
      <c r="AC113" s="13"/>
      <c r="AD113" s="13"/>
      <c r="AE113" s="13"/>
      <c r="AT113" s="235" t="s">
        <v>151</v>
      </c>
      <c r="AU113" s="235" t="s">
        <v>147</v>
      </c>
      <c r="AV113" s="13" t="s">
        <v>87</v>
      </c>
      <c r="AW113" s="13" t="s">
        <v>37</v>
      </c>
      <c r="AX113" s="13" t="s">
        <v>77</v>
      </c>
      <c r="AY113" s="235" t="s">
        <v>136</v>
      </c>
    </row>
    <row r="114" s="14" customFormat="1">
      <c r="A114" s="14"/>
      <c r="B114" s="236"/>
      <c r="C114" s="237"/>
      <c r="D114" s="226" t="s">
        <v>151</v>
      </c>
      <c r="E114" s="238" t="s">
        <v>19</v>
      </c>
      <c r="F114" s="239" t="s">
        <v>154</v>
      </c>
      <c r="G114" s="237"/>
      <c r="H114" s="240">
        <v>0.93399999999999994</v>
      </c>
      <c r="I114" s="241"/>
      <c r="J114" s="237"/>
      <c r="K114" s="237"/>
      <c r="L114" s="242"/>
      <c r="M114" s="243"/>
      <c r="N114" s="244"/>
      <c r="O114" s="244"/>
      <c r="P114" s="244"/>
      <c r="Q114" s="244"/>
      <c r="R114" s="244"/>
      <c r="S114" s="244"/>
      <c r="T114" s="245"/>
      <c r="U114" s="14"/>
      <c r="V114" s="14"/>
      <c r="W114" s="14"/>
      <c r="X114" s="14"/>
      <c r="Y114" s="14"/>
      <c r="Z114" s="14"/>
      <c r="AA114" s="14"/>
      <c r="AB114" s="14"/>
      <c r="AC114" s="14"/>
      <c r="AD114" s="14"/>
      <c r="AE114" s="14"/>
      <c r="AT114" s="246" t="s">
        <v>151</v>
      </c>
      <c r="AU114" s="246" t="s">
        <v>147</v>
      </c>
      <c r="AV114" s="14" t="s">
        <v>146</v>
      </c>
      <c r="AW114" s="14" t="s">
        <v>37</v>
      </c>
      <c r="AX114" s="14" t="s">
        <v>85</v>
      </c>
      <c r="AY114" s="246" t="s">
        <v>136</v>
      </c>
    </row>
    <row r="115" s="12" customFormat="1" ht="22.8" customHeight="1">
      <c r="A115" s="12"/>
      <c r="B115" s="190"/>
      <c r="C115" s="191"/>
      <c r="D115" s="192" t="s">
        <v>76</v>
      </c>
      <c r="E115" s="204" t="s">
        <v>163</v>
      </c>
      <c r="F115" s="204" t="s">
        <v>164</v>
      </c>
      <c r="G115" s="191"/>
      <c r="H115" s="191"/>
      <c r="I115" s="194"/>
      <c r="J115" s="205">
        <f>BK115</f>
        <v>0</v>
      </c>
      <c r="K115" s="191"/>
      <c r="L115" s="196"/>
      <c r="M115" s="197"/>
      <c r="N115" s="198"/>
      <c r="O115" s="198"/>
      <c r="P115" s="199">
        <f>P116+P121+P129</f>
        <v>0</v>
      </c>
      <c r="Q115" s="198"/>
      <c r="R115" s="199">
        <f>R116+R121+R129</f>
        <v>0.007312400000000001</v>
      </c>
      <c r="S115" s="198"/>
      <c r="T115" s="200">
        <f>T116+T121+T129</f>
        <v>0.69880799999999998</v>
      </c>
      <c r="U115" s="12"/>
      <c r="V115" s="12"/>
      <c r="W115" s="12"/>
      <c r="X115" s="12"/>
      <c r="Y115" s="12"/>
      <c r="Z115" s="12"/>
      <c r="AA115" s="12"/>
      <c r="AB115" s="12"/>
      <c r="AC115" s="12"/>
      <c r="AD115" s="12"/>
      <c r="AE115" s="12"/>
      <c r="AR115" s="201" t="s">
        <v>85</v>
      </c>
      <c r="AT115" s="202" t="s">
        <v>76</v>
      </c>
      <c r="AU115" s="202" t="s">
        <v>85</v>
      </c>
      <c r="AY115" s="201" t="s">
        <v>136</v>
      </c>
      <c r="BK115" s="203">
        <f>BK116+BK121+BK129</f>
        <v>0</v>
      </c>
    </row>
    <row r="116" s="12" customFormat="1" ht="20.88" customHeight="1">
      <c r="A116" s="12"/>
      <c r="B116" s="190"/>
      <c r="C116" s="191"/>
      <c r="D116" s="192" t="s">
        <v>76</v>
      </c>
      <c r="E116" s="204" t="s">
        <v>165</v>
      </c>
      <c r="F116" s="204" t="s">
        <v>166</v>
      </c>
      <c r="G116" s="191"/>
      <c r="H116" s="191"/>
      <c r="I116" s="194"/>
      <c r="J116" s="205">
        <f>BK116</f>
        <v>0</v>
      </c>
      <c r="K116" s="191"/>
      <c r="L116" s="196"/>
      <c r="M116" s="197"/>
      <c r="N116" s="198"/>
      <c r="O116" s="198"/>
      <c r="P116" s="199">
        <f>SUM(P117:P120)</f>
        <v>0</v>
      </c>
      <c r="Q116" s="198"/>
      <c r="R116" s="199">
        <f>SUM(R117:R120)</f>
        <v>0</v>
      </c>
      <c r="S116" s="198"/>
      <c r="T116" s="200">
        <f>SUM(T117:T120)</f>
        <v>0</v>
      </c>
      <c r="U116" s="12"/>
      <c r="V116" s="12"/>
      <c r="W116" s="12"/>
      <c r="X116" s="12"/>
      <c r="Y116" s="12"/>
      <c r="Z116" s="12"/>
      <c r="AA116" s="12"/>
      <c r="AB116" s="12"/>
      <c r="AC116" s="12"/>
      <c r="AD116" s="12"/>
      <c r="AE116" s="12"/>
      <c r="AR116" s="201" t="s">
        <v>85</v>
      </c>
      <c r="AT116" s="202" t="s">
        <v>76</v>
      </c>
      <c r="AU116" s="202" t="s">
        <v>87</v>
      </c>
      <c r="AY116" s="201" t="s">
        <v>136</v>
      </c>
      <c r="BK116" s="203">
        <f>SUM(BK117:BK120)</f>
        <v>0</v>
      </c>
    </row>
    <row r="117" s="2" customFormat="1" ht="37.8" customHeight="1">
      <c r="A117" s="40"/>
      <c r="B117" s="41"/>
      <c r="C117" s="206" t="s">
        <v>146</v>
      </c>
      <c r="D117" s="206" t="s">
        <v>141</v>
      </c>
      <c r="E117" s="207" t="s">
        <v>167</v>
      </c>
      <c r="F117" s="208" t="s">
        <v>168</v>
      </c>
      <c r="G117" s="209" t="s">
        <v>144</v>
      </c>
      <c r="H117" s="210">
        <v>182.81</v>
      </c>
      <c r="I117" s="211"/>
      <c r="J117" s="212">
        <f>ROUND(I117*H117,2)</f>
        <v>0</v>
      </c>
      <c r="K117" s="208" t="s">
        <v>145</v>
      </c>
      <c r="L117" s="46"/>
      <c r="M117" s="213" t="s">
        <v>19</v>
      </c>
      <c r="N117" s="214" t="s">
        <v>48</v>
      </c>
      <c r="O117" s="86"/>
      <c r="P117" s="215">
        <f>O117*H117</f>
        <v>0</v>
      </c>
      <c r="Q117" s="215">
        <v>0</v>
      </c>
      <c r="R117" s="215">
        <f>Q117*H117</f>
        <v>0</v>
      </c>
      <c r="S117" s="215">
        <v>0</v>
      </c>
      <c r="T117" s="216">
        <f>S117*H117</f>
        <v>0</v>
      </c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  <c r="AE117" s="40"/>
      <c r="AR117" s="217" t="s">
        <v>146</v>
      </c>
      <c r="AT117" s="217" t="s">
        <v>141</v>
      </c>
      <c r="AU117" s="217" t="s">
        <v>147</v>
      </c>
      <c r="AY117" s="19" t="s">
        <v>136</v>
      </c>
      <c r="BE117" s="218">
        <f>IF(N117="základní",J117,0)</f>
        <v>0</v>
      </c>
      <c r="BF117" s="218">
        <f>IF(N117="snížená",J117,0)</f>
        <v>0</v>
      </c>
      <c r="BG117" s="218">
        <f>IF(N117="zákl. přenesená",J117,0)</f>
        <v>0</v>
      </c>
      <c r="BH117" s="218">
        <f>IF(N117="sníž. přenesená",J117,0)</f>
        <v>0</v>
      </c>
      <c r="BI117" s="218">
        <f>IF(N117="nulová",J117,0)</f>
        <v>0</v>
      </c>
      <c r="BJ117" s="19" t="s">
        <v>85</v>
      </c>
      <c r="BK117" s="218">
        <f>ROUND(I117*H117,2)</f>
        <v>0</v>
      </c>
      <c r="BL117" s="19" t="s">
        <v>146</v>
      </c>
      <c r="BM117" s="217" t="s">
        <v>169</v>
      </c>
    </row>
    <row r="118" s="2" customFormat="1">
      <c r="A118" s="40"/>
      <c r="B118" s="41"/>
      <c r="C118" s="42"/>
      <c r="D118" s="219" t="s">
        <v>149</v>
      </c>
      <c r="E118" s="42"/>
      <c r="F118" s="220" t="s">
        <v>170</v>
      </c>
      <c r="G118" s="42"/>
      <c r="H118" s="42"/>
      <c r="I118" s="221"/>
      <c r="J118" s="42"/>
      <c r="K118" s="42"/>
      <c r="L118" s="46"/>
      <c r="M118" s="222"/>
      <c r="N118" s="223"/>
      <c r="O118" s="86"/>
      <c r="P118" s="86"/>
      <c r="Q118" s="86"/>
      <c r="R118" s="86"/>
      <c r="S118" s="86"/>
      <c r="T118" s="87"/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  <c r="AE118" s="40"/>
      <c r="AT118" s="19" t="s">
        <v>149</v>
      </c>
      <c r="AU118" s="19" t="s">
        <v>147</v>
      </c>
    </row>
    <row r="119" s="13" customFormat="1">
      <c r="A119" s="13"/>
      <c r="B119" s="224"/>
      <c r="C119" s="225"/>
      <c r="D119" s="226" t="s">
        <v>151</v>
      </c>
      <c r="E119" s="227" t="s">
        <v>19</v>
      </c>
      <c r="F119" s="228" t="s">
        <v>171</v>
      </c>
      <c r="G119" s="225"/>
      <c r="H119" s="229">
        <v>182.81</v>
      </c>
      <c r="I119" s="230"/>
      <c r="J119" s="225"/>
      <c r="K119" s="225"/>
      <c r="L119" s="231"/>
      <c r="M119" s="232"/>
      <c r="N119" s="233"/>
      <c r="O119" s="233"/>
      <c r="P119" s="233"/>
      <c r="Q119" s="233"/>
      <c r="R119" s="233"/>
      <c r="S119" s="233"/>
      <c r="T119" s="234"/>
      <c r="U119" s="13"/>
      <c r="V119" s="13"/>
      <c r="W119" s="13"/>
      <c r="X119" s="13"/>
      <c r="Y119" s="13"/>
      <c r="Z119" s="13"/>
      <c r="AA119" s="13"/>
      <c r="AB119" s="13"/>
      <c r="AC119" s="13"/>
      <c r="AD119" s="13"/>
      <c r="AE119" s="13"/>
      <c r="AT119" s="235" t="s">
        <v>151</v>
      </c>
      <c r="AU119" s="235" t="s">
        <v>147</v>
      </c>
      <c r="AV119" s="13" t="s">
        <v>87</v>
      </c>
      <c r="AW119" s="13" t="s">
        <v>37</v>
      </c>
      <c r="AX119" s="13" t="s">
        <v>77</v>
      </c>
      <c r="AY119" s="235" t="s">
        <v>136</v>
      </c>
    </row>
    <row r="120" s="14" customFormat="1">
      <c r="A120" s="14"/>
      <c r="B120" s="236"/>
      <c r="C120" s="237"/>
      <c r="D120" s="226" t="s">
        <v>151</v>
      </c>
      <c r="E120" s="238" t="s">
        <v>19</v>
      </c>
      <c r="F120" s="239" t="s">
        <v>154</v>
      </c>
      <c r="G120" s="237"/>
      <c r="H120" s="240">
        <v>182.81</v>
      </c>
      <c r="I120" s="241"/>
      <c r="J120" s="237"/>
      <c r="K120" s="237"/>
      <c r="L120" s="242"/>
      <c r="M120" s="243"/>
      <c r="N120" s="244"/>
      <c r="O120" s="244"/>
      <c r="P120" s="244"/>
      <c r="Q120" s="244"/>
      <c r="R120" s="244"/>
      <c r="S120" s="244"/>
      <c r="T120" s="245"/>
      <c r="U120" s="14"/>
      <c r="V120" s="14"/>
      <c r="W120" s="14"/>
      <c r="X120" s="14"/>
      <c r="Y120" s="14"/>
      <c r="Z120" s="14"/>
      <c r="AA120" s="14"/>
      <c r="AB120" s="14"/>
      <c r="AC120" s="14"/>
      <c r="AD120" s="14"/>
      <c r="AE120" s="14"/>
      <c r="AT120" s="246" t="s">
        <v>151</v>
      </c>
      <c r="AU120" s="246" t="s">
        <v>147</v>
      </c>
      <c r="AV120" s="14" t="s">
        <v>146</v>
      </c>
      <c r="AW120" s="14" t="s">
        <v>37</v>
      </c>
      <c r="AX120" s="14" t="s">
        <v>85</v>
      </c>
      <c r="AY120" s="246" t="s">
        <v>136</v>
      </c>
    </row>
    <row r="121" s="12" customFormat="1" ht="20.88" customHeight="1">
      <c r="A121" s="12"/>
      <c r="B121" s="190"/>
      <c r="C121" s="191"/>
      <c r="D121" s="192" t="s">
        <v>76</v>
      </c>
      <c r="E121" s="204" t="s">
        <v>172</v>
      </c>
      <c r="F121" s="204" t="s">
        <v>173</v>
      </c>
      <c r="G121" s="191"/>
      <c r="H121" s="191"/>
      <c r="I121" s="194"/>
      <c r="J121" s="205">
        <f>BK121</f>
        <v>0</v>
      </c>
      <c r="K121" s="191"/>
      <c r="L121" s="196"/>
      <c r="M121" s="197"/>
      <c r="N121" s="198"/>
      <c r="O121" s="198"/>
      <c r="P121" s="199">
        <f>SUM(P122:P128)</f>
        <v>0</v>
      </c>
      <c r="Q121" s="198"/>
      <c r="R121" s="199">
        <f>SUM(R122:R128)</f>
        <v>0.007312400000000001</v>
      </c>
      <c r="S121" s="198"/>
      <c r="T121" s="200">
        <f>SUM(T122:T128)</f>
        <v>0</v>
      </c>
      <c r="U121" s="12"/>
      <c r="V121" s="12"/>
      <c r="W121" s="12"/>
      <c r="X121" s="12"/>
      <c r="Y121" s="12"/>
      <c r="Z121" s="12"/>
      <c r="AA121" s="12"/>
      <c r="AB121" s="12"/>
      <c r="AC121" s="12"/>
      <c r="AD121" s="12"/>
      <c r="AE121" s="12"/>
      <c r="AR121" s="201" t="s">
        <v>85</v>
      </c>
      <c r="AT121" s="202" t="s">
        <v>76</v>
      </c>
      <c r="AU121" s="202" t="s">
        <v>87</v>
      </c>
      <c r="AY121" s="201" t="s">
        <v>136</v>
      </c>
      <c r="BK121" s="203">
        <f>SUM(BK122:BK128)</f>
        <v>0</v>
      </c>
    </row>
    <row r="122" s="2" customFormat="1" ht="37.8" customHeight="1">
      <c r="A122" s="40"/>
      <c r="B122" s="41"/>
      <c r="C122" s="206" t="s">
        <v>174</v>
      </c>
      <c r="D122" s="206" t="s">
        <v>141</v>
      </c>
      <c r="E122" s="207" t="s">
        <v>175</v>
      </c>
      <c r="F122" s="208" t="s">
        <v>176</v>
      </c>
      <c r="G122" s="209" t="s">
        <v>144</v>
      </c>
      <c r="H122" s="210">
        <v>182.81</v>
      </c>
      <c r="I122" s="211"/>
      <c r="J122" s="212">
        <f>ROUND(I122*H122,2)</f>
        <v>0</v>
      </c>
      <c r="K122" s="208" t="s">
        <v>145</v>
      </c>
      <c r="L122" s="46"/>
      <c r="M122" s="213" t="s">
        <v>19</v>
      </c>
      <c r="N122" s="214" t="s">
        <v>48</v>
      </c>
      <c r="O122" s="86"/>
      <c r="P122" s="215">
        <f>O122*H122</f>
        <v>0</v>
      </c>
      <c r="Q122" s="215">
        <v>4.0000000000000003E-05</v>
      </c>
      <c r="R122" s="215">
        <f>Q122*H122</f>
        <v>0.007312400000000001</v>
      </c>
      <c r="S122" s="215">
        <v>0</v>
      </c>
      <c r="T122" s="216">
        <f>S122*H122</f>
        <v>0</v>
      </c>
      <c r="U122" s="40"/>
      <c r="V122" s="40"/>
      <c r="W122" s="40"/>
      <c r="X122" s="40"/>
      <c r="Y122" s="40"/>
      <c r="Z122" s="40"/>
      <c r="AA122" s="40"/>
      <c r="AB122" s="40"/>
      <c r="AC122" s="40"/>
      <c r="AD122" s="40"/>
      <c r="AE122" s="40"/>
      <c r="AR122" s="217" t="s">
        <v>146</v>
      </c>
      <c r="AT122" s="217" t="s">
        <v>141</v>
      </c>
      <c r="AU122" s="217" t="s">
        <v>147</v>
      </c>
      <c r="AY122" s="19" t="s">
        <v>136</v>
      </c>
      <c r="BE122" s="218">
        <f>IF(N122="základní",J122,0)</f>
        <v>0</v>
      </c>
      <c r="BF122" s="218">
        <f>IF(N122="snížená",J122,0)</f>
        <v>0</v>
      </c>
      <c r="BG122" s="218">
        <f>IF(N122="zákl. přenesená",J122,0)</f>
        <v>0</v>
      </c>
      <c r="BH122" s="218">
        <f>IF(N122="sníž. přenesená",J122,0)</f>
        <v>0</v>
      </c>
      <c r="BI122" s="218">
        <f>IF(N122="nulová",J122,0)</f>
        <v>0</v>
      </c>
      <c r="BJ122" s="19" t="s">
        <v>85</v>
      </c>
      <c r="BK122" s="218">
        <f>ROUND(I122*H122,2)</f>
        <v>0</v>
      </c>
      <c r="BL122" s="19" t="s">
        <v>146</v>
      </c>
      <c r="BM122" s="217" t="s">
        <v>177</v>
      </c>
    </row>
    <row r="123" s="2" customFormat="1">
      <c r="A123" s="40"/>
      <c r="B123" s="41"/>
      <c r="C123" s="42"/>
      <c r="D123" s="219" t="s">
        <v>149</v>
      </c>
      <c r="E123" s="42"/>
      <c r="F123" s="220" t="s">
        <v>178</v>
      </c>
      <c r="G123" s="42"/>
      <c r="H123" s="42"/>
      <c r="I123" s="221"/>
      <c r="J123" s="42"/>
      <c r="K123" s="42"/>
      <c r="L123" s="46"/>
      <c r="M123" s="222"/>
      <c r="N123" s="223"/>
      <c r="O123" s="86"/>
      <c r="P123" s="86"/>
      <c r="Q123" s="86"/>
      <c r="R123" s="86"/>
      <c r="S123" s="86"/>
      <c r="T123" s="87"/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  <c r="AE123" s="40"/>
      <c r="AT123" s="19" t="s">
        <v>149</v>
      </c>
      <c r="AU123" s="19" t="s">
        <v>147</v>
      </c>
    </row>
    <row r="124" s="13" customFormat="1">
      <c r="A124" s="13"/>
      <c r="B124" s="224"/>
      <c r="C124" s="225"/>
      <c r="D124" s="226" t="s">
        <v>151</v>
      </c>
      <c r="E124" s="227" t="s">
        <v>19</v>
      </c>
      <c r="F124" s="228" t="s">
        <v>171</v>
      </c>
      <c r="G124" s="225"/>
      <c r="H124" s="229">
        <v>182.81</v>
      </c>
      <c r="I124" s="230"/>
      <c r="J124" s="225"/>
      <c r="K124" s="225"/>
      <c r="L124" s="231"/>
      <c r="M124" s="232"/>
      <c r="N124" s="233"/>
      <c r="O124" s="233"/>
      <c r="P124" s="233"/>
      <c r="Q124" s="233"/>
      <c r="R124" s="233"/>
      <c r="S124" s="233"/>
      <c r="T124" s="234"/>
      <c r="U124" s="13"/>
      <c r="V124" s="13"/>
      <c r="W124" s="13"/>
      <c r="X124" s="13"/>
      <c r="Y124" s="13"/>
      <c r="Z124" s="13"/>
      <c r="AA124" s="13"/>
      <c r="AB124" s="13"/>
      <c r="AC124" s="13"/>
      <c r="AD124" s="13"/>
      <c r="AE124" s="13"/>
      <c r="AT124" s="235" t="s">
        <v>151</v>
      </c>
      <c r="AU124" s="235" t="s">
        <v>147</v>
      </c>
      <c r="AV124" s="13" t="s">
        <v>87</v>
      </c>
      <c r="AW124" s="13" t="s">
        <v>37</v>
      </c>
      <c r="AX124" s="13" t="s">
        <v>77</v>
      </c>
      <c r="AY124" s="235" t="s">
        <v>136</v>
      </c>
    </row>
    <row r="125" s="14" customFormat="1">
      <c r="A125" s="14"/>
      <c r="B125" s="236"/>
      <c r="C125" s="237"/>
      <c r="D125" s="226" t="s">
        <v>151</v>
      </c>
      <c r="E125" s="238" t="s">
        <v>19</v>
      </c>
      <c r="F125" s="239" t="s">
        <v>154</v>
      </c>
      <c r="G125" s="237"/>
      <c r="H125" s="240">
        <v>182.81</v>
      </c>
      <c r="I125" s="241"/>
      <c r="J125" s="237"/>
      <c r="K125" s="237"/>
      <c r="L125" s="242"/>
      <c r="M125" s="243"/>
      <c r="N125" s="244"/>
      <c r="O125" s="244"/>
      <c r="P125" s="244"/>
      <c r="Q125" s="244"/>
      <c r="R125" s="244"/>
      <c r="S125" s="244"/>
      <c r="T125" s="245"/>
      <c r="U125" s="14"/>
      <c r="V125" s="14"/>
      <c r="W125" s="14"/>
      <c r="X125" s="14"/>
      <c r="Y125" s="14"/>
      <c r="Z125" s="14"/>
      <c r="AA125" s="14"/>
      <c r="AB125" s="14"/>
      <c r="AC125" s="14"/>
      <c r="AD125" s="14"/>
      <c r="AE125" s="14"/>
      <c r="AT125" s="246" t="s">
        <v>151</v>
      </c>
      <c r="AU125" s="246" t="s">
        <v>147</v>
      </c>
      <c r="AV125" s="14" t="s">
        <v>146</v>
      </c>
      <c r="AW125" s="14" t="s">
        <v>37</v>
      </c>
      <c r="AX125" s="14" t="s">
        <v>85</v>
      </c>
      <c r="AY125" s="246" t="s">
        <v>136</v>
      </c>
    </row>
    <row r="126" s="2" customFormat="1" ht="16.5" customHeight="1">
      <c r="A126" s="40"/>
      <c r="B126" s="41"/>
      <c r="C126" s="206" t="s">
        <v>137</v>
      </c>
      <c r="D126" s="206" t="s">
        <v>141</v>
      </c>
      <c r="E126" s="207" t="s">
        <v>179</v>
      </c>
      <c r="F126" s="208" t="s">
        <v>180</v>
      </c>
      <c r="G126" s="209" t="s">
        <v>181</v>
      </c>
      <c r="H126" s="210">
        <v>1</v>
      </c>
      <c r="I126" s="211"/>
      <c r="J126" s="212">
        <f>ROUND(I126*H126,2)</f>
        <v>0</v>
      </c>
      <c r="K126" s="208" t="s">
        <v>19</v>
      </c>
      <c r="L126" s="46"/>
      <c r="M126" s="213" t="s">
        <v>19</v>
      </c>
      <c r="N126" s="214" t="s">
        <v>48</v>
      </c>
      <c r="O126" s="86"/>
      <c r="P126" s="215">
        <f>O126*H126</f>
        <v>0</v>
      </c>
      <c r="Q126" s="215">
        <v>0</v>
      </c>
      <c r="R126" s="215">
        <f>Q126*H126</f>
        <v>0</v>
      </c>
      <c r="S126" s="215">
        <v>0</v>
      </c>
      <c r="T126" s="216">
        <f>S126*H126</f>
        <v>0</v>
      </c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  <c r="AE126" s="40"/>
      <c r="AR126" s="217" t="s">
        <v>146</v>
      </c>
      <c r="AT126" s="217" t="s">
        <v>141</v>
      </c>
      <c r="AU126" s="217" t="s">
        <v>147</v>
      </c>
      <c r="AY126" s="19" t="s">
        <v>136</v>
      </c>
      <c r="BE126" s="218">
        <f>IF(N126="základní",J126,0)</f>
        <v>0</v>
      </c>
      <c r="BF126" s="218">
        <f>IF(N126="snížená",J126,0)</f>
        <v>0</v>
      </c>
      <c r="BG126" s="218">
        <f>IF(N126="zákl. přenesená",J126,0)</f>
        <v>0</v>
      </c>
      <c r="BH126" s="218">
        <f>IF(N126="sníž. přenesená",J126,0)</f>
        <v>0</v>
      </c>
      <c r="BI126" s="218">
        <f>IF(N126="nulová",J126,0)</f>
        <v>0</v>
      </c>
      <c r="BJ126" s="19" t="s">
        <v>85</v>
      </c>
      <c r="BK126" s="218">
        <f>ROUND(I126*H126,2)</f>
        <v>0</v>
      </c>
      <c r="BL126" s="19" t="s">
        <v>146</v>
      </c>
      <c r="BM126" s="217" t="s">
        <v>182</v>
      </c>
    </row>
    <row r="127" s="13" customFormat="1">
      <c r="A127" s="13"/>
      <c r="B127" s="224"/>
      <c r="C127" s="225"/>
      <c r="D127" s="226" t="s">
        <v>151</v>
      </c>
      <c r="E127" s="227" t="s">
        <v>19</v>
      </c>
      <c r="F127" s="228" t="s">
        <v>85</v>
      </c>
      <c r="G127" s="225"/>
      <c r="H127" s="229">
        <v>1</v>
      </c>
      <c r="I127" s="230"/>
      <c r="J127" s="225"/>
      <c r="K127" s="225"/>
      <c r="L127" s="231"/>
      <c r="M127" s="232"/>
      <c r="N127" s="233"/>
      <c r="O127" s="233"/>
      <c r="P127" s="233"/>
      <c r="Q127" s="233"/>
      <c r="R127" s="233"/>
      <c r="S127" s="233"/>
      <c r="T127" s="234"/>
      <c r="U127" s="13"/>
      <c r="V127" s="13"/>
      <c r="W127" s="13"/>
      <c r="X127" s="13"/>
      <c r="Y127" s="13"/>
      <c r="Z127" s="13"/>
      <c r="AA127" s="13"/>
      <c r="AB127" s="13"/>
      <c r="AC127" s="13"/>
      <c r="AD127" s="13"/>
      <c r="AE127" s="13"/>
      <c r="AT127" s="235" t="s">
        <v>151</v>
      </c>
      <c r="AU127" s="235" t="s">
        <v>147</v>
      </c>
      <c r="AV127" s="13" t="s">
        <v>87</v>
      </c>
      <c r="AW127" s="13" t="s">
        <v>37</v>
      </c>
      <c r="AX127" s="13" t="s">
        <v>77</v>
      </c>
      <c r="AY127" s="235" t="s">
        <v>136</v>
      </c>
    </row>
    <row r="128" s="14" customFormat="1">
      <c r="A128" s="14"/>
      <c r="B128" s="236"/>
      <c r="C128" s="237"/>
      <c r="D128" s="226" t="s">
        <v>151</v>
      </c>
      <c r="E128" s="238" t="s">
        <v>19</v>
      </c>
      <c r="F128" s="239" t="s">
        <v>154</v>
      </c>
      <c r="G128" s="237"/>
      <c r="H128" s="240">
        <v>1</v>
      </c>
      <c r="I128" s="241"/>
      <c r="J128" s="237"/>
      <c r="K128" s="237"/>
      <c r="L128" s="242"/>
      <c r="M128" s="243"/>
      <c r="N128" s="244"/>
      <c r="O128" s="244"/>
      <c r="P128" s="244"/>
      <c r="Q128" s="244"/>
      <c r="R128" s="244"/>
      <c r="S128" s="244"/>
      <c r="T128" s="245"/>
      <c r="U128" s="14"/>
      <c r="V128" s="14"/>
      <c r="W128" s="14"/>
      <c r="X128" s="14"/>
      <c r="Y128" s="14"/>
      <c r="Z128" s="14"/>
      <c r="AA128" s="14"/>
      <c r="AB128" s="14"/>
      <c r="AC128" s="14"/>
      <c r="AD128" s="14"/>
      <c r="AE128" s="14"/>
      <c r="AT128" s="246" t="s">
        <v>151</v>
      </c>
      <c r="AU128" s="246" t="s">
        <v>147</v>
      </c>
      <c r="AV128" s="14" t="s">
        <v>146</v>
      </c>
      <c r="AW128" s="14" t="s">
        <v>37</v>
      </c>
      <c r="AX128" s="14" t="s">
        <v>85</v>
      </c>
      <c r="AY128" s="246" t="s">
        <v>136</v>
      </c>
    </row>
    <row r="129" s="12" customFormat="1" ht="20.88" customHeight="1">
      <c r="A129" s="12"/>
      <c r="B129" s="190"/>
      <c r="C129" s="191"/>
      <c r="D129" s="192" t="s">
        <v>76</v>
      </c>
      <c r="E129" s="204" t="s">
        <v>183</v>
      </c>
      <c r="F129" s="204" t="s">
        <v>184</v>
      </c>
      <c r="G129" s="191"/>
      <c r="H129" s="191"/>
      <c r="I129" s="194"/>
      <c r="J129" s="205">
        <f>BK129</f>
        <v>0</v>
      </c>
      <c r="K129" s="191"/>
      <c r="L129" s="196"/>
      <c r="M129" s="197"/>
      <c r="N129" s="198"/>
      <c r="O129" s="198"/>
      <c r="P129" s="199">
        <f>SUM(P130:P132)</f>
        <v>0</v>
      </c>
      <c r="Q129" s="198"/>
      <c r="R129" s="199">
        <f>SUM(R130:R132)</f>
        <v>0</v>
      </c>
      <c r="S129" s="198"/>
      <c r="T129" s="200">
        <f>SUM(T130:T132)</f>
        <v>0.69880799999999998</v>
      </c>
      <c r="U129" s="12"/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  <c r="AR129" s="201" t="s">
        <v>85</v>
      </c>
      <c r="AT129" s="202" t="s">
        <v>76</v>
      </c>
      <c r="AU129" s="202" t="s">
        <v>87</v>
      </c>
      <c r="AY129" s="201" t="s">
        <v>136</v>
      </c>
      <c r="BK129" s="203">
        <f>SUM(BK130:BK132)</f>
        <v>0</v>
      </c>
    </row>
    <row r="130" s="2" customFormat="1" ht="16.5" customHeight="1">
      <c r="A130" s="40"/>
      <c r="B130" s="41"/>
      <c r="C130" s="206" t="s">
        <v>185</v>
      </c>
      <c r="D130" s="206" t="s">
        <v>141</v>
      </c>
      <c r="E130" s="207" t="s">
        <v>186</v>
      </c>
      <c r="F130" s="208" t="s">
        <v>187</v>
      </c>
      <c r="G130" s="209" t="s">
        <v>144</v>
      </c>
      <c r="H130" s="210">
        <v>10.587999999999999</v>
      </c>
      <c r="I130" s="211"/>
      <c r="J130" s="212">
        <f>ROUND(I130*H130,2)</f>
        <v>0</v>
      </c>
      <c r="K130" s="208" t="s">
        <v>19</v>
      </c>
      <c r="L130" s="46"/>
      <c r="M130" s="213" t="s">
        <v>19</v>
      </c>
      <c r="N130" s="214" t="s">
        <v>48</v>
      </c>
      <c r="O130" s="86"/>
      <c r="P130" s="215">
        <f>O130*H130</f>
        <v>0</v>
      </c>
      <c r="Q130" s="215">
        <v>0</v>
      </c>
      <c r="R130" s="215">
        <f>Q130*H130</f>
        <v>0</v>
      </c>
      <c r="S130" s="215">
        <v>0.066000000000000003</v>
      </c>
      <c r="T130" s="216">
        <f>S130*H130</f>
        <v>0.69880799999999998</v>
      </c>
      <c r="U130" s="40"/>
      <c r="V130" s="40"/>
      <c r="W130" s="40"/>
      <c r="X130" s="40"/>
      <c r="Y130" s="40"/>
      <c r="Z130" s="40"/>
      <c r="AA130" s="40"/>
      <c r="AB130" s="40"/>
      <c r="AC130" s="40"/>
      <c r="AD130" s="40"/>
      <c r="AE130" s="40"/>
      <c r="AR130" s="217" t="s">
        <v>146</v>
      </c>
      <c r="AT130" s="217" t="s">
        <v>141</v>
      </c>
      <c r="AU130" s="217" t="s">
        <v>147</v>
      </c>
      <c r="AY130" s="19" t="s">
        <v>136</v>
      </c>
      <c r="BE130" s="218">
        <f>IF(N130="základní",J130,0)</f>
        <v>0</v>
      </c>
      <c r="BF130" s="218">
        <f>IF(N130="snížená",J130,0)</f>
        <v>0</v>
      </c>
      <c r="BG130" s="218">
        <f>IF(N130="zákl. přenesená",J130,0)</f>
        <v>0</v>
      </c>
      <c r="BH130" s="218">
        <f>IF(N130="sníž. přenesená",J130,0)</f>
        <v>0</v>
      </c>
      <c r="BI130" s="218">
        <f>IF(N130="nulová",J130,0)</f>
        <v>0</v>
      </c>
      <c r="BJ130" s="19" t="s">
        <v>85</v>
      </c>
      <c r="BK130" s="218">
        <f>ROUND(I130*H130,2)</f>
        <v>0</v>
      </c>
      <c r="BL130" s="19" t="s">
        <v>146</v>
      </c>
      <c r="BM130" s="217" t="s">
        <v>188</v>
      </c>
    </row>
    <row r="131" s="13" customFormat="1">
      <c r="A131" s="13"/>
      <c r="B131" s="224"/>
      <c r="C131" s="225"/>
      <c r="D131" s="226" t="s">
        <v>151</v>
      </c>
      <c r="E131" s="227" t="s">
        <v>19</v>
      </c>
      <c r="F131" s="228" t="s">
        <v>189</v>
      </c>
      <c r="G131" s="225"/>
      <c r="H131" s="229">
        <v>10.587999999999999</v>
      </c>
      <c r="I131" s="230"/>
      <c r="J131" s="225"/>
      <c r="K131" s="225"/>
      <c r="L131" s="231"/>
      <c r="M131" s="232"/>
      <c r="N131" s="233"/>
      <c r="O131" s="233"/>
      <c r="P131" s="233"/>
      <c r="Q131" s="233"/>
      <c r="R131" s="233"/>
      <c r="S131" s="233"/>
      <c r="T131" s="234"/>
      <c r="U131" s="13"/>
      <c r="V131" s="13"/>
      <c r="W131" s="13"/>
      <c r="X131" s="13"/>
      <c r="Y131" s="13"/>
      <c r="Z131" s="13"/>
      <c r="AA131" s="13"/>
      <c r="AB131" s="13"/>
      <c r="AC131" s="13"/>
      <c r="AD131" s="13"/>
      <c r="AE131" s="13"/>
      <c r="AT131" s="235" t="s">
        <v>151</v>
      </c>
      <c r="AU131" s="235" t="s">
        <v>147</v>
      </c>
      <c r="AV131" s="13" t="s">
        <v>87</v>
      </c>
      <c r="AW131" s="13" t="s">
        <v>37</v>
      </c>
      <c r="AX131" s="13" t="s">
        <v>77</v>
      </c>
      <c r="AY131" s="235" t="s">
        <v>136</v>
      </c>
    </row>
    <row r="132" s="14" customFormat="1">
      <c r="A132" s="14"/>
      <c r="B132" s="236"/>
      <c r="C132" s="237"/>
      <c r="D132" s="226" t="s">
        <v>151</v>
      </c>
      <c r="E132" s="238" t="s">
        <v>19</v>
      </c>
      <c r="F132" s="239" t="s">
        <v>154</v>
      </c>
      <c r="G132" s="237"/>
      <c r="H132" s="240">
        <v>10.587999999999999</v>
      </c>
      <c r="I132" s="241"/>
      <c r="J132" s="237"/>
      <c r="K132" s="237"/>
      <c r="L132" s="242"/>
      <c r="M132" s="243"/>
      <c r="N132" s="244"/>
      <c r="O132" s="244"/>
      <c r="P132" s="244"/>
      <c r="Q132" s="244"/>
      <c r="R132" s="244"/>
      <c r="S132" s="244"/>
      <c r="T132" s="245"/>
      <c r="U132" s="14"/>
      <c r="V132" s="14"/>
      <c r="W132" s="14"/>
      <c r="X132" s="14"/>
      <c r="Y132" s="14"/>
      <c r="Z132" s="14"/>
      <c r="AA132" s="14"/>
      <c r="AB132" s="14"/>
      <c r="AC132" s="14"/>
      <c r="AD132" s="14"/>
      <c r="AE132" s="14"/>
      <c r="AT132" s="246" t="s">
        <v>151</v>
      </c>
      <c r="AU132" s="246" t="s">
        <v>147</v>
      </c>
      <c r="AV132" s="14" t="s">
        <v>146</v>
      </c>
      <c r="AW132" s="14" t="s">
        <v>37</v>
      </c>
      <c r="AX132" s="14" t="s">
        <v>85</v>
      </c>
      <c r="AY132" s="246" t="s">
        <v>136</v>
      </c>
    </row>
    <row r="133" s="12" customFormat="1" ht="22.8" customHeight="1">
      <c r="A133" s="12"/>
      <c r="B133" s="190"/>
      <c r="C133" s="191"/>
      <c r="D133" s="192" t="s">
        <v>76</v>
      </c>
      <c r="E133" s="204" t="s">
        <v>190</v>
      </c>
      <c r="F133" s="204" t="s">
        <v>191</v>
      </c>
      <c r="G133" s="191"/>
      <c r="H133" s="191"/>
      <c r="I133" s="194"/>
      <c r="J133" s="205">
        <f>BK133</f>
        <v>0</v>
      </c>
      <c r="K133" s="191"/>
      <c r="L133" s="196"/>
      <c r="M133" s="197"/>
      <c r="N133" s="198"/>
      <c r="O133" s="198"/>
      <c r="P133" s="199">
        <f>SUM(P134:P144)</f>
        <v>0</v>
      </c>
      <c r="Q133" s="198"/>
      <c r="R133" s="199">
        <f>SUM(R134:R144)</f>
        <v>0</v>
      </c>
      <c r="S133" s="198"/>
      <c r="T133" s="200">
        <f>SUM(T134:T144)</f>
        <v>0</v>
      </c>
      <c r="U133" s="12"/>
      <c r="V133" s="12"/>
      <c r="W133" s="12"/>
      <c r="X133" s="12"/>
      <c r="Y133" s="12"/>
      <c r="Z133" s="12"/>
      <c r="AA133" s="12"/>
      <c r="AB133" s="12"/>
      <c r="AC133" s="12"/>
      <c r="AD133" s="12"/>
      <c r="AE133" s="12"/>
      <c r="AR133" s="201" t="s">
        <v>85</v>
      </c>
      <c r="AT133" s="202" t="s">
        <v>76</v>
      </c>
      <c r="AU133" s="202" t="s">
        <v>85</v>
      </c>
      <c r="AY133" s="201" t="s">
        <v>136</v>
      </c>
      <c r="BK133" s="203">
        <f>SUM(BK134:BK144)</f>
        <v>0</v>
      </c>
    </row>
    <row r="134" s="2" customFormat="1" ht="37.8" customHeight="1">
      <c r="A134" s="40"/>
      <c r="B134" s="41"/>
      <c r="C134" s="206" t="s">
        <v>192</v>
      </c>
      <c r="D134" s="206" t="s">
        <v>141</v>
      </c>
      <c r="E134" s="207" t="s">
        <v>193</v>
      </c>
      <c r="F134" s="208" t="s">
        <v>194</v>
      </c>
      <c r="G134" s="209" t="s">
        <v>195</v>
      </c>
      <c r="H134" s="210">
        <v>3.1419999999999999</v>
      </c>
      <c r="I134" s="211"/>
      <c r="J134" s="212">
        <f>ROUND(I134*H134,2)</f>
        <v>0</v>
      </c>
      <c r="K134" s="208" t="s">
        <v>145</v>
      </c>
      <c r="L134" s="46"/>
      <c r="M134" s="213" t="s">
        <v>19</v>
      </c>
      <c r="N134" s="214" t="s">
        <v>48</v>
      </c>
      <c r="O134" s="86"/>
      <c r="P134" s="215">
        <f>O134*H134</f>
        <v>0</v>
      </c>
      <c r="Q134" s="215">
        <v>0</v>
      </c>
      <c r="R134" s="215">
        <f>Q134*H134</f>
        <v>0</v>
      </c>
      <c r="S134" s="215">
        <v>0</v>
      </c>
      <c r="T134" s="216">
        <f>S134*H134</f>
        <v>0</v>
      </c>
      <c r="U134" s="40"/>
      <c r="V134" s="40"/>
      <c r="W134" s="40"/>
      <c r="X134" s="40"/>
      <c r="Y134" s="40"/>
      <c r="Z134" s="40"/>
      <c r="AA134" s="40"/>
      <c r="AB134" s="40"/>
      <c r="AC134" s="40"/>
      <c r="AD134" s="40"/>
      <c r="AE134" s="40"/>
      <c r="AR134" s="217" t="s">
        <v>146</v>
      </c>
      <c r="AT134" s="217" t="s">
        <v>141</v>
      </c>
      <c r="AU134" s="217" t="s">
        <v>87</v>
      </c>
      <c r="AY134" s="19" t="s">
        <v>136</v>
      </c>
      <c r="BE134" s="218">
        <f>IF(N134="základní",J134,0)</f>
        <v>0</v>
      </c>
      <c r="BF134" s="218">
        <f>IF(N134="snížená",J134,0)</f>
        <v>0</v>
      </c>
      <c r="BG134" s="218">
        <f>IF(N134="zákl. přenesená",J134,0)</f>
        <v>0</v>
      </c>
      <c r="BH134" s="218">
        <f>IF(N134="sníž. přenesená",J134,0)</f>
        <v>0</v>
      </c>
      <c r="BI134" s="218">
        <f>IF(N134="nulová",J134,0)</f>
        <v>0</v>
      </c>
      <c r="BJ134" s="19" t="s">
        <v>85</v>
      </c>
      <c r="BK134" s="218">
        <f>ROUND(I134*H134,2)</f>
        <v>0</v>
      </c>
      <c r="BL134" s="19" t="s">
        <v>146</v>
      </c>
      <c r="BM134" s="217" t="s">
        <v>196</v>
      </c>
    </row>
    <row r="135" s="2" customFormat="1">
      <c r="A135" s="40"/>
      <c r="B135" s="41"/>
      <c r="C135" s="42"/>
      <c r="D135" s="219" t="s">
        <v>149</v>
      </c>
      <c r="E135" s="42"/>
      <c r="F135" s="220" t="s">
        <v>197</v>
      </c>
      <c r="G135" s="42"/>
      <c r="H135" s="42"/>
      <c r="I135" s="221"/>
      <c r="J135" s="42"/>
      <c r="K135" s="42"/>
      <c r="L135" s="46"/>
      <c r="M135" s="222"/>
      <c r="N135" s="223"/>
      <c r="O135" s="86"/>
      <c r="P135" s="86"/>
      <c r="Q135" s="86"/>
      <c r="R135" s="86"/>
      <c r="S135" s="86"/>
      <c r="T135" s="87"/>
      <c r="U135" s="40"/>
      <c r="V135" s="40"/>
      <c r="W135" s="40"/>
      <c r="X135" s="40"/>
      <c r="Y135" s="40"/>
      <c r="Z135" s="40"/>
      <c r="AA135" s="40"/>
      <c r="AB135" s="40"/>
      <c r="AC135" s="40"/>
      <c r="AD135" s="40"/>
      <c r="AE135" s="40"/>
      <c r="AT135" s="19" t="s">
        <v>149</v>
      </c>
      <c r="AU135" s="19" t="s">
        <v>87</v>
      </c>
    </row>
    <row r="136" s="2" customFormat="1" ht="16.5" customHeight="1">
      <c r="A136" s="40"/>
      <c r="B136" s="41"/>
      <c r="C136" s="206" t="s">
        <v>163</v>
      </c>
      <c r="D136" s="206" t="s">
        <v>141</v>
      </c>
      <c r="E136" s="207" t="s">
        <v>198</v>
      </c>
      <c r="F136" s="208" t="s">
        <v>199</v>
      </c>
      <c r="G136" s="209" t="s">
        <v>195</v>
      </c>
      <c r="H136" s="210">
        <v>3.1419999999999999</v>
      </c>
      <c r="I136" s="211"/>
      <c r="J136" s="212">
        <f>ROUND(I136*H136,2)</f>
        <v>0</v>
      </c>
      <c r="K136" s="208" t="s">
        <v>145</v>
      </c>
      <c r="L136" s="46"/>
      <c r="M136" s="213" t="s">
        <v>19</v>
      </c>
      <c r="N136" s="214" t="s">
        <v>48</v>
      </c>
      <c r="O136" s="86"/>
      <c r="P136" s="215">
        <f>O136*H136</f>
        <v>0</v>
      </c>
      <c r="Q136" s="215">
        <v>0</v>
      </c>
      <c r="R136" s="215">
        <f>Q136*H136</f>
        <v>0</v>
      </c>
      <c r="S136" s="215">
        <v>0</v>
      </c>
      <c r="T136" s="216">
        <f>S136*H136</f>
        <v>0</v>
      </c>
      <c r="U136" s="40"/>
      <c r="V136" s="40"/>
      <c r="W136" s="40"/>
      <c r="X136" s="40"/>
      <c r="Y136" s="40"/>
      <c r="Z136" s="40"/>
      <c r="AA136" s="40"/>
      <c r="AB136" s="40"/>
      <c r="AC136" s="40"/>
      <c r="AD136" s="40"/>
      <c r="AE136" s="40"/>
      <c r="AR136" s="217" t="s">
        <v>146</v>
      </c>
      <c r="AT136" s="217" t="s">
        <v>141</v>
      </c>
      <c r="AU136" s="217" t="s">
        <v>87</v>
      </c>
      <c r="AY136" s="19" t="s">
        <v>136</v>
      </c>
      <c r="BE136" s="218">
        <f>IF(N136="základní",J136,0)</f>
        <v>0</v>
      </c>
      <c r="BF136" s="218">
        <f>IF(N136="snížená",J136,0)</f>
        <v>0</v>
      </c>
      <c r="BG136" s="218">
        <f>IF(N136="zákl. přenesená",J136,0)</f>
        <v>0</v>
      </c>
      <c r="BH136" s="218">
        <f>IF(N136="sníž. přenesená",J136,0)</f>
        <v>0</v>
      </c>
      <c r="BI136" s="218">
        <f>IF(N136="nulová",J136,0)</f>
        <v>0</v>
      </c>
      <c r="BJ136" s="19" t="s">
        <v>85</v>
      </c>
      <c r="BK136" s="218">
        <f>ROUND(I136*H136,2)</f>
        <v>0</v>
      </c>
      <c r="BL136" s="19" t="s">
        <v>146</v>
      </c>
      <c r="BM136" s="217" t="s">
        <v>200</v>
      </c>
    </row>
    <row r="137" s="2" customFormat="1">
      <c r="A137" s="40"/>
      <c r="B137" s="41"/>
      <c r="C137" s="42"/>
      <c r="D137" s="219" t="s">
        <v>149</v>
      </c>
      <c r="E137" s="42"/>
      <c r="F137" s="220" t="s">
        <v>201</v>
      </c>
      <c r="G137" s="42"/>
      <c r="H137" s="42"/>
      <c r="I137" s="221"/>
      <c r="J137" s="42"/>
      <c r="K137" s="42"/>
      <c r="L137" s="46"/>
      <c r="M137" s="222"/>
      <c r="N137" s="223"/>
      <c r="O137" s="86"/>
      <c r="P137" s="86"/>
      <c r="Q137" s="86"/>
      <c r="R137" s="86"/>
      <c r="S137" s="86"/>
      <c r="T137" s="87"/>
      <c r="U137" s="40"/>
      <c r="V137" s="40"/>
      <c r="W137" s="40"/>
      <c r="X137" s="40"/>
      <c r="Y137" s="40"/>
      <c r="Z137" s="40"/>
      <c r="AA137" s="40"/>
      <c r="AB137" s="40"/>
      <c r="AC137" s="40"/>
      <c r="AD137" s="40"/>
      <c r="AE137" s="40"/>
      <c r="AT137" s="19" t="s">
        <v>149</v>
      </c>
      <c r="AU137" s="19" t="s">
        <v>87</v>
      </c>
    </row>
    <row r="138" s="2" customFormat="1" ht="33" customHeight="1">
      <c r="A138" s="40"/>
      <c r="B138" s="41"/>
      <c r="C138" s="206" t="s">
        <v>202</v>
      </c>
      <c r="D138" s="206" t="s">
        <v>141</v>
      </c>
      <c r="E138" s="207" t="s">
        <v>203</v>
      </c>
      <c r="F138" s="208" t="s">
        <v>204</v>
      </c>
      <c r="G138" s="209" t="s">
        <v>195</v>
      </c>
      <c r="H138" s="210">
        <v>3.1419999999999999</v>
      </c>
      <c r="I138" s="211"/>
      <c r="J138" s="212">
        <f>ROUND(I138*H138,2)</f>
        <v>0</v>
      </c>
      <c r="K138" s="208" t="s">
        <v>145</v>
      </c>
      <c r="L138" s="46"/>
      <c r="M138" s="213" t="s">
        <v>19</v>
      </c>
      <c r="N138" s="214" t="s">
        <v>48</v>
      </c>
      <c r="O138" s="86"/>
      <c r="P138" s="215">
        <f>O138*H138</f>
        <v>0</v>
      </c>
      <c r="Q138" s="215">
        <v>0</v>
      </c>
      <c r="R138" s="215">
        <f>Q138*H138</f>
        <v>0</v>
      </c>
      <c r="S138" s="215">
        <v>0</v>
      </c>
      <c r="T138" s="216">
        <f>S138*H138</f>
        <v>0</v>
      </c>
      <c r="U138" s="40"/>
      <c r="V138" s="40"/>
      <c r="W138" s="40"/>
      <c r="X138" s="40"/>
      <c r="Y138" s="40"/>
      <c r="Z138" s="40"/>
      <c r="AA138" s="40"/>
      <c r="AB138" s="40"/>
      <c r="AC138" s="40"/>
      <c r="AD138" s="40"/>
      <c r="AE138" s="40"/>
      <c r="AR138" s="217" t="s">
        <v>146</v>
      </c>
      <c r="AT138" s="217" t="s">
        <v>141</v>
      </c>
      <c r="AU138" s="217" t="s">
        <v>87</v>
      </c>
      <c r="AY138" s="19" t="s">
        <v>136</v>
      </c>
      <c r="BE138" s="218">
        <f>IF(N138="základní",J138,0)</f>
        <v>0</v>
      </c>
      <c r="BF138" s="218">
        <f>IF(N138="snížená",J138,0)</f>
        <v>0</v>
      </c>
      <c r="BG138" s="218">
        <f>IF(N138="zákl. přenesená",J138,0)</f>
        <v>0</v>
      </c>
      <c r="BH138" s="218">
        <f>IF(N138="sníž. přenesená",J138,0)</f>
        <v>0</v>
      </c>
      <c r="BI138" s="218">
        <f>IF(N138="nulová",J138,0)</f>
        <v>0</v>
      </c>
      <c r="BJ138" s="19" t="s">
        <v>85</v>
      </c>
      <c r="BK138" s="218">
        <f>ROUND(I138*H138,2)</f>
        <v>0</v>
      </c>
      <c r="BL138" s="19" t="s">
        <v>146</v>
      </c>
      <c r="BM138" s="217" t="s">
        <v>205</v>
      </c>
    </row>
    <row r="139" s="2" customFormat="1">
      <c r="A139" s="40"/>
      <c r="B139" s="41"/>
      <c r="C139" s="42"/>
      <c r="D139" s="219" t="s">
        <v>149</v>
      </c>
      <c r="E139" s="42"/>
      <c r="F139" s="220" t="s">
        <v>206</v>
      </c>
      <c r="G139" s="42"/>
      <c r="H139" s="42"/>
      <c r="I139" s="221"/>
      <c r="J139" s="42"/>
      <c r="K139" s="42"/>
      <c r="L139" s="46"/>
      <c r="M139" s="222"/>
      <c r="N139" s="223"/>
      <c r="O139" s="86"/>
      <c r="P139" s="86"/>
      <c r="Q139" s="86"/>
      <c r="R139" s="86"/>
      <c r="S139" s="86"/>
      <c r="T139" s="87"/>
      <c r="U139" s="40"/>
      <c r="V139" s="40"/>
      <c r="W139" s="40"/>
      <c r="X139" s="40"/>
      <c r="Y139" s="40"/>
      <c r="Z139" s="40"/>
      <c r="AA139" s="40"/>
      <c r="AB139" s="40"/>
      <c r="AC139" s="40"/>
      <c r="AD139" s="40"/>
      <c r="AE139" s="40"/>
      <c r="AT139" s="19" t="s">
        <v>149</v>
      </c>
      <c r="AU139" s="19" t="s">
        <v>87</v>
      </c>
    </row>
    <row r="140" s="2" customFormat="1" ht="24.15" customHeight="1">
      <c r="A140" s="40"/>
      <c r="B140" s="41"/>
      <c r="C140" s="206" t="s">
        <v>207</v>
      </c>
      <c r="D140" s="206" t="s">
        <v>141</v>
      </c>
      <c r="E140" s="207" t="s">
        <v>208</v>
      </c>
      <c r="F140" s="208" t="s">
        <v>209</v>
      </c>
      <c r="G140" s="209" t="s">
        <v>195</v>
      </c>
      <c r="H140" s="210">
        <v>28.277999999999999</v>
      </c>
      <c r="I140" s="211"/>
      <c r="J140" s="212">
        <f>ROUND(I140*H140,2)</f>
        <v>0</v>
      </c>
      <c r="K140" s="208" t="s">
        <v>145</v>
      </c>
      <c r="L140" s="46"/>
      <c r="M140" s="213" t="s">
        <v>19</v>
      </c>
      <c r="N140" s="214" t="s">
        <v>48</v>
      </c>
      <c r="O140" s="86"/>
      <c r="P140" s="215">
        <f>O140*H140</f>
        <v>0</v>
      </c>
      <c r="Q140" s="215">
        <v>0</v>
      </c>
      <c r="R140" s="215">
        <f>Q140*H140</f>
        <v>0</v>
      </c>
      <c r="S140" s="215">
        <v>0</v>
      </c>
      <c r="T140" s="216">
        <f>S140*H140</f>
        <v>0</v>
      </c>
      <c r="U140" s="40"/>
      <c r="V140" s="40"/>
      <c r="W140" s="40"/>
      <c r="X140" s="40"/>
      <c r="Y140" s="40"/>
      <c r="Z140" s="40"/>
      <c r="AA140" s="40"/>
      <c r="AB140" s="40"/>
      <c r="AC140" s="40"/>
      <c r="AD140" s="40"/>
      <c r="AE140" s="40"/>
      <c r="AR140" s="217" t="s">
        <v>146</v>
      </c>
      <c r="AT140" s="217" t="s">
        <v>141</v>
      </c>
      <c r="AU140" s="217" t="s">
        <v>87</v>
      </c>
      <c r="AY140" s="19" t="s">
        <v>136</v>
      </c>
      <c r="BE140" s="218">
        <f>IF(N140="základní",J140,0)</f>
        <v>0</v>
      </c>
      <c r="BF140" s="218">
        <f>IF(N140="snížená",J140,0)</f>
        <v>0</v>
      </c>
      <c r="BG140" s="218">
        <f>IF(N140="zákl. přenesená",J140,0)</f>
        <v>0</v>
      </c>
      <c r="BH140" s="218">
        <f>IF(N140="sníž. přenesená",J140,0)</f>
        <v>0</v>
      </c>
      <c r="BI140" s="218">
        <f>IF(N140="nulová",J140,0)</f>
        <v>0</v>
      </c>
      <c r="BJ140" s="19" t="s">
        <v>85</v>
      </c>
      <c r="BK140" s="218">
        <f>ROUND(I140*H140,2)</f>
        <v>0</v>
      </c>
      <c r="BL140" s="19" t="s">
        <v>146</v>
      </c>
      <c r="BM140" s="217" t="s">
        <v>210</v>
      </c>
    </row>
    <row r="141" s="2" customFormat="1">
      <c r="A141" s="40"/>
      <c r="B141" s="41"/>
      <c r="C141" s="42"/>
      <c r="D141" s="219" t="s">
        <v>149</v>
      </c>
      <c r="E141" s="42"/>
      <c r="F141" s="220" t="s">
        <v>211</v>
      </c>
      <c r="G141" s="42"/>
      <c r="H141" s="42"/>
      <c r="I141" s="221"/>
      <c r="J141" s="42"/>
      <c r="K141" s="42"/>
      <c r="L141" s="46"/>
      <c r="M141" s="222"/>
      <c r="N141" s="223"/>
      <c r="O141" s="86"/>
      <c r="P141" s="86"/>
      <c r="Q141" s="86"/>
      <c r="R141" s="86"/>
      <c r="S141" s="86"/>
      <c r="T141" s="87"/>
      <c r="U141" s="40"/>
      <c r="V141" s="40"/>
      <c r="W141" s="40"/>
      <c r="X141" s="40"/>
      <c r="Y141" s="40"/>
      <c r="Z141" s="40"/>
      <c r="AA141" s="40"/>
      <c r="AB141" s="40"/>
      <c r="AC141" s="40"/>
      <c r="AD141" s="40"/>
      <c r="AE141" s="40"/>
      <c r="AT141" s="19" t="s">
        <v>149</v>
      </c>
      <c r="AU141" s="19" t="s">
        <v>87</v>
      </c>
    </row>
    <row r="142" s="13" customFormat="1">
      <c r="A142" s="13"/>
      <c r="B142" s="224"/>
      <c r="C142" s="225"/>
      <c r="D142" s="226" t="s">
        <v>151</v>
      </c>
      <c r="E142" s="225"/>
      <c r="F142" s="228" t="s">
        <v>212</v>
      </c>
      <c r="G142" s="225"/>
      <c r="H142" s="229">
        <v>28.277999999999999</v>
      </c>
      <c r="I142" s="230"/>
      <c r="J142" s="225"/>
      <c r="K142" s="225"/>
      <c r="L142" s="231"/>
      <c r="M142" s="232"/>
      <c r="N142" s="233"/>
      <c r="O142" s="233"/>
      <c r="P142" s="233"/>
      <c r="Q142" s="233"/>
      <c r="R142" s="233"/>
      <c r="S142" s="233"/>
      <c r="T142" s="234"/>
      <c r="U142" s="13"/>
      <c r="V142" s="13"/>
      <c r="W142" s="13"/>
      <c r="X142" s="13"/>
      <c r="Y142" s="13"/>
      <c r="Z142" s="13"/>
      <c r="AA142" s="13"/>
      <c r="AB142" s="13"/>
      <c r="AC142" s="13"/>
      <c r="AD142" s="13"/>
      <c r="AE142" s="13"/>
      <c r="AT142" s="235" t="s">
        <v>151</v>
      </c>
      <c r="AU142" s="235" t="s">
        <v>87</v>
      </c>
      <c r="AV142" s="13" t="s">
        <v>87</v>
      </c>
      <c r="AW142" s="13" t="s">
        <v>4</v>
      </c>
      <c r="AX142" s="13" t="s">
        <v>85</v>
      </c>
      <c r="AY142" s="235" t="s">
        <v>136</v>
      </c>
    </row>
    <row r="143" s="2" customFormat="1" ht="49.05" customHeight="1">
      <c r="A143" s="40"/>
      <c r="B143" s="41"/>
      <c r="C143" s="206" t="s">
        <v>8</v>
      </c>
      <c r="D143" s="206" t="s">
        <v>141</v>
      </c>
      <c r="E143" s="207" t="s">
        <v>213</v>
      </c>
      <c r="F143" s="208" t="s">
        <v>214</v>
      </c>
      <c r="G143" s="209" t="s">
        <v>195</v>
      </c>
      <c r="H143" s="210">
        <v>3.1419999999999999</v>
      </c>
      <c r="I143" s="211"/>
      <c r="J143" s="212">
        <f>ROUND(I143*H143,2)</f>
        <v>0</v>
      </c>
      <c r="K143" s="208" t="s">
        <v>145</v>
      </c>
      <c r="L143" s="46"/>
      <c r="M143" s="213" t="s">
        <v>19</v>
      </c>
      <c r="N143" s="214" t="s">
        <v>48</v>
      </c>
      <c r="O143" s="86"/>
      <c r="P143" s="215">
        <f>O143*H143</f>
        <v>0</v>
      </c>
      <c r="Q143" s="215">
        <v>0</v>
      </c>
      <c r="R143" s="215">
        <f>Q143*H143</f>
        <v>0</v>
      </c>
      <c r="S143" s="215">
        <v>0</v>
      </c>
      <c r="T143" s="216">
        <f>S143*H143</f>
        <v>0</v>
      </c>
      <c r="U143" s="40"/>
      <c r="V143" s="40"/>
      <c r="W143" s="40"/>
      <c r="X143" s="40"/>
      <c r="Y143" s="40"/>
      <c r="Z143" s="40"/>
      <c r="AA143" s="40"/>
      <c r="AB143" s="40"/>
      <c r="AC143" s="40"/>
      <c r="AD143" s="40"/>
      <c r="AE143" s="40"/>
      <c r="AR143" s="217" t="s">
        <v>146</v>
      </c>
      <c r="AT143" s="217" t="s">
        <v>141</v>
      </c>
      <c r="AU143" s="217" t="s">
        <v>87</v>
      </c>
      <c r="AY143" s="19" t="s">
        <v>136</v>
      </c>
      <c r="BE143" s="218">
        <f>IF(N143="základní",J143,0)</f>
        <v>0</v>
      </c>
      <c r="BF143" s="218">
        <f>IF(N143="snížená",J143,0)</f>
        <v>0</v>
      </c>
      <c r="BG143" s="218">
        <f>IF(N143="zákl. přenesená",J143,0)</f>
        <v>0</v>
      </c>
      <c r="BH143" s="218">
        <f>IF(N143="sníž. přenesená",J143,0)</f>
        <v>0</v>
      </c>
      <c r="BI143" s="218">
        <f>IF(N143="nulová",J143,0)</f>
        <v>0</v>
      </c>
      <c r="BJ143" s="19" t="s">
        <v>85</v>
      </c>
      <c r="BK143" s="218">
        <f>ROUND(I143*H143,2)</f>
        <v>0</v>
      </c>
      <c r="BL143" s="19" t="s">
        <v>146</v>
      </c>
      <c r="BM143" s="217" t="s">
        <v>215</v>
      </c>
    </row>
    <row r="144" s="2" customFormat="1">
      <c r="A144" s="40"/>
      <c r="B144" s="41"/>
      <c r="C144" s="42"/>
      <c r="D144" s="219" t="s">
        <v>149</v>
      </c>
      <c r="E144" s="42"/>
      <c r="F144" s="220" t="s">
        <v>216</v>
      </c>
      <c r="G144" s="42"/>
      <c r="H144" s="42"/>
      <c r="I144" s="221"/>
      <c r="J144" s="42"/>
      <c r="K144" s="42"/>
      <c r="L144" s="46"/>
      <c r="M144" s="222"/>
      <c r="N144" s="223"/>
      <c r="O144" s="86"/>
      <c r="P144" s="86"/>
      <c r="Q144" s="86"/>
      <c r="R144" s="86"/>
      <c r="S144" s="86"/>
      <c r="T144" s="87"/>
      <c r="U144" s="40"/>
      <c r="V144" s="40"/>
      <c r="W144" s="40"/>
      <c r="X144" s="40"/>
      <c r="Y144" s="40"/>
      <c r="Z144" s="40"/>
      <c r="AA144" s="40"/>
      <c r="AB144" s="40"/>
      <c r="AC144" s="40"/>
      <c r="AD144" s="40"/>
      <c r="AE144" s="40"/>
      <c r="AT144" s="19" t="s">
        <v>149</v>
      </c>
      <c r="AU144" s="19" t="s">
        <v>87</v>
      </c>
    </row>
    <row r="145" s="12" customFormat="1" ht="22.8" customHeight="1">
      <c r="A145" s="12"/>
      <c r="B145" s="190"/>
      <c r="C145" s="191"/>
      <c r="D145" s="192" t="s">
        <v>76</v>
      </c>
      <c r="E145" s="204" t="s">
        <v>217</v>
      </c>
      <c r="F145" s="204" t="s">
        <v>218</v>
      </c>
      <c r="G145" s="191"/>
      <c r="H145" s="191"/>
      <c r="I145" s="194"/>
      <c r="J145" s="205">
        <f>BK145</f>
        <v>0</v>
      </c>
      <c r="K145" s="191"/>
      <c r="L145" s="196"/>
      <c r="M145" s="197"/>
      <c r="N145" s="198"/>
      <c r="O145" s="198"/>
      <c r="P145" s="199">
        <f>SUM(P146:P147)</f>
        <v>0</v>
      </c>
      <c r="Q145" s="198"/>
      <c r="R145" s="199">
        <f>SUM(R146:R147)</f>
        <v>0</v>
      </c>
      <c r="S145" s="198"/>
      <c r="T145" s="200">
        <f>SUM(T146:T147)</f>
        <v>0</v>
      </c>
      <c r="U145" s="12"/>
      <c r="V145" s="12"/>
      <c r="W145" s="12"/>
      <c r="X145" s="12"/>
      <c r="Y145" s="12"/>
      <c r="Z145" s="12"/>
      <c r="AA145" s="12"/>
      <c r="AB145" s="12"/>
      <c r="AC145" s="12"/>
      <c r="AD145" s="12"/>
      <c r="AE145" s="12"/>
      <c r="AR145" s="201" t="s">
        <v>85</v>
      </c>
      <c r="AT145" s="202" t="s">
        <v>76</v>
      </c>
      <c r="AU145" s="202" t="s">
        <v>85</v>
      </c>
      <c r="AY145" s="201" t="s">
        <v>136</v>
      </c>
      <c r="BK145" s="203">
        <f>SUM(BK146:BK147)</f>
        <v>0</v>
      </c>
    </row>
    <row r="146" s="2" customFormat="1" ht="55.5" customHeight="1">
      <c r="A146" s="40"/>
      <c r="B146" s="41"/>
      <c r="C146" s="206" t="s">
        <v>219</v>
      </c>
      <c r="D146" s="206" t="s">
        <v>141</v>
      </c>
      <c r="E146" s="207" t="s">
        <v>220</v>
      </c>
      <c r="F146" s="208" t="s">
        <v>221</v>
      </c>
      <c r="G146" s="209" t="s">
        <v>195</v>
      </c>
      <c r="H146" s="210">
        <v>0.031</v>
      </c>
      <c r="I146" s="211"/>
      <c r="J146" s="212">
        <f>ROUND(I146*H146,2)</f>
        <v>0</v>
      </c>
      <c r="K146" s="208" t="s">
        <v>145</v>
      </c>
      <c r="L146" s="46"/>
      <c r="M146" s="213" t="s">
        <v>19</v>
      </c>
      <c r="N146" s="214" t="s">
        <v>48</v>
      </c>
      <c r="O146" s="86"/>
      <c r="P146" s="215">
        <f>O146*H146</f>
        <v>0</v>
      </c>
      <c r="Q146" s="215">
        <v>0</v>
      </c>
      <c r="R146" s="215">
        <f>Q146*H146</f>
        <v>0</v>
      </c>
      <c r="S146" s="215">
        <v>0</v>
      </c>
      <c r="T146" s="216">
        <f>S146*H146</f>
        <v>0</v>
      </c>
      <c r="U146" s="40"/>
      <c r="V146" s="40"/>
      <c r="W146" s="40"/>
      <c r="X146" s="40"/>
      <c r="Y146" s="40"/>
      <c r="Z146" s="40"/>
      <c r="AA146" s="40"/>
      <c r="AB146" s="40"/>
      <c r="AC146" s="40"/>
      <c r="AD146" s="40"/>
      <c r="AE146" s="40"/>
      <c r="AR146" s="217" t="s">
        <v>146</v>
      </c>
      <c r="AT146" s="217" t="s">
        <v>141</v>
      </c>
      <c r="AU146" s="217" t="s">
        <v>87</v>
      </c>
      <c r="AY146" s="19" t="s">
        <v>136</v>
      </c>
      <c r="BE146" s="218">
        <f>IF(N146="základní",J146,0)</f>
        <v>0</v>
      </c>
      <c r="BF146" s="218">
        <f>IF(N146="snížená",J146,0)</f>
        <v>0</v>
      </c>
      <c r="BG146" s="218">
        <f>IF(N146="zákl. přenesená",J146,0)</f>
        <v>0</v>
      </c>
      <c r="BH146" s="218">
        <f>IF(N146="sníž. přenesená",J146,0)</f>
        <v>0</v>
      </c>
      <c r="BI146" s="218">
        <f>IF(N146="nulová",J146,0)</f>
        <v>0</v>
      </c>
      <c r="BJ146" s="19" t="s">
        <v>85</v>
      </c>
      <c r="BK146" s="218">
        <f>ROUND(I146*H146,2)</f>
        <v>0</v>
      </c>
      <c r="BL146" s="19" t="s">
        <v>146</v>
      </c>
      <c r="BM146" s="217" t="s">
        <v>222</v>
      </c>
    </row>
    <row r="147" s="2" customFormat="1">
      <c r="A147" s="40"/>
      <c r="B147" s="41"/>
      <c r="C147" s="42"/>
      <c r="D147" s="219" t="s">
        <v>149</v>
      </c>
      <c r="E147" s="42"/>
      <c r="F147" s="220" t="s">
        <v>223</v>
      </c>
      <c r="G147" s="42"/>
      <c r="H147" s="42"/>
      <c r="I147" s="221"/>
      <c r="J147" s="42"/>
      <c r="K147" s="42"/>
      <c r="L147" s="46"/>
      <c r="M147" s="222"/>
      <c r="N147" s="223"/>
      <c r="O147" s="86"/>
      <c r="P147" s="86"/>
      <c r="Q147" s="86"/>
      <c r="R147" s="86"/>
      <c r="S147" s="86"/>
      <c r="T147" s="87"/>
      <c r="U147" s="40"/>
      <c r="V147" s="40"/>
      <c r="W147" s="40"/>
      <c r="X147" s="40"/>
      <c r="Y147" s="40"/>
      <c r="Z147" s="40"/>
      <c r="AA147" s="40"/>
      <c r="AB147" s="40"/>
      <c r="AC147" s="40"/>
      <c r="AD147" s="40"/>
      <c r="AE147" s="40"/>
      <c r="AT147" s="19" t="s">
        <v>149</v>
      </c>
      <c r="AU147" s="19" t="s">
        <v>87</v>
      </c>
    </row>
    <row r="148" s="12" customFormat="1" ht="25.92" customHeight="1">
      <c r="A148" s="12"/>
      <c r="B148" s="190"/>
      <c r="C148" s="191"/>
      <c r="D148" s="192" t="s">
        <v>76</v>
      </c>
      <c r="E148" s="193" t="s">
        <v>224</v>
      </c>
      <c r="F148" s="193" t="s">
        <v>225</v>
      </c>
      <c r="G148" s="191"/>
      <c r="H148" s="191"/>
      <c r="I148" s="194"/>
      <c r="J148" s="195">
        <f>BK148</f>
        <v>0</v>
      </c>
      <c r="K148" s="191"/>
      <c r="L148" s="196"/>
      <c r="M148" s="197"/>
      <c r="N148" s="198"/>
      <c r="O148" s="198"/>
      <c r="P148" s="199">
        <f>P149+P167+P181+P186+P235+P251+P295</f>
        <v>0</v>
      </c>
      <c r="Q148" s="198"/>
      <c r="R148" s="199">
        <f>R149+R167+R181+R186+R235+R251+R295</f>
        <v>3.6009616400000004</v>
      </c>
      <c r="S148" s="198"/>
      <c r="T148" s="200">
        <f>T149+T167+T181+T186+T235+T251+T295</f>
        <v>2.4430885</v>
      </c>
      <c r="U148" s="12"/>
      <c r="V148" s="12"/>
      <c r="W148" s="12"/>
      <c r="X148" s="12"/>
      <c r="Y148" s="12"/>
      <c r="Z148" s="12"/>
      <c r="AA148" s="12"/>
      <c r="AB148" s="12"/>
      <c r="AC148" s="12"/>
      <c r="AD148" s="12"/>
      <c r="AE148" s="12"/>
      <c r="AR148" s="201" t="s">
        <v>87</v>
      </c>
      <c r="AT148" s="202" t="s">
        <v>76</v>
      </c>
      <c r="AU148" s="202" t="s">
        <v>77</v>
      </c>
      <c r="AY148" s="201" t="s">
        <v>136</v>
      </c>
      <c r="BK148" s="203">
        <f>BK149+BK167+BK181+BK186+BK235+BK251+BK295</f>
        <v>0</v>
      </c>
    </row>
    <row r="149" s="12" customFormat="1" ht="22.8" customHeight="1">
      <c r="A149" s="12"/>
      <c r="B149" s="190"/>
      <c r="C149" s="191"/>
      <c r="D149" s="192" t="s">
        <v>76</v>
      </c>
      <c r="E149" s="204" t="s">
        <v>226</v>
      </c>
      <c r="F149" s="204" t="s">
        <v>227</v>
      </c>
      <c r="G149" s="191"/>
      <c r="H149" s="191"/>
      <c r="I149" s="194"/>
      <c r="J149" s="205">
        <f>BK149</f>
        <v>0</v>
      </c>
      <c r="K149" s="191"/>
      <c r="L149" s="196"/>
      <c r="M149" s="197"/>
      <c r="N149" s="198"/>
      <c r="O149" s="198"/>
      <c r="P149" s="199">
        <f>SUM(P150:P166)</f>
        <v>0</v>
      </c>
      <c r="Q149" s="198"/>
      <c r="R149" s="199">
        <f>SUM(R150:R166)</f>
        <v>0.0060147000000000004</v>
      </c>
      <c r="S149" s="198"/>
      <c r="T149" s="200">
        <f>SUM(T150:T166)</f>
        <v>0</v>
      </c>
      <c r="U149" s="12"/>
      <c r="V149" s="12"/>
      <c r="W149" s="12"/>
      <c r="X149" s="12"/>
      <c r="Y149" s="12"/>
      <c r="Z149" s="12"/>
      <c r="AA149" s="12"/>
      <c r="AB149" s="12"/>
      <c r="AC149" s="12"/>
      <c r="AD149" s="12"/>
      <c r="AE149" s="12"/>
      <c r="AR149" s="201" t="s">
        <v>87</v>
      </c>
      <c r="AT149" s="202" t="s">
        <v>76</v>
      </c>
      <c r="AU149" s="202" t="s">
        <v>85</v>
      </c>
      <c r="AY149" s="201" t="s">
        <v>136</v>
      </c>
      <c r="BK149" s="203">
        <f>SUM(BK150:BK166)</f>
        <v>0</v>
      </c>
    </row>
    <row r="150" s="2" customFormat="1" ht="49.05" customHeight="1">
      <c r="A150" s="40"/>
      <c r="B150" s="41"/>
      <c r="C150" s="206" t="s">
        <v>228</v>
      </c>
      <c r="D150" s="206" t="s">
        <v>141</v>
      </c>
      <c r="E150" s="207" t="s">
        <v>229</v>
      </c>
      <c r="F150" s="208" t="s">
        <v>230</v>
      </c>
      <c r="G150" s="209" t="s">
        <v>144</v>
      </c>
      <c r="H150" s="210">
        <v>0.48899999999999999</v>
      </c>
      <c r="I150" s="211"/>
      <c r="J150" s="212">
        <f>ROUND(I150*H150,2)</f>
        <v>0</v>
      </c>
      <c r="K150" s="208" t="s">
        <v>145</v>
      </c>
      <c r="L150" s="46"/>
      <c r="M150" s="213" t="s">
        <v>19</v>
      </c>
      <c r="N150" s="214" t="s">
        <v>48</v>
      </c>
      <c r="O150" s="86"/>
      <c r="P150" s="215">
        <f>O150*H150</f>
        <v>0</v>
      </c>
      <c r="Q150" s="215">
        <v>0.012200000000000001</v>
      </c>
      <c r="R150" s="215">
        <f>Q150*H150</f>
        <v>0.0059658000000000003</v>
      </c>
      <c r="S150" s="215">
        <v>0</v>
      </c>
      <c r="T150" s="216">
        <f>S150*H150</f>
        <v>0</v>
      </c>
      <c r="U150" s="40"/>
      <c r="V150" s="40"/>
      <c r="W150" s="40"/>
      <c r="X150" s="40"/>
      <c r="Y150" s="40"/>
      <c r="Z150" s="40"/>
      <c r="AA150" s="40"/>
      <c r="AB150" s="40"/>
      <c r="AC150" s="40"/>
      <c r="AD150" s="40"/>
      <c r="AE150" s="40"/>
      <c r="AR150" s="217" t="s">
        <v>231</v>
      </c>
      <c r="AT150" s="217" t="s">
        <v>141</v>
      </c>
      <c r="AU150" s="217" t="s">
        <v>87</v>
      </c>
      <c r="AY150" s="19" t="s">
        <v>136</v>
      </c>
      <c r="BE150" s="218">
        <f>IF(N150="základní",J150,0)</f>
        <v>0</v>
      </c>
      <c r="BF150" s="218">
        <f>IF(N150="snížená",J150,0)</f>
        <v>0</v>
      </c>
      <c r="BG150" s="218">
        <f>IF(N150="zákl. přenesená",J150,0)</f>
        <v>0</v>
      </c>
      <c r="BH150" s="218">
        <f>IF(N150="sníž. přenesená",J150,0)</f>
        <v>0</v>
      </c>
      <c r="BI150" s="218">
        <f>IF(N150="nulová",J150,0)</f>
        <v>0</v>
      </c>
      <c r="BJ150" s="19" t="s">
        <v>85</v>
      </c>
      <c r="BK150" s="218">
        <f>ROUND(I150*H150,2)</f>
        <v>0</v>
      </c>
      <c r="BL150" s="19" t="s">
        <v>231</v>
      </c>
      <c r="BM150" s="217" t="s">
        <v>232</v>
      </c>
    </row>
    <row r="151" s="2" customFormat="1">
      <c r="A151" s="40"/>
      <c r="B151" s="41"/>
      <c r="C151" s="42"/>
      <c r="D151" s="219" t="s">
        <v>149</v>
      </c>
      <c r="E151" s="42"/>
      <c r="F151" s="220" t="s">
        <v>233</v>
      </c>
      <c r="G151" s="42"/>
      <c r="H151" s="42"/>
      <c r="I151" s="221"/>
      <c r="J151" s="42"/>
      <c r="K151" s="42"/>
      <c r="L151" s="46"/>
      <c r="M151" s="222"/>
      <c r="N151" s="223"/>
      <c r="O151" s="86"/>
      <c r="P151" s="86"/>
      <c r="Q151" s="86"/>
      <c r="R151" s="86"/>
      <c r="S151" s="86"/>
      <c r="T151" s="87"/>
      <c r="U151" s="40"/>
      <c r="V151" s="40"/>
      <c r="W151" s="40"/>
      <c r="X151" s="40"/>
      <c r="Y151" s="40"/>
      <c r="Z151" s="40"/>
      <c r="AA151" s="40"/>
      <c r="AB151" s="40"/>
      <c r="AC151" s="40"/>
      <c r="AD151" s="40"/>
      <c r="AE151" s="40"/>
      <c r="AT151" s="19" t="s">
        <v>149</v>
      </c>
      <c r="AU151" s="19" t="s">
        <v>87</v>
      </c>
    </row>
    <row r="152" s="13" customFormat="1">
      <c r="A152" s="13"/>
      <c r="B152" s="224"/>
      <c r="C152" s="225"/>
      <c r="D152" s="226" t="s">
        <v>151</v>
      </c>
      <c r="E152" s="227" t="s">
        <v>19</v>
      </c>
      <c r="F152" s="228" t="s">
        <v>234</v>
      </c>
      <c r="G152" s="225"/>
      <c r="H152" s="229">
        <v>0.155</v>
      </c>
      <c r="I152" s="230"/>
      <c r="J152" s="225"/>
      <c r="K152" s="225"/>
      <c r="L152" s="231"/>
      <c r="M152" s="232"/>
      <c r="N152" s="233"/>
      <c r="O152" s="233"/>
      <c r="P152" s="233"/>
      <c r="Q152" s="233"/>
      <c r="R152" s="233"/>
      <c r="S152" s="233"/>
      <c r="T152" s="234"/>
      <c r="U152" s="13"/>
      <c r="V152" s="13"/>
      <c r="W152" s="13"/>
      <c r="X152" s="13"/>
      <c r="Y152" s="13"/>
      <c r="Z152" s="13"/>
      <c r="AA152" s="13"/>
      <c r="AB152" s="13"/>
      <c r="AC152" s="13"/>
      <c r="AD152" s="13"/>
      <c r="AE152" s="13"/>
      <c r="AT152" s="235" t="s">
        <v>151</v>
      </c>
      <c r="AU152" s="235" t="s">
        <v>87</v>
      </c>
      <c r="AV152" s="13" t="s">
        <v>87</v>
      </c>
      <c r="AW152" s="13" t="s">
        <v>37</v>
      </c>
      <c r="AX152" s="13" t="s">
        <v>77</v>
      </c>
      <c r="AY152" s="235" t="s">
        <v>136</v>
      </c>
    </row>
    <row r="153" s="13" customFormat="1">
      <c r="A153" s="13"/>
      <c r="B153" s="224"/>
      <c r="C153" s="225"/>
      <c r="D153" s="226" t="s">
        <v>151</v>
      </c>
      <c r="E153" s="227" t="s">
        <v>19</v>
      </c>
      <c r="F153" s="228" t="s">
        <v>235</v>
      </c>
      <c r="G153" s="225"/>
      <c r="H153" s="229">
        <v>0.33400000000000002</v>
      </c>
      <c r="I153" s="230"/>
      <c r="J153" s="225"/>
      <c r="K153" s="225"/>
      <c r="L153" s="231"/>
      <c r="M153" s="232"/>
      <c r="N153" s="233"/>
      <c r="O153" s="233"/>
      <c r="P153" s="233"/>
      <c r="Q153" s="233"/>
      <c r="R153" s="233"/>
      <c r="S153" s="233"/>
      <c r="T153" s="234"/>
      <c r="U153" s="13"/>
      <c r="V153" s="13"/>
      <c r="W153" s="13"/>
      <c r="X153" s="13"/>
      <c r="Y153" s="13"/>
      <c r="Z153" s="13"/>
      <c r="AA153" s="13"/>
      <c r="AB153" s="13"/>
      <c r="AC153" s="13"/>
      <c r="AD153" s="13"/>
      <c r="AE153" s="13"/>
      <c r="AT153" s="235" t="s">
        <v>151</v>
      </c>
      <c r="AU153" s="235" t="s">
        <v>87</v>
      </c>
      <c r="AV153" s="13" t="s">
        <v>87</v>
      </c>
      <c r="AW153" s="13" t="s">
        <v>37</v>
      </c>
      <c r="AX153" s="13" t="s">
        <v>77</v>
      </c>
      <c r="AY153" s="235" t="s">
        <v>136</v>
      </c>
    </row>
    <row r="154" s="14" customFormat="1">
      <c r="A154" s="14"/>
      <c r="B154" s="236"/>
      <c r="C154" s="237"/>
      <c r="D154" s="226" t="s">
        <v>151</v>
      </c>
      <c r="E154" s="238" t="s">
        <v>19</v>
      </c>
      <c r="F154" s="239" t="s">
        <v>154</v>
      </c>
      <c r="G154" s="237"/>
      <c r="H154" s="240">
        <v>0.48899999999999999</v>
      </c>
      <c r="I154" s="241"/>
      <c r="J154" s="237"/>
      <c r="K154" s="237"/>
      <c r="L154" s="242"/>
      <c r="M154" s="243"/>
      <c r="N154" s="244"/>
      <c r="O154" s="244"/>
      <c r="P154" s="244"/>
      <c r="Q154" s="244"/>
      <c r="R154" s="244"/>
      <c r="S154" s="244"/>
      <c r="T154" s="245"/>
      <c r="U154" s="14"/>
      <c r="V154" s="14"/>
      <c r="W154" s="14"/>
      <c r="X154" s="14"/>
      <c r="Y154" s="14"/>
      <c r="Z154" s="14"/>
      <c r="AA154" s="14"/>
      <c r="AB154" s="14"/>
      <c r="AC154" s="14"/>
      <c r="AD154" s="14"/>
      <c r="AE154" s="14"/>
      <c r="AT154" s="246" t="s">
        <v>151</v>
      </c>
      <c r="AU154" s="246" t="s">
        <v>87</v>
      </c>
      <c r="AV154" s="14" t="s">
        <v>146</v>
      </c>
      <c r="AW154" s="14" t="s">
        <v>37</v>
      </c>
      <c r="AX154" s="14" t="s">
        <v>85</v>
      </c>
      <c r="AY154" s="246" t="s">
        <v>136</v>
      </c>
    </row>
    <row r="155" s="2" customFormat="1" ht="24.15" customHeight="1">
      <c r="A155" s="40"/>
      <c r="B155" s="41"/>
      <c r="C155" s="206" t="s">
        <v>236</v>
      </c>
      <c r="D155" s="206" t="s">
        <v>141</v>
      </c>
      <c r="E155" s="207" t="s">
        <v>237</v>
      </c>
      <c r="F155" s="208" t="s">
        <v>238</v>
      </c>
      <c r="G155" s="209" t="s">
        <v>144</v>
      </c>
      <c r="H155" s="210">
        <v>0.48899999999999999</v>
      </c>
      <c r="I155" s="211"/>
      <c r="J155" s="212">
        <f>ROUND(I155*H155,2)</f>
        <v>0</v>
      </c>
      <c r="K155" s="208" t="s">
        <v>145</v>
      </c>
      <c r="L155" s="46"/>
      <c r="M155" s="213" t="s">
        <v>19</v>
      </c>
      <c r="N155" s="214" t="s">
        <v>48</v>
      </c>
      <c r="O155" s="86"/>
      <c r="P155" s="215">
        <f>O155*H155</f>
        <v>0</v>
      </c>
      <c r="Q155" s="215">
        <v>0</v>
      </c>
      <c r="R155" s="215">
        <f>Q155*H155</f>
        <v>0</v>
      </c>
      <c r="S155" s="215">
        <v>0</v>
      </c>
      <c r="T155" s="216">
        <f>S155*H155</f>
        <v>0</v>
      </c>
      <c r="U155" s="40"/>
      <c r="V155" s="40"/>
      <c r="W155" s="40"/>
      <c r="X155" s="40"/>
      <c r="Y155" s="40"/>
      <c r="Z155" s="40"/>
      <c r="AA155" s="40"/>
      <c r="AB155" s="40"/>
      <c r="AC155" s="40"/>
      <c r="AD155" s="40"/>
      <c r="AE155" s="40"/>
      <c r="AR155" s="217" t="s">
        <v>231</v>
      </c>
      <c r="AT155" s="217" t="s">
        <v>141</v>
      </c>
      <c r="AU155" s="217" t="s">
        <v>87</v>
      </c>
      <c r="AY155" s="19" t="s">
        <v>136</v>
      </c>
      <c r="BE155" s="218">
        <f>IF(N155="základní",J155,0)</f>
        <v>0</v>
      </c>
      <c r="BF155" s="218">
        <f>IF(N155="snížená",J155,0)</f>
        <v>0</v>
      </c>
      <c r="BG155" s="218">
        <f>IF(N155="zákl. přenesená",J155,0)</f>
        <v>0</v>
      </c>
      <c r="BH155" s="218">
        <f>IF(N155="sníž. přenesená",J155,0)</f>
        <v>0</v>
      </c>
      <c r="BI155" s="218">
        <f>IF(N155="nulová",J155,0)</f>
        <v>0</v>
      </c>
      <c r="BJ155" s="19" t="s">
        <v>85</v>
      </c>
      <c r="BK155" s="218">
        <f>ROUND(I155*H155,2)</f>
        <v>0</v>
      </c>
      <c r="BL155" s="19" t="s">
        <v>231</v>
      </c>
      <c r="BM155" s="217" t="s">
        <v>239</v>
      </c>
    </row>
    <row r="156" s="2" customFormat="1">
      <c r="A156" s="40"/>
      <c r="B156" s="41"/>
      <c r="C156" s="42"/>
      <c r="D156" s="219" t="s">
        <v>149</v>
      </c>
      <c r="E156" s="42"/>
      <c r="F156" s="220" t="s">
        <v>240</v>
      </c>
      <c r="G156" s="42"/>
      <c r="H156" s="42"/>
      <c r="I156" s="221"/>
      <c r="J156" s="42"/>
      <c r="K156" s="42"/>
      <c r="L156" s="46"/>
      <c r="M156" s="222"/>
      <c r="N156" s="223"/>
      <c r="O156" s="86"/>
      <c r="P156" s="86"/>
      <c r="Q156" s="86"/>
      <c r="R156" s="86"/>
      <c r="S156" s="86"/>
      <c r="T156" s="87"/>
      <c r="U156" s="40"/>
      <c r="V156" s="40"/>
      <c r="W156" s="40"/>
      <c r="X156" s="40"/>
      <c r="Y156" s="40"/>
      <c r="Z156" s="40"/>
      <c r="AA156" s="40"/>
      <c r="AB156" s="40"/>
      <c r="AC156" s="40"/>
      <c r="AD156" s="40"/>
      <c r="AE156" s="40"/>
      <c r="AT156" s="19" t="s">
        <v>149</v>
      </c>
      <c r="AU156" s="19" t="s">
        <v>87</v>
      </c>
    </row>
    <row r="157" s="13" customFormat="1">
      <c r="A157" s="13"/>
      <c r="B157" s="224"/>
      <c r="C157" s="225"/>
      <c r="D157" s="226" t="s">
        <v>151</v>
      </c>
      <c r="E157" s="227" t="s">
        <v>19</v>
      </c>
      <c r="F157" s="228" t="s">
        <v>234</v>
      </c>
      <c r="G157" s="225"/>
      <c r="H157" s="229">
        <v>0.155</v>
      </c>
      <c r="I157" s="230"/>
      <c r="J157" s="225"/>
      <c r="K157" s="225"/>
      <c r="L157" s="231"/>
      <c r="M157" s="232"/>
      <c r="N157" s="233"/>
      <c r="O157" s="233"/>
      <c r="P157" s="233"/>
      <c r="Q157" s="233"/>
      <c r="R157" s="233"/>
      <c r="S157" s="233"/>
      <c r="T157" s="234"/>
      <c r="U157" s="13"/>
      <c r="V157" s="13"/>
      <c r="W157" s="13"/>
      <c r="X157" s="13"/>
      <c r="Y157" s="13"/>
      <c r="Z157" s="13"/>
      <c r="AA157" s="13"/>
      <c r="AB157" s="13"/>
      <c r="AC157" s="13"/>
      <c r="AD157" s="13"/>
      <c r="AE157" s="13"/>
      <c r="AT157" s="235" t="s">
        <v>151</v>
      </c>
      <c r="AU157" s="235" t="s">
        <v>87</v>
      </c>
      <c r="AV157" s="13" t="s">
        <v>87</v>
      </c>
      <c r="AW157" s="13" t="s">
        <v>37</v>
      </c>
      <c r="AX157" s="13" t="s">
        <v>77</v>
      </c>
      <c r="AY157" s="235" t="s">
        <v>136</v>
      </c>
    </row>
    <row r="158" s="13" customFormat="1">
      <c r="A158" s="13"/>
      <c r="B158" s="224"/>
      <c r="C158" s="225"/>
      <c r="D158" s="226" t="s">
        <v>151</v>
      </c>
      <c r="E158" s="227" t="s">
        <v>19</v>
      </c>
      <c r="F158" s="228" t="s">
        <v>235</v>
      </c>
      <c r="G158" s="225"/>
      <c r="H158" s="229">
        <v>0.33400000000000002</v>
      </c>
      <c r="I158" s="230"/>
      <c r="J158" s="225"/>
      <c r="K158" s="225"/>
      <c r="L158" s="231"/>
      <c r="M158" s="232"/>
      <c r="N158" s="233"/>
      <c r="O158" s="233"/>
      <c r="P158" s="233"/>
      <c r="Q158" s="233"/>
      <c r="R158" s="233"/>
      <c r="S158" s="233"/>
      <c r="T158" s="234"/>
      <c r="U158" s="13"/>
      <c r="V158" s="13"/>
      <c r="W158" s="13"/>
      <c r="X158" s="13"/>
      <c r="Y158" s="13"/>
      <c r="Z158" s="13"/>
      <c r="AA158" s="13"/>
      <c r="AB158" s="13"/>
      <c r="AC158" s="13"/>
      <c r="AD158" s="13"/>
      <c r="AE158" s="13"/>
      <c r="AT158" s="235" t="s">
        <v>151</v>
      </c>
      <c r="AU158" s="235" t="s">
        <v>87</v>
      </c>
      <c r="AV158" s="13" t="s">
        <v>87</v>
      </c>
      <c r="AW158" s="13" t="s">
        <v>37</v>
      </c>
      <c r="AX158" s="13" t="s">
        <v>77</v>
      </c>
      <c r="AY158" s="235" t="s">
        <v>136</v>
      </c>
    </row>
    <row r="159" s="14" customFormat="1">
      <c r="A159" s="14"/>
      <c r="B159" s="236"/>
      <c r="C159" s="237"/>
      <c r="D159" s="226" t="s">
        <v>151</v>
      </c>
      <c r="E159" s="238" t="s">
        <v>19</v>
      </c>
      <c r="F159" s="239" t="s">
        <v>154</v>
      </c>
      <c r="G159" s="237"/>
      <c r="H159" s="240">
        <v>0.48899999999999999</v>
      </c>
      <c r="I159" s="241"/>
      <c r="J159" s="237"/>
      <c r="K159" s="237"/>
      <c r="L159" s="242"/>
      <c r="M159" s="243"/>
      <c r="N159" s="244"/>
      <c r="O159" s="244"/>
      <c r="P159" s="244"/>
      <c r="Q159" s="244"/>
      <c r="R159" s="244"/>
      <c r="S159" s="244"/>
      <c r="T159" s="245"/>
      <c r="U159" s="14"/>
      <c r="V159" s="14"/>
      <c r="W159" s="14"/>
      <c r="X159" s="14"/>
      <c r="Y159" s="14"/>
      <c r="Z159" s="14"/>
      <c r="AA159" s="14"/>
      <c r="AB159" s="14"/>
      <c r="AC159" s="14"/>
      <c r="AD159" s="14"/>
      <c r="AE159" s="14"/>
      <c r="AT159" s="246" t="s">
        <v>151</v>
      </c>
      <c r="AU159" s="246" t="s">
        <v>87</v>
      </c>
      <c r="AV159" s="14" t="s">
        <v>146</v>
      </c>
      <c r="AW159" s="14" t="s">
        <v>37</v>
      </c>
      <c r="AX159" s="14" t="s">
        <v>85</v>
      </c>
      <c r="AY159" s="246" t="s">
        <v>136</v>
      </c>
    </row>
    <row r="160" s="2" customFormat="1" ht="37.8" customHeight="1">
      <c r="A160" s="40"/>
      <c r="B160" s="41"/>
      <c r="C160" s="206" t="s">
        <v>231</v>
      </c>
      <c r="D160" s="206" t="s">
        <v>141</v>
      </c>
      <c r="E160" s="207" t="s">
        <v>241</v>
      </c>
      <c r="F160" s="208" t="s">
        <v>242</v>
      </c>
      <c r="G160" s="209" t="s">
        <v>144</v>
      </c>
      <c r="H160" s="210">
        <v>0.48899999999999999</v>
      </c>
      <c r="I160" s="211"/>
      <c r="J160" s="212">
        <f>ROUND(I160*H160,2)</f>
        <v>0</v>
      </c>
      <c r="K160" s="208" t="s">
        <v>145</v>
      </c>
      <c r="L160" s="46"/>
      <c r="M160" s="213" t="s">
        <v>19</v>
      </c>
      <c r="N160" s="214" t="s">
        <v>48</v>
      </c>
      <c r="O160" s="86"/>
      <c r="P160" s="215">
        <f>O160*H160</f>
        <v>0</v>
      </c>
      <c r="Q160" s="215">
        <v>0.00010000000000000001</v>
      </c>
      <c r="R160" s="215">
        <f>Q160*H160</f>
        <v>4.8900000000000003E-05</v>
      </c>
      <c r="S160" s="215">
        <v>0</v>
      </c>
      <c r="T160" s="216">
        <f>S160*H160</f>
        <v>0</v>
      </c>
      <c r="U160" s="40"/>
      <c r="V160" s="40"/>
      <c r="W160" s="40"/>
      <c r="X160" s="40"/>
      <c r="Y160" s="40"/>
      <c r="Z160" s="40"/>
      <c r="AA160" s="40"/>
      <c r="AB160" s="40"/>
      <c r="AC160" s="40"/>
      <c r="AD160" s="40"/>
      <c r="AE160" s="40"/>
      <c r="AR160" s="217" t="s">
        <v>231</v>
      </c>
      <c r="AT160" s="217" t="s">
        <v>141</v>
      </c>
      <c r="AU160" s="217" t="s">
        <v>87</v>
      </c>
      <c r="AY160" s="19" t="s">
        <v>136</v>
      </c>
      <c r="BE160" s="218">
        <f>IF(N160="základní",J160,0)</f>
        <v>0</v>
      </c>
      <c r="BF160" s="218">
        <f>IF(N160="snížená",J160,0)</f>
        <v>0</v>
      </c>
      <c r="BG160" s="218">
        <f>IF(N160="zákl. přenesená",J160,0)</f>
        <v>0</v>
      </c>
      <c r="BH160" s="218">
        <f>IF(N160="sníž. přenesená",J160,0)</f>
        <v>0</v>
      </c>
      <c r="BI160" s="218">
        <f>IF(N160="nulová",J160,0)</f>
        <v>0</v>
      </c>
      <c r="BJ160" s="19" t="s">
        <v>85</v>
      </c>
      <c r="BK160" s="218">
        <f>ROUND(I160*H160,2)</f>
        <v>0</v>
      </c>
      <c r="BL160" s="19" t="s">
        <v>231</v>
      </c>
      <c r="BM160" s="217" t="s">
        <v>243</v>
      </c>
    </row>
    <row r="161" s="2" customFormat="1">
      <c r="A161" s="40"/>
      <c r="B161" s="41"/>
      <c r="C161" s="42"/>
      <c r="D161" s="219" t="s">
        <v>149</v>
      </c>
      <c r="E161" s="42"/>
      <c r="F161" s="220" t="s">
        <v>244</v>
      </c>
      <c r="G161" s="42"/>
      <c r="H161" s="42"/>
      <c r="I161" s="221"/>
      <c r="J161" s="42"/>
      <c r="K161" s="42"/>
      <c r="L161" s="46"/>
      <c r="M161" s="222"/>
      <c r="N161" s="223"/>
      <c r="O161" s="86"/>
      <c r="P161" s="86"/>
      <c r="Q161" s="86"/>
      <c r="R161" s="86"/>
      <c r="S161" s="86"/>
      <c r="T161" s="87"/>
      <c r="U161" s="40"/>
      <c r="V161" s="40"/>
      <c r="W161" s="40"/>
      <c r="X161" s="40"/>
      <c r="Y161" s="40"/>
      <c r="Z161" s="40"/>
      <c r="AA161" s="40"/>
      <c r="AB161" s="40"/>
      <c r="AC161" s="40"/>
      <c r="AD161" s="40"/>
      <c r="AE161" s="40"/>
      <c r="AT161" s="19" t="s">
        <v>149</v>
      </c>
      <c r="AU161" s="19" t="s">
        <v>87</v>
      </c>
    </row>
    <row r="162" s="13" customFormat="1">
      <c r="A162" s="13"/>
      <c r="B162" s="224"/>
      <c r="C162" s="225"/>
      <c r="D162" s="226" t="s">
        <v>151</v>
      </c>
      <c r="E162" s="227" t="s">
        <v>19</v>
      </c>
      <c r="F162" s="228" t="s">
        <v>234</v>
      </c>
      <c r="G162" s="225"/>
      <c r="H162" s="229">
        <v>0.155</v>
      </c>
      <c r="I162" s="230"/>
      <c r="J162" s="225"/>
      <c r="K162" s="225"/>
      <c r="L162" s="231"/>
      <c r="M162" s="232"/>
      <c r="N162" s="233"/>
      <c r="O162" s="233"/>
      <c r="P162" s="233"/>
      <c r="Q162" s="233"/>
      <c r="R162" s="233"/>
      <c r="S162" s="233"/>
      <c r="T162" s="234"/>
      <c r="U162" s="13"/>
      <c r="V162" s="13"/>
      <c r="W162" s="13"/>
      <c r="X162" s="13"/>
      <c r="Y162" s="13"/>
      <c r="Z162" s="13"/>
      <c r="AA162" s="13"/>
      <c r="AB162" s="13"/>
      <c r="AC162" s="13"/>
      <c r="AD162" s="13"/>
      <c r="AE162" s="13"/>
      <c r="AT162" s="235" t="s">
        <v>151</v>
      </c>
      <c r="AU162" s="235" t="s">
        <v>87</v>
      </c>
      <c r="AV162" s="13" t="s">
        <v>87</v>
      </c>
      <c r="AW162" s="13" t="s">
        <v>37</v>
      </c>
      <c r="AX162" s="13" t="s">
        <v>77</v>
      </c>
      <c r="AY162" s="235" t="s">
        <v>136</v>
      </c>
    </row>
    <row r="163" s="13" customFormat="1">
      <c r="A163" s="13"/>
      <c r="B163" s="224"/>
      <c r="C163" s="225"/>
      <c r="D163" s="226" t="s">
        <v>151</v>
      </c>
      <c r="E163" s="227" t="s">
        <v>19</v>
      </c>
      <c r="F163" s="228" t="s">
        <v>235</v>
      </c>
      <c r="G163" s="225"/>
      <c r="H163" s="229">
        <v>0.33400000000000002</v>
      </c>
      <c r="I163" s="230"/>
      <c r="J163" s="225"/>
      <c r="K163" s="225"/>
      <c r="L163" s="231"/>
      <c r="M163" s="232"/>
      <c r="N163" s="233"/>
      <c r="O163" s="233"/>
      <c r="P163" s="233"/>
      <c r="Q163" s="233"/>
      <c r="R163" s="233"/>
      <c r="S163" s="233"/>
      <c r="T163" s="234"/>
      <c r="U163" s="13"/>
      <c r="V163" s="13"/>
      <c r="W163" s="13"/>
      <c r="X163" s="13"/>
      <c r="Y163" s="13"/>
      <c r="Z163" s="13"/>
      <c r="AA163" s="13"/>
      <c r="AB163" s="13"/>
      <c r="AC163" s="13"/>
      <c r="AD163" s="13"/>
      <c r="AE163" s="13"/>
      <c r="AT163" s="235" t="s">
        <v>151</v>
      </c>
      <c r="AU163" s="235" t="s">
        <v>87</v>
      </c>
      <c r="AV163" s="13" t="s">
        <v>87</v>
      </c>
      <c r="AW163" s="13" t="s">
        <v>37</v>
      </c>
      <c r="AX163" s="13" t="s">
        <v>77</v>
      </c>
      <c r="AY163" s="235" t="s">
        <v>136</v>
      </c>
    </row>
    <row r="164" s="14" customFormat="1">
      <c r="A164" s="14"/>
      <c r="B164" s="236"/>
      <c r="C164" s="237"/>
      <c r="D164" s="226" t="s">
        <v>151</v>
      </c>
      <c r="E164" s="238" t="s">
        <v>19</v>
      </c>
      <c r="F164" s="239" t="s">
        <v>154</v>
      </c>
      <c r="G164" s="237"/>
      <c r="H164" s="240">
        <v>0.48899999999999999</v>
      </c>
      <c r="I164" s="241"/>
      <c r="J164" s="237"/>
      <c r="K164" s="237"/>
      <c r="L164" s="242"/>
      <c r="M164" s="243"/>
      <c r="N164" s="244"/>
      <c r="O164" s="244"/>
      <c r="P164" s="244"/>
      <c r="Q164" s="244"/>
      <c r="R164" s="244"/>
      <c r="S164" s="244"/>
      <c r="T164" s="245"/>
      <c r="U164" s="14"/>
      <c r="V164" s="14"/>
      <c r="W164" s="14"/>
      <c r="X164" s="14"/>
      <c r="Y164" s="14"/>
      <c r="Z164" s="14"/>
      <c r="AA164" s="14"/>
      <c r="AB164" s="14"/>
      <c r="AC164" s="14"/>
      <c r="AD164" s="14"/>
      <c r="AE164" s="14"/>
      <c r="AT164" s="246" t="s">
        <v>151</v>
      </c>
      <c r="AU164" s="246" t="s">
        <v>87</v>
      </c>
      <c r="AV164" s="14" t="s">
        <v>146</v>
      </c>
      <c r="AW164" s="14" t="s">
        <v>37</v>
      </c>
      <c r="AX164" s="14" t="s">
        <v>85</v>
      </c>
      <c r="AY164" s="246" t="s">
        <v>136</v>
      </c>
    </row>
    <row r="165" s="2" customFormat="1" ht="76.35" customHeight="1">
      <c r="A165" s="40"/>
      <c r="B165" s="41"/>
      <c r="C165" s="206" t="s">
        <v>245</v>
      </c>
      <c r="D165" s="206" t="s">
        <v>141</v>
      </c>
      <c r="E165" s="207" t="s">
        <v>246</v>
      </c>
      <c r="F165" s="208" t="s">
        <v>247</v>
      </c>
      <c r="G165" s="209" t="s">
        <v>195</v>
      </c>
      <c r="H165" s="210">
        <v>0.0060000000000000001</v>
      </c>
      <c r="I165" s="211"/>
      <c r="J165" s="212">
        <f>ROUND(I165*H165,2)</f>
        <v>0</v>
      </c>
      <c r="K165" s="208" t="s">
        <v>145</v>
      </c>
      <c r="L165" s="46"/>
      <c r="M165" s="213" t="s">
        <v>19</v>
      </c>
      <c r="N165" s="214" t="s">
        <v>48</v>
      </c>
      <c r="O165" s="86"/>
      <c r="P165" s="215">
        <f>O165*H165</f>
        <v>0</v>
      </c>
      <c r="Q165" s="215">
        <v>0</v>
      </c>
      <c r="R165" s="215">
        <f>Q165*H165</f>
        <v>0</v>
      </c>
      <c r="S165" s="215">
        <v>0</v>
      </c>
      <c r="T165" s="216">
        <f>S165*H165</f>
        <v>0</v>
      </c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  <c r="AE165" s="40"/>
      <c r="AR165" s="217" t="s">
        <v>231</v>
      </c>
      <c r="AT165" s="217" t="s">
        <v>141</v>
      </c>
      <c r="AU165" s="217" t="s">
        <v>87</v>
      </c>
      <c r="AY165" s="19" t="s">
        <v>136</v>
      </c>
      <c r="BE165" s="218">
        <f>IF(N165="základní",J165,0)</f>
        <v>0</v>
      </c>
      <c r="BF165" s="218">
        <f>IF(N165="snížená",J165,0)</f>
        <v>0</v>
      </c>
      <c r="BG165" s="218">
        <f>IF(N165="zákl. přenesená",J165,0)</f>
        <v>0</v>
      </c>
      <c r="BH165" s="218">
        <f>IF(N165="sníž. přenesená",J165,0)</f>
        <v>0</v>
      </c>
      <c r="BI165" s="218">
        <f>IF(N165="nulová",J165,0)</f>
        <v>0</v>
      </c>
      <c r="BJ165" s="19" t="s">
        <v>85</v>
      </c>
      <c r="BK165" s="218">
        <f>ROUND(I165*H165,2)</f>
        <v>0</v>
      </c>
      <c r="BL165" s="19" t="s">
        <v>231</v>
      </c>
      <c r="BM165" s="217" t="s">
        <v>248</v>
      </c>
    </row>
    <row r="166" s="2" customFormat="1">
      <c r="A166" s="40"/>
      <c r="B166" s="41"/>
      <c r="C166" s="42"/>
      <c r="D166" s="219" t="s">
        <v>149</v>
      </c>
      <c r="E166" s="42"/>
      <c r="F166" s="220" t="s">
        <v>249</v>
      </c>
      <c r="G166" s="42"/>
      <c r="H166" s="42"/>
      <c r="I166" s="221"/>
      <c r="J166" s="42"/>
      <c r="K166" s="42"/>
      <c r="L166" s="46"/>
      <c r="M166" s="222"/>
      <c r="N166" s="223"/>
      <c r="O166" s="86"/>
      <c r="P166" s="86"/>
      <c r="Q166" s="86"/>
      <c r="R166" s="86"/>
      <c r="S166" s="86"/>
      <c r="T166" s="87"/>
      <c r="U166" s="40"/>
      <c r="V166" s="40"/>
      <c r="W166" s="40"/>
      <c r="X166" s="40"/>
      <c r="Y166" s="40"/>
      <c r="Z166" s="40"/>
      <c r="AA166" s="40"/>
      <c r="AB166" s="40"/>
      <c r="AC166" s="40"/>
      <c r="AD166" s="40"/>
      <c r="AE166" s="40"/>
      <c r="AT166" s="19" t="s">
        <v>149</v>
      </c>
      <c r="AU166" s="19" t="s">
        <v>87</v>
      </c>
    </row>
    <row r="167" s="12" customFormat="1" ht="22.8" customHeight="1">
      <c r="A167" s="12"/>
      <c r="B167" s="190"/>
      <c r="C167" s="191"/>
      <c r="D167" s="192" t="s">
        <v>76</v>
      </c>
      <c r="E167" s="204" t="s">
        <v>250</v>
      </c>
      <c r="F167" s="204" t="s">
        <v>251</v>
      </c>
      <c r="G167" s="191"/>
      <c r="H167" s="191"/>
      <c r="I167" s="194"/>
      <c r="J167" s="205">
        <f>BK167</f>
        <v>0</v>
      </c>
      <c r="K167" s="191"/>
      <c r="L167" s="196"/>
      <c r="M167" s="197"/>
      <c r="N167" s="198"/>
      <c r="O167" s="198"/>
      <c r="P167" s="199">
        <f>SUM(P168:P180)</f>
        <v>0</v>
      </c>
      <c r="Q167" s="198"/>
      <c r="R167" s="199">
        <f>SUM(R168:R180)</f>
        <v>0</v>
      </c>
      <c r="S167" s="198"/>
      <c r="T167" s="200">
        <f>SUM(T168:T180)</f>
        <v>0.5</v>
      </c>
      <c r="U167" s="12"/>
      <c r="V167" s="12"/>
      <c r="W167" s="12"/>
      <c r="X167" s="12"/>
      <c r="Y167" s="12"/>
      <c r="Z167" s="12"/>
      <c r="AA167" s="12"/>
      <c r="AB167" s="12"/>
      <c r="AC167" s="12"/>
      <c r="AD167" s="12"/>
      <c r="AE167" s="12"/>
      <c r="AR167" s="201" t="s">
        <v>87</v>
      </c>
      <c r="AT167" s="202" t="s">
        <v>76</v>
      </c>
      <c r="AU167" s="202" t="s">
        <v>85</v>
      </c>
      <c r="AY167" s="201" t="s">
        <v>136</v>
      </c>
      <c r="BK167" s="203">
        <f>SUM(BK168:BK180)</f>
        <v>0</v>
      </c>
    </row>
    <row r="168" s="2" customFormat="1" ht="16.5" customHeight="1">
      <c r="A168" s="40"/>
      <c r="B168" s="41"/>
      <c r="C168" s="206" t="s">
        <v>252</v>
      </c>
      <c r="D168" s="206" t="s">
        <v>141</v>
      </c>
      <c r="E168" s="207" t="s">
        <v>253</v>
      </c>
      <c r="F168" s="208" t="s">
        <v>254</v>
      </c>
      <c r="G168" s="209" t="s">
        <v>255</v>
      </c>
      <c r="H168" s="210">
        <v>1</v>
      </c>
      <c r="I168" s="211"/>
      <c r="J168" s="212">
        <f>ROUND(I168*H168,2)</f>
        <v>0</v>
      </c>
      <c r="K168" s="208" t="s">
        <v>19</v>
      </c>
      <c r="L168" s="46"/>
      <c r="M168" s="213" t="s">
        <v>19</v>
      </c>
      <c r="N168" s="214" t="s">
        <v>48</v>
      </c>
      <c r="O168" s="86"/>
      <c r="P168" s="215">
        <f>O168*H168</f>
        <v>0</v>
      </c>
      <c r="Q168" s="215">
        <v>0</v>
      </c>
      <c r="R168" s="215">
        <f>Q168*H168</f>
        <v>0</v>
      </c>
      <c r="S168" s="215">
        <v>0.5</v>
      </c>
      <c r="T168" s="216">
        <f>S168*H168</f>
        <v>0.5</v>
      </c>
      <c r="U168" s="40"/>
      <c r="V168" s="40"/>
      <c r="W168" s="40"/>
      <c r="X168" s="40"/>
      <c r="Y168" s="40"/>
      <c r="Z168" s="40"/>
      <c r="AA168" s="40"/>
      <c r="AB168" s="40"/>
      <c r="AC168" s="40"/>
      <c r="AD168" s="40"/>
      <c r="AE168" s="40"/>
      <c r="AR168" s="217" t="s">
        <v>231</v>
      </c>
      <c r="AT168" s="217" t="s">
        <v>141</v>
      </c>
      <c r="AU168" s="217" t="s">
        <v>87</v>
      </c>
      <c r="AY168" s="19" t="s">
        <v>136</v>
      </c>
      <c r="BE168" s="218">
        <f>IF(N168="základní",J168,0)</f>
        <v>0</v>
      </c>
      <c r="BF168" s="218">
        <f>IF(N168="snížená",J168,0)</f>
        <v>0</v>
      </c>
      <c r="BG168" s="218">
        <f>IF(N168="zákl. přenesená",J168,0)</f>
        <v>0</v>
      </c>
      <c r="BH168" s="218">
        <f>IF(N168="sníž. přenesená",J168,0)</f>
        <v>0</v>
      </c>
      <c r="BI168" s="218">
        <f>IF(N168="nulová",J168,0)</f>
        <v>0</v>
      </c>
      <c r="BJ168" s="19" t="s">
        <v>85</v>
      </c>
      <c r="BK168" s="218">
        <f>ROUND(I168*H168,2)</f>
        <v>0</v>
      </c>
      <c r="BL168" s="19" t="s">
        <v>231</v>
      </c>
      <c r="BM168" s="217" t="s">
        <v>256</v>
      </c>
    </row>
    <row r="169" s="13" customFormat="1">
      <c r="A169" s="13"/>
      <c r="B169" s="224"/>
      <c r="C169" s="225"/>
      <c r="D169" s="226" t="s">
        <v>151</v>
      </c>
      <c r="E169" s="227" t="s">
        <v>19</v>
      </c>
      <c r="F169" s="228" t="s">
        <v>85</v>
      </c>
      <c r="G169" s="225"/>
      <c r="H169" s="229">
        <v>1</v>
      </c>
      <c r="I169" s="230"/>
      <c r="J169" s="225"/>
      <c r="K169" s="225"/>
      <c r="L169" s="231"/>
      <c r="M169" s="232"/>
      <c r="N169" s="233"/>
      <c r="O169" s="233"/>
      <c r="P169" s="233"/>
      <c r="Q169" s="233"/>
      <c r="R169" s="233"/>
      <c r="S169" s="233"/>
      <c r="T169" s="234"/>
      <c r="U169" s="13"/>
      <c r="V169" s="13"/>
      <c r="W169" s="13"/>
      <c r="X169" s="13"/>
      <c r="Y169" s="13"/>
      <c r="Z169" s="13"/>
      <c r="AA169" s="13"/>
      <c r="AB169" s="13"/>
      <c r="AC169" s="13"/>
      <c r="AD169" s="13"/>
      <c r="AE169" s="13"/>
      <c r="AT169" s="235" t="s">
        <v>151</v>
      </c>
      <c r="AU169" s="235" t="s">
        <v>87</v>
      </c>
      <c r="AV169" s="13" t="s">
        <v>87</v>
      </c>
      <c r="AW169" s="13" t="s">
        <v>37</v>
      </c>
      <c r="AX169" s="13" t="s">
        <v>77</v>
      </c>
      <c r="AY169" s="235" t="s">
        <v>136</v>
      </c>
    </row>
    <row r="170" s="14" customFormat="1">
      <c r="A170" s="14"/>
      <c r="B170" s="236"/>
      <c r="C170" s="237"/>
      <c r="D170" s="226" t="s">
        <v>151</v>
      </c>
      <c r="E170" s="238" t="s">
        <v>19</v>
      </c>
      <c r="F170" s="239" t="s">
        <v>154</v>
      </c>
      <c r="G170" s="237"/>
      <c r="H170" s="240">
        <v>1</v>
      </c>
      <c r="I170" s="241"/>
      <c r="J170" s="237"/>
      <c r="K170" s="237"/>
      <c r="L170" s="242"/>
      <c r="M170" s="243"/>
      <c r="N170" s="244"/>
      <c r="O170" s="244"/>
      <c r="P170" s="244"/>
      <c r="Q170" s="244"/>
      <c r="R170" s="244"/>
      <c r="S170" s="244"/>
      <c r="T170" s="245"/>
      <c r="U170" s="14"/>
      <c r="V170" s="14"/>
      <c r="W170" s="14"/>
      <c r="X170" s="14"/>
      <c r="Y170" s="14"/>
      <c r="Z170" s="14"/>
      <c r="AA170" s="14"/>
      <c r="AB170" s="14"/>
      <c r="AC170" s="14"/>
      <c r="AD170" s="14"/>
      <c r="AE170" s="14"/>
      <c r="AT170" s="246" t="s">
        <v>151</v>
      </c>
      <c r="AU170" s="246" t="s">
        <v>87</v>
      </c>
      <c r="AV170" s="14" t="s">
        <v>146</v>
      </c>
      <c r="AW170" s="14" t="s">
        <v>37</v>
      </c>
      <c r="AX170" s="14" t="s">
        <v>85</v>
      </c>
      <c r="AY170" s="246" t="s">
        <v>136</v>
      </c>
    </row>
    <row r="171" s="2" customFormat="1" ht="37.8" customHeight="1">
      <c r="A171" s="40"/>
      <c r="B171" s="41"/>
      <c r="C171" s="206" t="s">
        <v>257</v>
      </c>
      <c r="D171" s="206" t="s">
        <v>141</v>
      </c>
      <c r="E171" s="207" t="s">
        <v>258</v>
      </c>
      <c r="F171" s="208" t="s">
        <v>259</v>
      </c>
      <c r="G171" s="209" t="s">
        <v>255</v>
      </c>
      <c r="H171" s="210">
        <v>1</v>
      </c>
      <c r="I171" s="211"/>
      <c r="J171" s="212">
        <f>ROUND(I171*H171,2)</f>
        <v>0</v>
      </c>
      <c r="K171" s="208" t="s">
        <v>19</v>
      </c>
      <c r="L171" s="46"/>
      <c r="M171" s="213" t="s">
        <v>19</v>
      </c>
      <c r="N171" s="214" t="s">
        <v>48</v>
      </c>
      <c r="O171" s="86"/>
      <c r="P171" s="215">
        <f>O171*H171</f>
        <v>0</v>
      </c>
      <c r="Q171" s="215">
        <v>0</v>
      </c>
      <c r="R171" s="215">
        <f>Q171*H171</f>
        <v>0</v>
      </c>
      <c r="S171" s="215">
        <v>0</v>
      </c>
      <c r="T171" s="216">
        <f>S171*H171</f>
        <v>0</v>
      </c>
      <c r="U171" s="40"/>
      <c r="V171" s="40"/>
      <c r="W171" s="40"/>
      <c r="X171" s="40"/>
      <c r="Y171" s="40"/>
      <c r="Z171" s="40"/>
      <c r="AA171" s="40"/>
      <c r="AB171" s="40"/>
      <c r="AC171" s="40"/>
      <c r="AD171" s="40"/>
      <c r="AE171" s="40"/>
      <c r="AR171" s="217" t="s">
        <v>231</v>
      </c>
      <c r="AT171" s="217" t="s">
        <v>141</v>
      </c>
      <c r="AU171" s="217" t="s">
        <v>87</v>
      </c>
      <c r="AY171" s="19" t="s">
        <v>136</v>
      </c>
      <c r="BE171" s="218">
        <f>IF(N171="základní",J171,0)</f>
        <v>0</v>
      </c>
      <c r="BF171" s="218">
        <f>IF(N171="snížená",J171,0)</f>
        <v>0</v>
      </c>
      <c r="BG171" s="218">
        <f>IF(N171="zákl. přenesená",J171,0)</f>
        <v>0</v>
      </c>
      <c r="BH171" s="218">
        <f>IF(N171="sníž. přenesená",J171,0)</f>
        <v>0</v>
      </c>
      <c r="BI171" s="218">
        <f>IF(N171="nulová",J171,0)</f>
        <v>0</v>
      </c>
      <c r="BJ171" s="19" t="s">
        <v>85</v>
      </c>
      <c r="BK171" s="218">
        <f>ROUND(I171*H171,2)</f>
        <v>0</v>
      </c>
      <c r="BL171" s="19" t="s">
        <v>231</v>
      </c>
      <c r="BM171" s="217" t="s">
        <v>260</v>
      </c>
    </row>
    <row r="172" s="2" customFormat="1">
      <c r="A172" s="40"/>
      <c r="B172" s="41"/>
      <c r="C172" s="42"/>
      <c r="D172" s="226" t="s">
        <v>261</v>
      </c>
      <c r="E172" s="42"/>
      <c r="F172" s="247" t="s">
        <v>262</v>
      </c>
      <c r="G172" s="42"/>
      <c r="H172" s="42"/>
      <c r="I172" s="221"/>
      <c r="J172" s="42"/>
      <c r="K172" s="42"/>
      <c r="L172" s="46"/>
      <c r="M172" s="222"/>
      <c r="N172" s="223"/>
      <c r="O172" s="86"/>
      <c r="P172" s="86"/>
      <c r="Q172" s="86"/>
      <c r="R172" s="86"/>
      <c r="S172" s="86"/>
      <c r="T172" s="87"/>
      <c r="U172" s="40"/>
      <c r="V172" s="40"/>
      <c r="W172" s="40"/>
      <c r="X172" s="40"/>
      <c r="Y172" s="40"/>
      <c r="Z172" s="40"/>
      <c r="AA172" s="40"/>
      <c r="AB172" s="40"/>
      <c r="AC172" s="40"/>
      <c r="AD172" s="40"/>
      <c r="AE172" s="40"/>
      <c r="AT172" s="19" t="s">
        <v>261</v>
      </c>
      <c r="AU172" s="19" t="s">
        <v>87</v>
      </c>
    </row>
    <row r="173" s="13" customFormat="1">
      <c r="A173" s="13"/>
      <c r="B173" s="224"/>
      <c r="C173" s="225"/>
      <c r="D173" s="226" t="s">
        <v>151</v>
      </c>
      <c r="E173" s="227" t="s">
        <v>19</v>
      </c>
      <c r="F173" s="228" t="s">
        <v>85</v>
      </c>
      <c r="G173" s="225"/>
      <c r="H173" s="229">
        <v>1</v>
      </c>
      <c r="I173" s="230"/>
      <c r="J173" s="225"/>
      <c r="K173" s="225"/>
      <c r="L173" s="231"/>
      <c r="M173" s="232"/>
      <c r="N173" s="233"/>
      <c r="O173" s="233"/>
      <c r="P173" s="233"/>
      <c r="Q173" s="233"/>
      <c r="R173" s="233"/>
      <c r="S173" s="233"/>
      <c r="T173" s="234"/>
      <c r="U173" s="13"/>
      <c r="V173" s="13"/>
      <c r="W173" s="13"/>
      <c r="X173" s="13"/>
      <c r="Y173" s="13"/>
      <c r="Z173" s="13"/>
      <c r="AA173" s="13"/>
      <c r="AB173" s="13"/>
      <c r="AC173" s="13"/>
      <c r="AD173" s="13"/>
      <c r="AE173" s="13"/>
      <c r="AT173" s="235" t="s">
        <v>151</v>
      </c>
      <c r="AU173" s="235" t="s">
        <v>87</v>
      </c>
      <c r="AV173" s="13" t="s">
        <v>87</v>
      </c>
      <c r="AW173" s="13" t="s">
        <v>37</v>
      </c>
      <c r="AX173" s="13" t="s">
        <v>77</v>
      </c>
      <c r="AY173" s="235" t="s">
        <v>136</v>
      </c>
    </row>
    <row r="174" s="14" customFormat="1">
      <c r="A174" s="14"/>
      <c r="B174" s="236"/>
      <c r="C174" s="237"/>
      <c r="D174" s="226" t="s">
        <v>151</v>
      </c>
      <c r="E174" s="238" t="s">
        <v>19</v>
      </c>
      <c r="F174" s="239" t="s">
        <v>154</v>
      </c>
      <c r="G174" s="237"/>
      <c r="H174" s="240">
        <v>1</v>
      </c>
      <c r="I174" s="241"/>
      <c r="J174" s="237"/>
      <c r="K174" s="237"/>
      <c r="L174" s="242"/>
      <c r="M174" s="243"/>
      <c r="N174" s="244"/>
      <c r="O174" s="244"/>
      <c r="P174" s="244"/>
      <c r="Q174" s="244"/>
      <c r="R174" s="244"/>
      <c r="S174" s="244"/>
      <c r="T174" s="245"/>
      <c r="U174" s="14"/>
      <c r="V174" s="14"/>
      <c r="W174" s="14"/>
      <c r="X174" s="14"/>
      <c r="Y174" s="14"/>
      <c r="Z174" s="14"/>
      <c r="AA174" s="14"/>
      <c r="AB174" s="14"/>
      <c r="AC174" s="14"/>
      <c r="AD174" s="14"/>
      <c r="AE174" s="14"/>
      <c r="AT174" s="246" t="s">
        <v>151</v>
      </c>
      <c r="AU174" s="246" t="s">
        <v>87</v>
      </c>
      <c r="AV174" s="14" t="s">
        <v>146</v>
      </c>
      <c r="AW174" s="14" t="s">
        <v>37</v>
      </c>
      <c r="AX174" s="14" t="s">
        <v>85</v>
      </c>
      <c r="AY174" s="246" t="s">
        <v>136</v>
      </c>
    </row>
    <row r="175" s="2" customFormat="1" ht="37.8" customHeight="1">
      <c r="A175" s="40"/>
      <c r="B175" s="41"/>
      <c r="C175" s="206" t="s">
        <v>263</v>
      </c>
      <c r="D175" s="206" t="s">
        <v>141</v>
      </c>
      <c r="E175" s="207" t="s">
        <v>264</v>
      </c>
      <c r="F175" s="208" t="s">
        <v>265</v>
      </c>
      <c r="G175" s="209" t="s">
        <v>255</v>
      </c>
      <c r="H175" s="210">
        <v>1</v>
      </c>
      <c r="I175" s="211"/>
      <c r="J175" s="212">
        <f>ROUND(I175*H175,2)</f>
        <v>0</v>
      </c>
      <c r="K175" s="208" t="s">
        <v>19</v>
      </c>
      <c r="L175" s="46"/>
      <c r="M175" s="213" t="s">
        <v>19</v>
      </c>
      <c r="N175" s="214" t="s">
        <v>48</v>
      </c>
      <c r="O175" s="86"/>
      <c r="P175" s="215">
        <f>O175*H175</f>
        <v>0</v>
      </c>
      <c r="Q175" s="215">
        <v>0</v>
      </c>
      <c r="R175" s="215">
        <f>Q175*H175</f>
        <v>0</v>
      </c>
      <c r="S175" s="215">
        <v>0</v>
      </c>
      <c r="T175" s="216">
        <f>S175*H175</f>
        <v>0</v>
      </c>
      <c r="U175" s="40"/>
      <c r="V175" s="40"/>
      <c r="W175" s="40"/>
      <c r="X175" s="40"/>
      <c r="Y175" s="40"/>
      <c r="Z175" s="40"/>
      <c r="AA175" s="40"/>
      <c r="AB175" s="40"/>
      <c r="AC175" s="40"/>
      <c r="AD175" s="40"/>
      <c r="AE175" s="40"/>
      <c r="AR175" s="217" t="s">
        <v>231</v>
      </c>
      <c r="AT175" s="217" t="s">
        <v>141</v>
      </c>
      <c r="AU175" s="217" t="s">
        <v>87</v>
      </c>
      <c r="AY175" s="19" t="s">
        <v>136</v>
      </c>
      <c r="BE175" s="218">
        <f>IF(N175="základní",J175,0)</f>
        <v>0</v>
      </c>
      <c r="BF175" s="218">
        <f>IF(N175="snížená",J175,0)</f>
        <v>0</v>
      </c>
      <c r="BG175" s="218">
        <f>IF(N175="zákl. přenesená",J175,0)</f>
        <v>0</v>
      </c>
      <c r="BH175" s="218">
        <f>IF(N175="sníž. přenesená",J175,0)</f>
        <v>0</v>
      </c>
      <c r="BI175" s="218">
        <f>IF(N175="nulová",J175,0)</f>
        <v>0</v>
      </c>
      <c r="BJ175" s="19" t="s">
        <v>85</v>
      </c>
      <c r="BK175" s="218">
        <f>ROUND(I175*H175,2)</f>
        <v>0</v>
      </c>
      <c r="BL175" s="19" t="s">
        <v>231</v>
      </c>
      <c r="BM175" s="217" t="s">
        <v>266</v>
      </c>
    </row>
    <row r="176" s="2" customFormat="1">
      <c r="A176" s="40"/>
      <c r="B176" s="41"/>
      <c r="C176" s="42"/>
      <c r="D176" s="226" t="s">
        <v>261</v>
      </c>
      <c r="E176" s="42"/>
      <c r="F176" s="247" t="s">
        <v>267</v>
      </c>
      <c r="G176" s="42"/>
      <c r="H176" s="42"/>
      <c r="I176" s="221"/>
      <c r="J176" s="42"/>
      <c r="K176" s="42"/>
      <c r="L176" s="46"/>
      <c r="M176" s="222"/>
      <c r="N176" s="223"/>
      <c r="O176" s="86"/>
      <c r="P176" s="86"/>
      <c r="Q176" s="86"/>
      <c r="R176" s="86"/>
      <c r="S176" s="86"/>
      <c r="T176" s="87"/>
      <c r="U176" s="40"/>
      <c r="V176" s="40"/>
      <c r="W176" s="40"/>
      <c r="X176" s="40"/>
      <c r="Y176" s="40"/>
      <c r="Z176" s="40"/>
      <c r="AA176" s="40"/>
      <c r="AB176" s="40"/>
      <c r="AC176" s="40"/>
      <c r="AD176" s="40"/>
      <c r="AE176" s="40"/>
      <c r="AT176" s="19" t="s">
        <v>261</v>
      </c>
      <c r="AU176" s="19" t="s">
        <v>87</v>
      </c>
    </row>
    <row r="177" s="13" customFormat="1">
      <c r="A177" s="13"/>
      <c r="B177" s="224"/>
      <c r="C177" s="225"/>
      <c r="D177" s="226" t="s">
        <v>151</v>
      </c>
      <c r="E177" s="227" t="s">
        <v>19</v>
      </c>
      <c r="F177" s="228" t="s">
        <v>85</v>
      </c>
      <c r="G177" s="225"/>
      <c r="H177" s="229">
        <v>1</v>
      </c>
      <c r="I177" s="230"/>
      <c r="J177" s="225"/>
      <c r="K177" s="225"/>
      <c r="L177" s="231"/>
      <c r="M177" s="232"/>
      <c r="N177" s="233"/>
      <c r="O177" s="233"/>
      <c r="P177" s="233"/>
      <c r="Q177" s="233"/>
      <c r="R177" s="233"/>
      <c r="S177" s="233"/>
      <c r="T177" s="234"/>
      <c r="U177" s="13"/>
      <c r="V177" s="13"/>
      <c r="W177" s="13"/>
      <c r="X177" s="13"/>
      <c r="Y177" s="13"/>
      <c r="Z177" s="13"/>
      <c r="AA177" s="13"/>
      <c r="AB177" s="13"/>
      <c r="AC177" s="13"/>
      <c r="AD177" s="13"/>
      <c r="AE177" s="13"/>
      <c r="AT177" s="235" t="s">
        <v>151</v>
      </c>
      <c r="AU177" s="235" t="s">
        <v>87</v>
      </c>
      <c r="AV177" s="13" t="s">
        <v>87</v>
      </c>
      <c r="AW177" s="13" t="s">
        <v>37</v>
      </c>
      <c r="AX177" s="13" t="s">
        <v>77</v>
      </c>
      <c r="AY177" s="235" t="s">
        <v>136</v>
      </c>
    </row>
    <row r="178" s="14" customFormat="1">
      <c r="A178" s="14"/>
      <c r="B178" s="236"/>
      <c r="C178" s="237"/>
      <c r="D178" s="226" t="s">
        <v>151</v>
      </c>
      <c r="E178" s="238" t="s">
        <v>19</v>
      </c>
      <c r="F178" s="239" t="s">
        <v>154</v>
      </c>
      <c r="G178" s="237"/>
      <c r="H178" s="240">
        <v>1</v>
      </c>
      <c r="I178" s="241"/>
      <c r="J178" s="237"/>
      <c r="K178" s="237"/>
      <c r="L178" s="242"/>
      <c r="M178" s="243"/>
      <c r="N178" s="244"/>
      <c r="O178" s="244"/>
      <c r="P178" s="244"/>
      <c r="Q178" s="244"/>
      <c r="R178" s="244"/>
      <c r="S178" s="244"/>
      <c r="T178" s="245"/>
      <c r="U178" s="14"/>
      <c r="V178" s="14"/>
      <c r="W178" s="14"/>
      <c r="X178" s="14"/>
      <c r="Y178" s="14"/>
      <c r="Z178" s="14"/>
      <c r="AA178" s="14"/>
      <c r="AB178" s="14"/>
      <c r="AC178" s="14"/>
      <c r="AD178" s="14"/>
      <c r="AE178" s="14"/>
      <c r="AT178" s="246" t="s">
        <v>151</v>
      </c>
      <c r="AU178" s="246" t="s">
        <v>87</v>
      </c>
      <c r="AV178" s="14" t="s">
        <v>146</v>
      </c>
      <c r="AW178" s="14" t="s">
        <v>37</v>
      </c>
      <c r="AX178" s="14" t="s">
        <v>85</v>
      </c>
      <c r="AY178" s="246" t="s">
        <v>136</v>
      </c>
    </row>
    <row r="179" s="2" customFormat="1" ht="49.05" customHeight="1">
      <c r="A179" s="40"/>
      <c r="B179" s="41"/>
      <c r="C179" s="206" t="s">
        <v>7</v>
      </c>
      <c r="D179" s="206" t="s">
        <v>141</v>
      </c>
      <c r="E179" s="207" t="s">
        <v>268</v>
      </c>
      <c r="F179" s="208" t="s">
        <v>269</v>
      </c>
      <c r="G179" s="209" t="s">
        <v>270</v>
      </c>
      <c r="H179" s="248"/>
      <c r="I179" s="211"/>
      <c r="J179" s="212">
        <f>ROUND(I179*H179,2)</f>
        <v>0</v>
      </c>
      <c r="K179" s="208" t="s">
        <v>145</v>
      </c>
      <c r="L179" s="46"/>
      <c r="M179" s="213" t="s">
        <v>19</v>
      </c>
      <c r="N179" s="214" t="s">
        <v>48</v>
      </c>
      <c r="O179" s="86"/>
      <c r="P179" s="215">
        <f>O179*H179</f>
        <v>0</v>
      </c>
      <c r="Q179" s="215">
        <v>0</v>
      </c>
      <c r="R179" s="215">
        <f>Q179*H179</f>
        <v>0</v>
      </c>
      <c r="S179" s="215">
        <v>0</v>
      </c>
      <c r="T179" s="216">
        <f>S179*H179</f>
        <v>0</v>
      </c>
      <c r="U179" s="40"/>
      <c r="V179" s="40"/>
      <c r="W179" s="40"/>
      <c r="X179" s="40"/>
      <c r="Y179" s="40"/>
      <c r="Z179" s="40"/>
      <c r="AA179" s="40"/>
      <c r="AB179" s="40"/>
      <c r="AC179" s="40"/>
      <c r="AD179" s="40"/>
      <c r="AE179" s="40"/>
      <c r="AR179" s="217" t="s">
        <v>231</v>
      </c>
      <c r="AT179" s="217" t="s">
        <v>141</v>
      </c>
      <c r="AU179" s="217" t="s">
        <v>87</v>
      </c>
      <c r="AY179" s="19" t="s">
        <v>136</v>
      </c>
      <c r="BE179" s="218">
        <f>IF(N179="základní",J179,0)</f>
        <v>0</v>
      </c>
      <c r="BF179" s="218">
        <f>IF(N179="snížená",J179,0)</f>
        <v>0</v>
      </c>
      <c r="BG179" s="218">
        <f>IF(N179="zákl. přenesená",J179,0)</f>
        <v>0</v>
      </c>
      <c r="BH179" s="218">
        <f>IF(N179="sníž. přenesená",J179,0)</f>
        <v>0</v>
      </c>
      <c r="BI179" s="218">
        <f>IF(N179="nulová",J179,0)</f>
        <v>0</v>
      </c>
      <c r="BJ179" s="19" t="s">
        <v>85</v>
      </c>
      <c r="BK179" s="218">
        <f>ROUND(I179*H179,2)</f>
        <v>0</v>
      </c>
      <c r="BL179" s="19" t="s">
        <v>231</v>
      </c>
      <c r="BM179" s="217" t="s">
        <v>271</v>
      </c>
    </row>
    <row r="180" s="2" customFormat="1">
      <c r="A180" s="40"/>
      <c r="B180" s="41"/>
      <c r="C180" s="42"/>
      <c r="D180" s="219" t="s">
        <v>149</v>
      </c>
      <c r="E180" s="42"/>
      <c r="F180" s="220" t="s">
        <v>272</v>
      </c>
      <c r="G180" s="42"/>
      <c r="H180" s="42"/>
      <c r="I180" s="221"/>
      <c r="J180" s="42"/>
      <c r="K180" s="42"/>
      <c r="L180" s="46"/>
      <c r="M180" s="222"/>
      <c r="N180" s="223"/>
      <c r="O180" s="86"/>
      <c r="P180" s="86"/>
      <c r="Q180" s="86"/>
      <c r="R180" s="86"/>
      <c r="S180" s="86"/>
      <c r="T180" s="87"/>
      <c r="U180" s="40"/>
      <c r="V180" s="40"/>
      <c r="W180" s="40"/>
      <c r="X180" s="40"/>
      <c r="Y180" s="40"/>
      <c r="Z180" s="40"/>
      <c r="AA180" s="40"/>
      <c r="AB180" s="40"/>
      <c r="AC180" s="40"/>
      <c r="AD180" s="40"/>
      <c r="AE180" s="40"/>
      <c r="AT180" s="19" t="s">
        <v>149</v>
      </c>
      <c r="AU180" s="19" t="s">
        <v>87</v>
      </c>
    </row>
    <row r="181" s="12" customFormat="1" ht="22.8" customHeight="1">
      <c r="A181" s="12"/>
      <c r="B181" s="190"/>
      <c r="C181" s="191"/>
      <c r="D181" s="192" t="s">
        <v>76</v>
      </c>
      <c r="E181" s="204" t="s">
        <v>273</v>
      </c>
      <c r="F181" s="204" t="s">
        <v>274</v>
      </c>
      <c r="G181" s="191"/>
      <c r="H181" s="191"/>
      <c r="I181" s="194"/>
      <c r="J181" s="205">
        <f>BK181</f>
        <v>0</v>
      </c>
      <c r="K181" s="191"/>
      <c r="L181" s="196"/>
      <c r="M181" s="197"/>
      <c r="N181" s="198"/>
      <c r="O181" s="198"/>
      <c r="P181" s="199">
        <f>SUM(P182:P185)</f>
        <v>0</v>
      </c>
      <c r="Q181" s="198"/>
      <c r="R181" s="199">
        <f>SUM(R182:R185)</f>
        <v>0</v>
      </c>
      <c r="S181" s="198"/>
      <c r="T181" s="200">
        <f>SUM(T182:T185)</f>
        <v>0.040000000000000001</v>
      </c>
      <c r="U181" s="12"/>
      <c r="V181" s="12"/>
      <c r="W181" s="12"/>
      <c r="X181" s="12"/>
      <c r="Y181" s="12"/>
      <c r="Z181" s="12"/>
      <c r="AA181" s="12"/>
      <c r="AB181" s="12"/>
      <c r="AC181" s="12"/>
      <c r="AD181" s="12"/>
      <c r="AE181" s="12"/>
      <c r="AR181" s="201" t="s">
        <v>87</v>
      </c>
      <c r="AT181" s="202" t="s">
        <v>76</v>
      </c>
      <c r="AU181" s="202" t="s">
        <v>85</v>
      </c>
      <c r="AY181" s="201" t="s">
        <v>136</v>
      </c>
      <c r="BK181" s="203">
        <f>SUM(BK182:BK185)</f>
        <v>0</v>
      </c>
    </row>
    <row r="182" s="2" customFormat="1" ht="24.15" customHeight="1">
      <c r="A182" s="40"/>
      <c r="B182" s="41"/>
      <c r="C182" s="206" t="s">
        <v>275</v>
      </c>
      <c r="D182" s="206" t="s">
        <v>141</v>
      </c>
      <c r="E182" s="207" t="s">
        <v>276</v>
      </c>
      <c r="F182" s="208" t="s">
        <v>277</v>
      </c>
      <c r="G182" s="209" t="s">
        <v>255</v>
      </c>
      <c r="H182" s="210">
        <v>1</v>
      </c>
      <c r="I182" s="211"/>
      <c r="J182" s="212">
        <f>ROUND(I182*H182,2)</f>
        <v>0</v>
      </c>
      <c r="K182" s="208" t="s">
        <v>145</v>
      </c>
      <c r="L182" s="46"/>
      <c r="M182" s="213" t="s">
        <v>19</v>
      </c>
      <c r="N182" s="214" t="s">
        <v>48</v>
      </c>
      <c r="O182" s="86"/>
      <c r="P182" s="215">
        <f>O182*H182</f>
        <v>0</v>
      </c>
      <c r="Q182" s="215">
        <v>0</v>
      </c>
      <c r="R182" s="215">
        <f>Q182*H182</f>
        <v>0</v>
      </c>
      <c r="S182" s="215">
        <v>0.040000000000000001</v>
      </c>
      <c r="T182" s="216">
        <f>S182*H182</f>
        <v>0.040000000000000001</v>
      </c>
      <c r="U182" s="40"/>
      <c r="V182" s="40"/>
      <c r="W182" s="40"/>
      <c r="X182" s="40"/>
      <c r="Y182" s="40"/>
      <c r="Z182" s="40"/>
      <c r="AA182" s="40"/>
      <c r="AB182" s="40"/>
      <c r="AC182" s="40"/>
      <c r="AD182" s="40"/>
      <c r="AE182" s="40"/>
      <c r="AR182" s="217" t="s">
        <v>146</v>
      </c>
      <c r="AT182" s="217" t="s">
        <v>141</v>
      </c>
      <c r="AU182" s="217" t="s">
        <v>87</v>
      </c>
      <c r="AY182" s="19" t="s">
        <v>136</v>
      </c>
      <c r="BE182" s="218">
        <f>IF(N182="základní",J182,0)</f>
        <v>0</v>
      </c>
      <c r="BF182" s="218">
        <f>IF(N182="snížená",J182,0)</f>
        <v>0</v>
      </c>
      <c r="BG182" s="218">
        <f>IF(N182="zákl. přenesená",J182,0)</f>
        <v>0</v>
      </c>
      <c r="BH182" s="218">
        <f>IF(N182="sníž. přenesená",J182,0)</f>
        <v>0</v>
      </c>
      <c r="BI182" s="218">
        <f>IF(N182="nulová",J182,0)</f>
        <v>0</v>
      </c>
      <c r="BJ182" s="19" t="s">
        <v>85</v>
      </c>
      <c r="BK182" s="218">
        <f>ROUND(I182*H182,2)</f>
        <v>0</v>
      </c>
      <c r="BL182" s="19" t="s">
        <v>146</v>
      </c>
      <c r="BM182" s="217" t="s">
        <v>278</v>
      </c>
    </row>
    <row r="183" s="2" customFormat="1">
      <c r="A183" s="40"/>
      <c r="B183" s="41"/>
      <c r="C183" s="42"/>
      <c r="D183" s="219" t="s">
        <v>149</v>
      </c>
      <c r="E183" s="42"/>
      <c r="F183" s="220" t="s">
        <v>279</v>
      </c>
      <c r="G183" s="42"/>
      <c r="H183" s="42"/>
      <c r="I183" s="221"/>
      <c r="J183" s="42"/>
      <c r="K183" s="42"/>
      <c r="L183" s="46"/>
      <c r="M183" s="222"/>
      <c r="N183" s="223"/>
      <c r="O183" s="86"/>
      <c r="P183" s="86"/>
      <c r="Q183" s="86"/>
      <c r="R183" s="86"/>
      <c r="S183" s="86"/>
      <c r="T183" s="87"/>
      <c r="U183" s="40"/>
      <c r="V183" s="40"/>
      <c r="W183" s="40"/>
      <c r="X183" s="40"/>
      <c r="Y183" s="40"/>
      <c r="Z183" s="40"/>
      <c r="AA183" s="40"/>
      <c r="AB183" s="40"/>
      <c r="AC183" s="40"/>
      <c r="AD183" s="40"/>
      <c r="AE183" s="40"/>
      <c r="AT183" s="19" t="s">
        <v>149</v>
      </c>
      <c r="AU183" s="19" t="s">
        <v>87</v>
      </c>
    </row>
    <row r="184" s="13" customFormat="1">
      <c r="A184" s="13"/>
      <c r="B184" s="224"/>
      <c r="C184" s="225"/>
      <c r="D184" s="226" t="s">
        <v>151</v>
      </c>
      <c r="E184" s="227" t="s">
        <v>19</v>
      </c>
      <c r="F184" s="228" t="s">
        <v>85</v>
      </c>
      <c r="G184" s="225"/>
      <c r="H184" s="229">
        <v>1</v>
      </c>
      <c r="I184" s="230"/>
      <c r="J184" s="225"/>
      <c r="K184" s="225"/>
      <c r="L184" s="231"/>
      <c r="M184" s="232"/>
      <c r="N184" s="233"/>
      <c r="O184" s="233"/>
      <c r="P184" s="233"/>
      <c r="Q184" s="233"/>
      <c r="R184" s="233"/>
      <c r="S184" s="233"/>
      <c r="T184" s="234"/>
      <c r="U184" s="13"/>
      <c r="V184" s="13"/>
      <c r="W184" s="13"/>
      <c r="X184" s="13"/>
      <c r="Y184" s="13"/>
      <c r="Z184" s="13"/>
      <c r="AA184" s="13"/>
      <c r="AB184" s="13"/>
      <c r="AC184" s="13"/>
      <c r="AD184" s="13"/>
      <c r="AE184" s="13"/>
      <c r="AT184" s="235" t="s">
        <v>151</v>
      </c>
      <c r="AU184" s="235" t="s">
        <v>87</v>
      </c>
      <c r="AV184" s="13" t="s">
        <v>87</v>
      </c>
      <c r="AW184" s="13" t="s">
        <v>37</v>
      </c>
      <c r="AX184" s="13" t="s">
        <v>77</v>
      </c>
      <c r="AY184" s="235" t="s">
        <v>136</v>
      </c>
    </row>
    <row r="185" s="14" customFormat="1">
      <c r="A185" s="14"/>
      <c r="B185" s="236"/>
      <c r="C185" s="237"/>
      <c r="D185" s="226" t="s">
        <v>151</v>
      </c>
      <c r="E185" s="238" t="s">
        <v>19</v>
      </c>
      <c r="F185" s="239" t="s">
        <v>154</v>
      </c>
      <c r="G185" s="237"/>
      <c r="H185" s="240">
        <v>1</v>
      </c>
      <c r="I185" s="241"/>
      <c r="J185" s="237"/>
      <c r="K185" s="237"/>
      <c r="L185" s="242"/>
      <c r="M185" s="243"/>
      <c r="N185" s="244"/>
      <c r="O185" s="244"/>
      <c r="P185" s="244"/>
      <c r="Q185" s="244"/>
      <c r="R185" s="244"/>
      <c r="S185" s="244"/>
      <c r="T185" s="245"/>
      <c r="U185" s="14"/>
      <c r="V185" s="14"/>
      <c r="W185" s="14"/>
      <c r="X185" s="14"/>
      <c r="Y185" s="14"/>
      <c r="Z185" s="14"/>
      <c r="AA185" s="14"/>
      <c r="AB185" s="14"/>
      <c r="AC185" s="14"/>
      <c r="AD185" s="14"/>
      <c r="AE185" s="14"/>
      <c r="AT185" s="246" t="s">
        <v>151</v>
      </c>
      <c r="AU185" s="246" t="s">
        <v>87</v>
      </c>
      <c r="AV185" s="14" t="s">
        <v>146</v>
      </c>
      <c r="AW185" s="14" t="s">
        <v>37</v>
      </c>
      <c r="AX185" s="14" t="s">
        <v>85</v>
      </c>
      <c r="AY185" s="246" t="s">
        <v>136</v>
      </c>
    </row>
    <row r="186" s="12" customFormat="1" ht="22.8" customHeight="1">
      <c r="A186" s="12"/>
      <c r="B186" s="190"/>
      <c r="C186" s="191"/>
      <c r="D186" s="192" t="s">
        <v>76</v>
      </c>
      <c r="E186" s="204" t="s">
        <v>280</v>
      </c>
      <c r="F186" s="204" t="s">
        <v>281</v>
      </c>
      <c r="G186" s="191"/>
      <c r="H186" s="191"/>
      <c r="I186" s="194"/>
      <c r="J186" s="205">
        <f>BK186</f>
        <v>0</v>
      </c>
      <c r="K186" s="191"/>
      <c r="L186" s="196"/>
      <c r="M186" s="197"/>
      <c r="N186" s="198"/>
      <c r="O186" s="198"/>
      <c r="P186" s="199">
        <f>SUM(P187:P234)</f>
        <v>0</v>
      </c>
      <c r="Q186" s="198"/>
      <c r="R186" s="199">
        <f>SUM(R187:R234)</f>
        <v>0.40155262000000003</v>
      </c>
      <c r="S186" s="198"/>
      <c r="T186" s="200">
        <f>SUM(T187:T234)</f>
        <v>0.56074849999999998</v>
      </c>
      <c r="U186" s="12"/>
      <c r="V186" s="12"/>
      <c r="W186" s="12"/>
      <c r="X186" s="12"/>
      <c r="Y186" s="12"/>
      <c r="Z186" s="12"/>
      <c r="AA186" s="12"/>
      <c r="AB186" s="12"/>
      <c r="AC186" s="12"/>
      <c r="AD186" s="12"/>
      <c r="AE186" s="12"/>
      <c r="AR186" s="201" t="s">
        <v>87</v>
      </c>
      <c r="AT186" s="202" t="s">
        <v>76</v>
      </c>
      <c r="AU186" s="202" t="s">
        <v>85</v>
      </c>
      <c r="AY186" s="201" t="s">
        <v>136</v>
      </c>
      <c r="BK186" s="203">
        <f>SUM(BK187:BK234)</f>
        <v>0</v>
      </c>
    </row>
    <row r="187" s="2" customFormat="1" ht="16.5" customHeight="1">
      <c r="A187" s="40"/>
      <c r="B187" s="41"/>
      <c r="C187" s="206" t="s">
        <v>282</v>
      </c>
      <c r="D187" s="206" t="s">
        <v>141</v>
      </c>
      <c r="E187" s="207" t="s">
        <v>283</v>
      </c>
      <c r="F187" s="208" t="s">
        <v>284</v>
      </c>
      <c r="G187" s="209" t="s">
        <v>144</v>
      </c>
      <c r="H187" s="210">
        <v>15.470000000000001</v>
      </c>
      <c r="I187" s="211"/>
      <c r="J187" s="212">
        <f>ROUND(I187*H187,2)</f>
        <v>0</v>
      </c>
      <c r="K187" s="208" t="s">
        <v>145</v>
      </c>
      <c r="L187" s="46"/>
      <c r="M187" s="213" t="s">
        <v>19</v>
      </c>
      <c r="N187" s="214" t="s">
        <v>48</v>
      </c>
      <c r="O187" s="86"/>
      <c r="P187" s="215">
        <f>O187*H187</f>
        <v>0</v>
      </c>
      <c r="Q187" s="215">
        <v>0</v>
      </c>
      <c r="R187" s="215">
        <f>Q187*H187</f>
        <v>0</v>
      </c>
      <c r="S187" s="215">
        <v>0.035299999999999998</v>
      </c>
      <c r="T187" s="216">
        <f>S187*H187</f>
        <v>0.54609099999999999</v>
      </c>
      <c r="U187" s="40"/>
      <c r="V187" s="40"/>
      <c r="W187" s="40"/>
      <c r="X187" s="40"/>
      <c r="Y187" s="40"/>
      <c r="Z187" s="40"/>
      <c r="AA187" s="40"/>
      <c r="AB187" s="40"/>
      <c r="AC187" s="40"/>
      <c r="AD187" s="40"/>
      <c r="AE187" s="40"/>
      <c r="AR187" s="217" t="s">
        <v>231</v>
      </c>
      <c r="AT187" s="217" t="s">
        <v>141</v>
      </c>
      <c r="AU187" s="217" t="s">
        <v>87</v>
      </c>
      <c r="AY187" s="19" t="s">
        <v>136</v>
      </c>
      <c r="BE187" s="218">
        <f>IF(N187="základní",J187,0)</f>
        <v>0</v>
      </c>
      <c r="BF187" s="218">
        <f>IF(N187="snížená",J187,0)</f>
        <v>0</v>
      </c>
      <c r="BG187" s="218">
        <f>IF(N187="zákl. přenesená",J187,0)</f>
        <v>0</v>
      </c>
      <c r="BH187" s="218">
        <f>IF(N187="sníž. přenesená",J187,0)</f>
        <v>0</v>
      </c>
      <c r="BI187" s="218">
        <f>IF(N187="nulová",J187,0)</f>
        <v>0</v>
      </c>
      <c r="BJ187" s="19" t="s">
        <v>85</v>
      </c>
      <c r="BK187" s="218">
        <f>ROUND(I187*H187,2)</f>
        <v>0</v>
      </c>
      <c r="BL187" s="19" t="s">
        <v>231</v>
      </c>
      <c r="BM187" s="217" t="s">
        <v>285</v>
      </c>
    </row>
    <row r="188" s="2" customFormat="1">
      <c r="A188" s="40"/>
      <c r="B188" s="41"/>
      <c r="C188" s="42"/>
      <c r="D188" s="219" t="s">
        <v>149</v>
      </c>
      <c r="E188" s="42"/>
      <c r="F188" s="220" t="s">
        <v>286</v>
      </c>
      <c r="G188" s="42"/>
      <c r="H188" s="42"/>
      <c r="I188" s="221"/>
      <c r="J188" s="42"/>
      <c r="K188" s="42"/>
      <c r="L188" s="46"/>
      <c r="M188" s="222"/>
      <c r="N188" s="223"/>
      <c r="O188" s="86"/>
      <c r="P188" s="86"/>
      <c r="Q188" s="86"/>
      <c r="R188" s="86"/>
      <c r="S188" s="86"/>
      <c r="T188" s="87"/>
      <c r="U188" s="40"/>
      <c r="V188" s="40"/>
      <c r="W188" s="40"/>
      <c r="X188" s="40"/>
      <c r="Y188" s="40"/>
      <c r="Z188" s="40"/>
      <c r="AA188" s="40"/>
      <c r="AB188" s="40"/>
      <c r="AC188" s="40"/>
      <c r="AD188" s="40"/>
      <c r="AE188" s="40"/>
      <c r="AT188" s="19" t="s">
        <v>149</v>
      </c>
      <c r="AU188" s="19" t="s">
        <v>87</v>
      </c>
    </row>
    <row r="189" s="15" customFormat="1">
      <c r="A189" s="15"/>
      <c r="B189" s="249"/>
      <c r="C189" s="250"/>
      <c r="D189" s="226" t="s">
        <v>151</v>
      </c>
      <c r="E189" s="251" t="s">
        <v>19</v>
      </c>
      <c r="F189" s="252" t="s">
        <v>287</v>
      </c>
      <c r="G189" s="250"/>
      <c r="H189" s="251" t="s">
        <v>19</v>
      </c>
      <c r="I189" s="253"/>
      <c r="J189" s="250"/>
      <c r="K189" s="250"/>
      <c r="L189" s="254"/>
      <c r="M189" s="255"/>
      <c r="N189" s="256"/>
      <c r="O189" s="256"/>
      <c r="P189" s="256"/>
      <c r="Q189" s="256"/>
      <c r="R189" s="256"/>
      <c r="S189" s="256"/>
      <c r="T189" s="257"/>
      <c r="U189" s="15"/>
      <c r="V189" s="15"/>
      <c r="W189" s="15"/>
      <c r="X189" s="15"/>
      <c r="Y189" s="15"/>
      <c r="Z189" s="15"/>
      <c r="AA189" s="15"/>
      <c r="AB189" s="15"/>
      <c r="AC189" s="15"/>
      <c r="AD189" s="15"/>
      <c r="AE189" s="15"/>
      <c r="AT189" s="258" t="s">
        <v>151</v>
      </c>
      <c r="AU189" s="258" t="s">
        <v>87</v>
      </c>
      <c r="AV189" s="15" t="s">
        <v>85</v>
      </c>
      <c r="AW189" s="15" t="s">
        <v>37</v>
      </c>
      <c r="AX189" s="15" t="s">
        <v>77</v>
      </c>
      <c r="AY189" s="258" t="s">
        <v>136</v>
      </c>
    </row>
    <row r="190" s="13" customFormat="1">
      <c r="A190" s="13"/>
      <c r="B190" s="224"/>
      <c r="C190" s="225"/>
      <c r="D190" s="226" t="s">
        <v>151</v>
      </c>
      <c r="E190" s="227" t="s">
        <v>19</v>
      </c>
      <c r="F190" s="228" t="s">
        <v>288</v>
      </c>
      <c r="G190" s="225"/>
      <c r="H190" s="229">
        <v>15.470000000000001</v>
      </c>
      <c r="I190" s="230"/>
      <c r="J190" s="225"/>
      <c r="K190" s="225"/>
      <c r="L190" s="231"/>
      <c r="M190" s="232"/>
      <c r="N190" s="233"/>
      <c r="O190" s="233"/>
      <c r="P190" s="233"/>
      <c r="Q190" s="233"/>
      <c r="R190" s="233"/>
      <c r="S190" s="233"/>
      <c r="T190" s="234"/>
      <c r="U190" s="13"/>
      <c r="V190" s="13"/>
      <c r="W190" s="13"/>
      <c r="X190" s="13"/>
      <c r="Y190" s="13"/>
      <c r="Z190" s="13"/>
      <c r="AA190" s="13"/>
      <c r="AB190" s="13"/>
      <c r="AC190" s="13"/>
      <c r="AD190" s="13"/>
      <c r="AE190" s="13"/>
      <c r="AT190" s="235" t="s">
        <v>151</v>
      </c>
      <c r="AU190" s="235" t="s">
        <v>87</v>
      </c>
      <c r="AV190" s="13" t="s">
        <v>87</v>
      </c>
      <c r="AW190" s="13" t="s">
        <v>37</v>
      </c>
      <c r="AX190" s="13" t="s">
        <v>77</v>
      </c>
      <c r="AY190" s="235" t="s">
        <v>136</v>
      </c>
    </row>
    <row r="191" s="14" customFormat="1">
      <c r="A191" s="14"/>
      <c r="B191" s="236"/>
      <c r="C191" s="237"/>
      <c r="D191" s="226" t="s">
        <v>151</v>
      </c>
      <c r="E191" s="238" t="s">
        <v>19</v>
      </c>
      <c r="F191" s="239" t="s">
        <v>154</v>
      </c>
      <c r="G191" s="237"/>
      <c r="H191" s="240">
        <v>15.470000000000001</v>
      </c>
      <c r="I191" s="241"/>
      <c r="J191" s="237"/>
      <c r="K191" s="237"/>
      <c r="L191" s="242"/>
      <c r="M191" s="243"/>
      <c r="N191" s="244"/>
      <c r="O191" s="244"/>
      <c r="P191" s="244"/>
      <c r="Q191" s="244"/>
      <c r="R191" s="244"/>
      <c r="S191" s="244"/>
      <c r="T191" s="245"/>
      <c r="U191" s="14"/>
      <c r="V191" s="14"/>
      <c r="W191" s="14"/>
      <c r="X191" s="14"/>
      <c r="Y191" s="14"/>
      <c r="Z191" s="14"/>
      <c r="AA191" s="14"/>
      <c r="AB191" s="14"/>
      <c r="AC191" s="14"/>
      <c r="AD191" s="14"/>
      <c r="AE191" s="14"/>
      <c r="AT191" s="246" t="s">
        <v>151</v>
      </c>
      <c r="AU191" s="246" t="s">
        <v>87</v>
      </c>
      <c r="AV191" s="14" t="s">
        <v>146</v>
      </c>
      <c r="AW191" s="14" t="s">
        <v>37</v>
      </c>
      <c r="AX191" s="14" t="s">
        <v>85</v>
      </c>
      <c r="AY191" s="246" t="s">
        <v>136</v>
      </c>
    </row>
    <row r="192" s="2" customFormat="1" ht="24.15" customHeight="1">
      <c r="A192" s="40"/>
      <c r="B192" s="41"/>
      <c r="C192" s="206" t="s">
        <v>289</v>
      </c>
      <c r="D192" s="206" t="s">
        <v>141</v>
      </c>
      <c r="E192" s="207" t="s">
        <v>290</v>
      </c>
      <c r="F192" s="208" t="s">
        <v>291</v>
      </c>
      <c r="G192" s="209" t="s">
        <v>292</v>
      </c>
      <c r="H192" s="210">
        <v>4.5099999999999998</v>
      </c>
      <c r="I192" s="211"/>
      <c r="J192" s="212">
        <f>ROUND(I192*H192,2)</f>
        <v>0</v>
      </c>
      <c r="K192" s="208" t="s">
        <v>145</v>
      </c>
      <c r="L192" s="46"/>
      <c r="M192" s="213" t="s">
        <v>19</v>
      </c>
      <c r="N192" s="214" t="s">
        <v>48</v>
      </c>
      <c r="O192" s="86"/>
      <c r="P192" s="215">
        <f>O192*H192</f>
        <v>0</v>
      </c>
      <c r="Q192" s="215">
        <v>0</v>
      </c>
      <c r="R192" s="215">
        <f>Q192*H192</f>
        <v>0</v>
      </c>
      <c r="S192" s="215">
        <v>0.0032499999999999999</v>
      </c>
      <c r="T192" s="216">
        <f>S192*H192</f>
        <v>0.014657499999999999</v>
      </c>
      <c r="U192" s="40"/>
      <c r="V192" s="40"/>
      <c r="W192" s="40"/>
      <c r="X192" s="40"/>
      <c r="Y192" s="40"/>
      <c r="Z192" s="40"/>
      <c r="AA192" s="40"/>
      <c r="AB192" s="40"/>
      <c r="AC192" s="40"/>
      <c r="AD192" s="40"/>
      <c r="AE192" s="40"/>
      <c r="AR192" s="217" t="s">
        <v>231</v>
      </c>
      <c r="AT192" s="217" t="s">
        <v>141</v>
      </c>
      <c r="AU192" s="217" t="s">
        <v>87</v>
      </c>
      <c r="AY192" s="19" t="s">
        <v>136</v>
      </c>
      <c r="BE192" s="218">
        <f>IF(N192="základní",J192,0)</f>
        <v>0</v>
      </c>
      <c r="BF192" s="218">
        <f>IF(N192="snížená",J192,0)</f>
        <v>0</v>
      </c>
      <c r="BG192" s="218">
        <f>IF(N192="zákl. přenesená",J192,0)</f>
        <v>0</v>
      </c>
      <c r="BH192" s="218">
        <f>IF(N192="sníž. přenesená",J192,0)</f>
        <v>0</v>
      </c>
      <c r="BI192" s="218">
        <f>IF(N192="nulová",J192,0)</f>
        <v>0</v>
      </c>
      <c r="BJ192" s="19" t="s">
        <v>85</v>
      </c>
      <c r="BK192" s="218">
        <f>ROUND(I192*H192,2)</f>
        <v>0</v>
      </c>
      <c r="BL192" s="19" t="s">
        <v>231</v>
      </c>
      <c r="BM192" s="217" t="s">
        <v>293</v>
      </c>
    </row>
    <row r="193" s="2" customFormat="1">
      <c r="A193" s="40"/>
      <c r="B193" s="41"/>
      <c r="C193" s="42"/>
      <c r="D193" s="219" t="s">
        <v>149</v>
      </c>
      <c r="E193" s="42"/>
      <c r="F193" s="220" t="s">
        <v>294</v>
      </c>
      <c r="G193" s="42"/>
      <c r="H193" s="42"/>
      <c r="I193" s="221"/>
      <c r="J193" s="42"/>
      <c r="K193" s="42"/>
      <c r="L193" s="46"/>
      <c r="M193" s="222"/>
      <c r="N193" s="223"/>
      <c r="O193" s="86"/>
      <c r="P193" s="86"/>
      <c r="Q193" s="86"/>
      <c r="R193" s="86"/>
      <c r="S193" s="86"/>
      <c r="T193" s="87"/>
      <c r="U193" s="40"/>
      <c r="V193" s="40"/>
      <c r="W193" s="40"/>
      <c r="X193" s="40"/>
      <c r="Y193" s="40"/>
      <c r="Z193" s="40"/>
      <c r="AA193" s="40"/>
      <c r="AB193" s="40"/>
      <c r="AC193" s="40"/>
      <c r="AD193" s="40"/>
      <c r="AE193" s="40"/>
      <c r="AT193" s="19" t="s">
        <v>149</v>
      </c>
      <c r="AU193" s="19" t="s">
        <v>87</v>
      </c>
    </row>
    <row r="194" s="15" customFormat="1">
      <c r="A194" s="15"/>
      <c r="B194" s="249"/>
      <c r="C194" s="250"/>
      <c r="D194" s="226" t="s">
        <v>151</v>
      </c>
      <c r="E194" s="251" t="s">
        <v>19</v>
      </c>
      <c r="F194" s="252" t="s">
        <v>287</v>
      </c>
      <c r="G194" s="250"/>
      <c r="H194" s="251" t="s">
        <v>19</v>
      </c>
      <c r="I194" s="253"/>
      <c r="J194" s="250"/>
      <c r="K194" s="250"/>
      <c r="L194" s="254"/>
      <c r="M194" s="255"/>
      <c r="N194" s="256"/>
      <c r="O194" s="256"/>
      <c r="P194" s="256"/>
      <c r="Q194" s="256"/>
      <c r="R194" s="256"/>
      <c r="S194" s="256"/>
      <c r="T194" s="257"/>
      <c r="U194" s="15"/>
      <c r="V194" s="15"/>
      <c r="W194" s="15"/>
      <c r="X194" s="15"/>
      <c r="Y194" s="15"/>
      <c r="Z194" s="15"/>
      <c r="AA194" s="15"/>
      <c r="AB194" s="15"/>
      <c r="AC194" s="15"/>
      <c r="AD194" s="15"/>
      <c r="AE194" s="15"/>
      <c r="AT194" s="258" t="s">
        <v>151</v>
      </c>
      <c r="AU194" s="258" t="s">
        <v>87</v>
      </c>
      <c r="AV194" s="15" t="s">
        <v>85</v>
      </c>
      <c r="AW194" s="15" t="s">
        <v>37</v>
      </c>
      <c r="AX194" s="15" t="s">
        <v>77</v>
      </c>
      <c r="AY194" s="258" t="s">
        <v>136</v>
      </c>
    </row>
    <row r="195" s="13" customFormat="1">
      <c r="A195" s="13"/>
      <c r="B195" s="224"/>
      <c r="C195" s="225"/>
      <c r="D195" s="226" t="s">
        <v>151</v>
      </c>
      <c r="E195" s="227" t="s">
        <v>19</v>
      </c>
      <c r="F195" s="228" t="s">
        <v>295</v>
      </c>
      <c r="G195" s="225"/>
      <c r="H195" s="229">
        <v>4.5099999999999998</v>
      </c>
      <c r="I195" s="230"/>
      <c r="J195" s="225"/>
      <c r="K195" s="225"/>
      <c r="L195" s="231"/>
      <c r="M195" s="232"/>
      <c r="N195" s="233"/>
      <c r="O195" s="233"/>
      <c r="P195" s="233"/>
      <c r="Q195" s="233"/>
      <c r="R195" s="233"/>
      <c r="S195" s="233"/>
      <c r="T195" s="234"/>
      <c r="U195" s="13"/>
      <c r="V195" s="13"/>
      <c r="W195" s="13"/>
      <c r="X195" s="13"/>
      <c r="Y195" s="13"/>
      <c r="Z195" s="13"/>
      <c r="AA195" s="13"/>
      <c r="AB195" s="13"/>
      <c r="AC195" s="13"/>
      <c r="AD195" s="13"/>
      <c r="AE195" s="13"/>
      <c r="AT195" s="235" t="s">
        <v>151</v>
      </c>
      <c r="AU195" s="235" t="s">
        <v>87</v>
      </c>
      <c r="AV195" s="13" t="s">
        <v>87</v>
      </c>
      <c r="AW195" s="13" t="s">
        <v>37</v>
      </c>
      <c r="AX195" s="13" t="s">
        <v>77</v>
      </c>
      <c r="AY195" s="235" t="s">
        <v>136</v>
      </c>
    </row>
    <row r="196" s="14" customFormat="1">
      <c r="A196" s="14"/>
      <c r="B196" s="236"/>
      <c r="C196" s="237"/>
      <c r="D196" s="226" t="s">
        <v>151</v>
      </c>
      <c r="E196" s="238" t="s">
        <v>19</v>
      </c>
      <c r="F196" s="239" t="s">
        <v>154</v>
      </c>
      <c r="G196" s="237"/>
      <c r="H196" s="240">
        <v>4.5099999999999998</v>
      </c>
      <c r="I196" s="241"/>
      <c r="J196" s="237"/>
      <c r="K196" s="237"/>
      <c r="L196" s="242"/>
      <c r="M196" s="243"/>
      <c r="N196" s="244"/>
      <c r="O196" s="244"/>
      <c r="P196" s="244"/>
      <c r="Q196" s="244"/>
      <c r="R196" s="244"/>
      <c r="S196" s="244"/>
      <c r="T196" s="245"/>
      <c r="U196" s="14"/>
      <c r="V196" s="14"/>
      <c r="W196" s="14"/>
      <c r="X196" s="14"/>
      <c r="Y196" s="14"/>
      <c r="Z196" s="14"/>
      <c r="AA196" s="14"/>
      <c r="AB196" s="14"/>
      <c r="AC196" s="14"/>
      <c r="AD196" s="14"/>
      <c r="AE196" s="14"/>
      <c r="AT196" s="246" t="s">
        <v>151</v>
      </c>
      <c r="AU196" s="246" t="s">
        <v>87</v>
      </c>
      <c r="AV196" s="14" t="s">
        <v>146</v>
      </c>
      <c r="AW196" s="14" t="s">
        <v>37</v>
      </c>
      <c r="AX196" s="14" t="s">
        <v>85</v>
      </c>
      <c r="AY196" s="246" t="s">
        <v>136</v>
      </c>
    </row>
    <row r="197" s="2" customFormat="1" ht="24.15" customHeight="1">
      <c r="A197" s="40"/>
      <c r="B197" s="41"/>
      <c r="C197" s="206" t="s">
        <v>296</v>
      </c>
      <c r="D197" s="206" t="s">
        <v>141</v>
      </c>
      <c r="E197" s="207" t="s">
        <v>297</v>
      </c>
      <c r="F197" s="208" t="s">
        <v>298</v>
      </c>
      <c r="G197" s="209" t="s">
        <v>144</v>
      </c>
      <c r="H197" s="210">
        <v>12.310000000000001</v>
      </c>
      <c r="I197" s="211"/>
      <c r="J197" s="212">
        <f>ROUND(I197*H197,2)</f>
        <v>0</v>
      </c>
      <c r="K197" s="208" t="s">
        <v>145</v>
      </c>
      <c r="L197" s="46"/>
      <c r="M197" s="213" t="s">
        <v>19</v>
      </c>
      <c r="N197" s="214" t="s">
        <v>48</v>
      </c>
      <c r="O197" s="86"/>
      <c r="P197" s="215">
        <f>O197*H197</f>
        <v>0</v>
      </c>
      <c r="Q197" s="215">
        <v>0</v>
      </c>
      <c r="R197" s="215">
        <f>Q197*H197</f>
        <v>0</v>
      </c>
      <c r="S197" s="215">
        <v>0</v>
      </c>
      <c r="T197" s="216">
        <f>S197*H197</f>
        <v>0</v>
      </c>
      <c r="U197" s="40"/>
      <c r="V197" s="40"/>
      <c r="W197" s="40"/>
      <c r="X197" s="40"/>
      <c r="Y197" s="40"/>
      <c r="Z197" s="40"/>
      <c r="AA197" s="40"/>
      <c r="AB197" s="40"/>
      <c r="AC197" s="40"/>
      <c r="AD197" s="40"/>
      <c r="AE197" s="40"/>
      <c r="AR197" s="217" t="s">
        <v>231</v>
      </c>
      <c r="AT197" s="217" t="s">
        <v>141</v>
      </c>
      <c r="AU197" s="217" t="s">
        <v>87</v>
      </c>
      <c r="AY197" s="19" t="s">
        <v>136</v>
      </c>
      <c r="BE197" s="218">
        <f>IF(N197="základní",J197,0)</f>
        <v>0</v>
      </c>
      <c r="BF197" s="218">
        <f>IF(N197="snížená",J197,0)</f>
        <v>0</v>
      </c>
      <c r="BG197" s="218">
        <f>IF(N197="zákl. přenesená",J197,0)</f>
        <v>0</v>
      </c>
      <c r="BH197" s="218">
        <f>IF(N197="sníž. přenesená",J197,0)</f>
        <v>0</v>
      </c>
      <c r="BI197" s="218">
        <f>IF(N197="nulová",J197,0)</f>
        <v>0</v>
      </c>
      <c r="BJ197" s="19" t="s">
        <v>85</v>
      </c>
      <c r="BK197" s="218">
        <f>ROUND(I197*H197,2)</f>
        <v>0</v>
      </c>
      <c r="BL197" s="19" t="s">
        <v>231</v>
      </c>
      <c r="BM197" s="217" t="s">
        <v>299</v>
      </c>
    </row>
    <row r="198" s="2" customFormat="1">
      <c r="A198" s="40"/>
      <c r="B198" s="41"/>
      <c r="C198" s="42"/>
      <c r="D198" s="219" t="s">
        <v>149</v>
      </c>
      <c r="E198" s="42"/>
      <c r="F198" s="220" t="s">
        <v>300</v>
      </c>
      <c r="G198" s="42"/>
      <c r="H198" s="42"/>
      <c r="I198" s="221"/>
      <c r="J198" s="42"/>
      <c r="K198" s="42"/>
      <c r="L198" s="46"/>
      <c r="M198" s="222"/>
      <c r="N198" s="223"/>
      <c r="O198" s="86"/>
      <c r="P198" s="86"/>
      <c r="Q198" s="86"/>
      <c r="R198" s="86"/>
      <c r="S198" s="86"/>
      <c r="T198" s="87"/>
      <c r="U198" s="40"/>
      <c r="V198" s="40"/>
      <c r="W198" s="40"/>
      <c r="X198" s="40"/>
      <c r="Y198" s="40"/>
      <c r="Z198" s="40"/>
      <c r="AA198" s="40"/>
      <c r="AB198" s="40"/>
      <c r="AC198" s="40"/>
      <c r="AD198" s="40"/>
      <c r="AE198" s="40"/>
      <c r="AT198" s="19" t="s">
        <v>149</v>
      </c>
      <c r="AU198" s="19" t="s">
        <v>87</v>
      </c>
    </row>
    <row r="199" s="15" customFormat="1">
      <c r="A199" s="15"/>
      <c r="B199" s="249"/>
      <c r="C199" s="250"/>
      <c r="D199" s="226" t="s">
        <v>151</v>
      </c>
      <c r="E199" s="251" t="s">
        <v>19</v>
      </c>
      <c r="F199" s="252" t="s">
        <v>301</v>
      </c>
      <c r="G199" s="250"/>
      <c r="H199" s="251" t="s">
        <v>19</v>
      </c>
      <c r="I199" s="253"/>
      <c r="J199" s="250"/>
      <c r="K199" s="250"/>
      <c r="L199" s="254"/>
      <c r="M199" s="255"/>
      <c r="N199" s="256"/>
      <c r="O199" s="256"/>
      <c r="P199" s="256"/>
      <c r="Q199" s="256"/>
      <c r="R199" s="256"/>
      <c r="S199" s="256"/>
      <c r="T199" s="257"/>
      <c r="U199" s="15"/>
      <c r="V199" s="15"/>
      <c r="W199" s="15"/>
      <c r="X199" s="15"/>
      <c r="Y199" s="15"/>
      <c r="Z199" s="15"/>
      <c r="AA199" s="15"/>
      <c r="AB199" s="15"/>
      <c r="AC199" s="15"/>
      <c r="AD199" s="15"/>
      <c r="AE199" s="15"/>
      <c r="AT199" s="258" t="s">
        <v>151</v>
      </c>
      <c r="AU199" s="258" t="s">
        <v>87</v>
      </c>
      <c r="AV199" s="15" t="s">
        <v>85</v>
      </c>
      <c r="AW199" s="15" t="s">
        <v>37</v>
      </c>
      <c r="AX199" s="15" t="s">
        <v>77</v>
      </c>
      <c r="AY199" s="258" t="s">
        <v>136</v>
      </c>
    </row>
    <row r="200" s="13" customFormat="1">
      <c r="A200" s="13"/>
      <c r="B200" s="224"/>
      <c r="C200" s="225"/>
      <c r="D200" s="226" t="s">
        <v>151</v>
      </c>
      <c r="E200" s="227" t="s">
        <v>19</v>
      </c>
      <c r="F200" s="228" t="s">
        <v>302</v>
      </c>
      <c r="G200" s="225"/>
      <c r="H200" s="229">
        <v>12.310000000000001</v>
      </c>
      <c r="I200" s="230"/>
      <c r="J200" s="225"/>
      <c r="K200" s="225"/>
      <c r="L200" s="231"/>
      <c r="M200" s="232"/>
      <c r="N200" s="233"/>
      <c r="O200" s="233"/>
      <c r="P200" s="233"/>
      <c r="Q200" s="233"/>
      <c r="R200" s="233"/>
      <c r="S200" s="233"/>
      <c r="T200" s="234"/>
      <c r="U200" s="13"/>
      <c r="V200" s="13"/>
      <c r="W200" s="13"/>
      <c r="X200" s="13"/>
      <c r="Y200" s="13"/>
      <c r="Z200" s="13"/>
      <c r="AA200" s="13"/>
      <c r="AB200" s="13"/>
      <c r="AC200" s="13"/>
      <c r="AD200" s="13"/>
      <c r="AE200" s="13"/>
      <c r="AT200" s="235" t="s">
        <v>151</v>
      </c>
      <c r="AU200" s="235" t="s">
        <v>87</v>
      </c>
      <c r="AV200" s="13" t="s">
        <v>87</v>
      </c>
      <c r="AW200" s="13" t="s">
        <v>37</v>
      </c>
      <c r="AX200" s="13" t="s">
        <v>77</v>
      </c>
      <c r="AY200" s="235" t="s">
        <v>136</v>
      </c>
    </row>
    <row r="201" s="14" customFormat="1">
      <c r="A201" s="14"/>
      <c r="B201" s="236"/>
      <c r="C201" s="237"/>
      <c r="D201" s="226" t="s">
        <v>151</v>
      </c>
      <c r="E201" s="238" t="s">
        <v>19</v>
      </c>
      <c r="F201" s="239" t="s">
        <v>154</v>
      </c>
      <c r="G201" s="237"/>
      <c r="H201" s="240">
        <v>12.310000000000001</v>
      </c>
      <c r="I201" s="241"/>
      <c r="J201" s="237"/>
      <c r="K201" s="237"/>
      <c r="L201" s="242"/>
      <c r="M201" s="243"/>
      <c r="N201" s="244"/>
      <c r="O201" s="244"/>
      <c r="P201" s="244"/>
      <c r="Q201" s="244"/>
      <c r="R201" s="244"/>
      <c r="S201" s="244"/>
      <c r="T201" s="245"/>
      <c r="U201" s="14"/>
      <c r="V201" s="14"/>
      <c r="W201" s="14"/>
      <c r="X201" s="14"/>
      <c r="Y201" s="14"/>
      <c r="Z201" s="14"/>
      <c r="AA201" s="14"/>
      <c r="AB201" s="14"/>
      <c r="AC201" s="14"/>
      <c r="AD201" s="14"/>
      <c r="AE201" s="14"/>
      <c r="AT201" s="246" t="s">
        <v>151</v>
      </c>
      <c r="AU201" s="246" t="s">
        <v>87</v>
      </c>
      <c r="AV201" s="14" t="s">
        <v>146</v>
      </c>
      <c r="AW201" s="14" t="s">
        <v>37</v>
      </c>
      <c r="AX201" s="14" t="s">
        <v>85</v>
      </c>
      <c r="AY201" s="246" t="s">
        <v>136</v>
      </c>
    </row>
    <row r="202" s="2" customFormat="1" ht="24.15" customHeight="1">
      <c r="A202" s="40"/>
      <c r="B202" s="41"/>
      <c r="C202" s="206" t="s">
        <v>303</v>
      </c>
      <c r="D202" s="206" t="s">
        <v>141</v>
      </c>
      <c r="E202" s="207" t="s">
        <v>304</v>
      </c>
      <c r="F202" s="208" t="s">
        <v>305</v>
      </c>
      <c r="G202" s="209" t="s">
        <v>144</v>
      </c>
      <c r="H202" s="210">
        <v>12.310000000000001</v>
      </c>
      <c r="I202" s="211"/>
      <c r="J202" s="212">
        <f>ROUND(I202*H202,2)</f>
        <v>0</v>
      </c>
      <c r="K202" s="208" t="s">
        <v>145</v>
      </c>
      <c r="L202" s="46"/>
      <c r="M202" s="213" t="s">
        <v>19</v>
      </c>
      <c r="N202" s="214" t="s">
        <v>48</v>
      </c>
      <c r="O202" s="86"/>
      <c r="P202" s="215">
        <f>O202*H202</f>
        <v>0</v>
      </c>
      <c r="Q202" s="215">
        <v>0.00029999999999999997</v>
      </c>
      <c r="R202" s="215">
        <f>Q202*H202</f>
        <v>0.0036929999999999997</v>
      </c>
      <c r="S202" s="215">
        <v>0</v>
      </c>
      <c r="T202" s="216">
        <f>S202*H202</f>
        <v>0</v>
      </c>
      <c r="U202" s="40"/>
      <c r="V202" s="40"/>
      <c r="W202" s="40"/>
      <c r="X202" s="40"/>
      <c r="Y202" s="40"/>
      <c r="Z202" s="40"/>
      <c r="AA202" s="40"/>
      <c r="AB202" s="40"/>
      <c r="AC202" s="40"/>
      <c r="AD202" s="40"/>
      <c r="AE202" s="40"/>
      <c r="AR202" s="217" t="s">
        <v>231</v>
      </c>
      <c r="AT202" s="217" t="s">
        <v>141</v>
      </c>
      <c r="AU202" s="217" t="s">
        <v>87</v>
      </c>
      <c r="AY202" s="19" t="s">
        <v>136</v>
      </c>
      <c r="BE202" s="218">
        <f>IF(N202="základní",J202,0)</f>
        <v>0</v>
      </c>
      <c r="BF202" s="218">
        <f>IF(N202="snížená",J202,0)</f>
        <v>0</v>
      </c>
      <c r="BG202" s="218">
        <f>IF(N202="zákl. přenesená",J202,0)</f>
        <v>0</v>
      </c>
      <c r="BH202" s="218">
        <f>IF(N202="sníž. přenesená",J202,0)</f>
        <v>0</v>
      </c>
      <c r="BI202" s="218">
        <f>IF(N202="nulová",J202,0)</f>
        <v>0</v>
      </c>
      <c r="BJ202" s="19" t="s">
        <v>85</v>
      </c>
      <c r="BK202" s="218">
        <f>ROUND(I202*H202,2)</f>
        <v>0</v>
      </c>
      <c r="BL202" s="19" t="s">
        <v>231</v>
      </c>
      <c r="BM202" s="217" t="s">
        <v>306</v>
      </c>
    </row>
    <row r="203" s="2" customFormat="1">
      <c r="A203" s="40"/>
      <c r="B203" s="41"/>
      <c r="C203" s="42"/>
      <c r="D203" s="219" t="s">
        <v>149</v>
      </c>
      <c r="E203" s="42"/>
      <c r="F203" s="220" t="s">
        <v>307</v>
      </c>
      <c r="G203" s="42"/>
      <c r="H203" s="42"/>
      <c r="I203" s="221"/>
      <c r="J203" s="42"/>
      <c r="K203" s="42"/>
      <c r="L203" s="46"/>
      <c r="M203" s="222"/>
      <c r="N203" s="223"/>
      <c r="O203" s="86"/>
      <c r="P203" s="86"/>
      <c r="Q203" s="86"/>
      <c r="R203" s="86"/>
      <c r="S203" s="86"/>
      <c r="T203" s="87"/>
      <c r="U203" s="40"/>
      <c r="V203" s="40"/>
      <c r="W203" s="40"/>
      <c r="X203" s="40"/>
      <c r="Y203" s="40"/>
      <c r="Z203" s="40"/>
      <c r="AA203" s="40"/>
      <c r="AB203" s="40"/>
      <c r="AC203" s="40"/>
      <c r="AD203" s="40"/>
      <c r="AE203" s="40"/>
      <c r="AT203" s="19" t="s">
        <v>149</v>
      </c>
      <c r="AU203" s="19" t="s">
        <v>87</v>
      </c>
    </row>
    <row r="204" s="15" customFormat="1">
      <c r="A204" s="15"/>
      <c r="B204" s="249"/>
      <c r="C204" s="250"/>
      <c r="D204" s="226" t="s">
        <v>151</v>
      </c>
      <c r="E204" s="251" t="s">
        <v>19</v>
      </c>
      <c r="F204" s="252" t="s">
        <v>301</v>
      </c>
      <c r="G204" s="250"/>
      <c r="H204" s="251" t="s">
        <v>19</v>
      </c>
      <c r="I204" s="253"/>
      <c r="J204" s="250"/>
      <c r="K204" s="250"/>
      <c r="L204" s="254"/>
      <c r="M204" s="255"/>
      <c r="N204" s="256"/>
      <c r="O204" s="256"/>
      <c r="P204" s="256"/>
      <c r="Q204" s="256"/>
      <c r="R204" s="256"/>
      <c r="S204" s="256"/>
      <c r="T204" s="257"/>
      <c r="U204" s="15"/>
      <c r="V204" s="15"/>
      <c r="W204" s="15"/>
      <c r="X204" s="15"/>
      <c r="Y204" s="15"/>
      <c r="Z204" s="15"/>
      <c r="AA204" s="15"/>
      <c r="AB204" s="15"/>
      <c r="AC204" s="15"/>
      <c r="AD204" s="15"/>
      <c r="AE204" s="15"/>
      <c r="AT204" s="258" t="s">
        <v>151</v>
      </c>
      <c r="AU204" s="258" t="s">
        <v>87</v>
      </c>
      <c r="AV204" s="15" t="s">
        <v>85</v>
      </c>
      <c r="AW204" s="15" t="s">
        <v>37</v>
      </c>
      <c r="AX204" s="15" t="s">
        <v>77</v>
      </c>
      <c r="AY204" s="258" t="s">
        <v>136</v>
      </c>
    </row>
    <row r="205" s="13" customFormat="1">
      <c r="A205" s="13"/>
      <c r="B205" s="224"/>
      <c r="C205" s="225"/>
      <c r="D205" s="226" t="s">
        <v>151</v>
      </c>
      <c r="E205" s="227" t="s">
        <v>19</v>
      </c>
      <c r="F205" s="228" t="s">
        <v>302</v>
      </c>
      <c r="G205" s="225"/>
      <c r="H205" s="229">
        <v>12.310000000000001</v>
      </c>
      <c r="I205" s="230"/>
      <c r="J205" s="225"/>
      <c r="K205" s="225"/>
      <c r="L205" s="231"/>
      <c r="M205" s="232"/>
      <c r="N205" s="233"/>
      <c r="O205" s="233"/>
      <c r="P205" s="233"/>
      <c r="Q205" s="233"/>
      <c r="R205" s="233"/>
      <c r="S205" s="233"/>
      <c r="T205" s="234"/>
      <c r="U205" s="13"/>
      <c r="V205" s="13"/>
      <c r="W205" s="13"/>
      <c r="X205" s="13"/>
      <c r="Y205" s="13"/>
      <c r="Z205" s="13"/>
      <c r="AA205" s="13"/>
      <c r="AB205" s="13"/>
      <c r="AC205" s="13"/>
      <c r="AD205" s="13"/>
      <c r="AE205" s="13"/>
      <c r="AT205" s="235" t="s">
        <v>151</v>
      </c>
      <c r="AU205" s="235" t="s">
        <v>87</v>
      </c>
      <c r="AV205" s="13" t="s">
        <v>87</v>
      </c>
      <c r="AW205" s="13" t="s">
        <v>37</v>
      </c>
      <c r="AX205" s="13" t="s">
        <v>77</v>
      </c>
      <c r="AY205" s="235" t="s">
        <v>136</v>
      </c>
    </row>
    <row r="206" s="14" customFormat="1">
      <c r="A206" s="14"/>
      <c r="B206" s="236"/>
      <c r="C206" s="237"/>
      <c r="D206" s="226" t="s">
        <v>151</v>
      </c>
      <c r="E206" s="238" t="s">
        <v>19</v>
      </c>
      <c r="F206" s="239" t="s">
        <v>154</v>
      </c>
      <c r="G206" s="237"/>
      <c r="H206" s="240">
        <v>12.310000000000001</v>
      </c>
      <c r="I206" s="241"/>
      <c r="J206" s="237"/>
      <c r="K206" s="237"/>
      <c r="L206" s="242"/>
      <c r="M206" s="243"/>
      <c r="N206" s="244"/>
      <c r="O206" s="244"/>
      <c r="P206" s="244"/>
      <c r="Q206" s="244"/>
      <c r="R206" s="244"/>
      <c r="S206" s="244"/>
      <c r="T206" s="245"/>
      <c r="U206" s="14"/>
      <c r="V206" s="14"/>
      <c r="W206" s="14"/>
      <c r="X206" s="14"/>
      <c r="Y206" s="14"/>
      <c r="Z206" s="14"/>
      <c r="AA206" s="14"/>
      <c r="AB206" s="14"/>
      <c r="AC206" s="14"/>
      <c r="AD206" s="14"/>
      <c r="AE206" s="14"/>
      <c r="AT206" s="246" t="s">
        <v>151</v>
      </c>
      <c r="AU206" s="246" t="s">
        <v>87</v>
      </c>
      <c r="AV206" s="14" t="s">
        <v>146</v>
      </c>
      <c r="AW206" s="14" t="s">
        <v>37</v>
      </c>
      <c r="AX206" s="14" t="s">
        <v>85</v>
      </c>
      <c r="AY206" s="246" t="s">
        <v>136</v>
      </c>
    </row>
    <row r="207" s="2" customFormat="1" ht="37.8" customHeight="1">
      <c r="A207" s="40"/>
      <c r="B207" s="41"/>
      <c r="C207" s="206" t="s">
        <v>308</v>
      </c>
      <c r="D207" s="206" t="s">
        <v>141</v>
      </c>
      <c r="E207" s="207" t="s">
        <v>309</v>
      </c>
      <c r="F207" s="208" t="s">
        <v>310</v>
      </c>
      <c r="G207" s="209" t="s">
        <v>144</v>
      </c>
      <c r="H207" s="210">
        <v>12.310000000000001</v>
      </c>
      <c r="I207" s="211"/>
      <c r="J207" s="212">
        <f>ROUND(I207*H207,2)</f>
        <v>0</v>
      </c>
      <c r="K207" s="208" t="s">
        <v>145</v>
      </c>
      <c r="L207" s="46"/>
      <c r="M207" s="213" t="s">
        <v>19</v>
      </c>
      <c r="N207" s="214" t="s">
        <v>48</v>
      </c>
      <c r="O207" s="86"/>
      <c r="P207" s="215">
        <f>O207*H207</f>
        <v>0</v>
      </c>
      <c r="Q207" s="215">
        <v>0.0060000000000000001</v>
      </c>
      <c r="R207" s="215">
        <f>Q207*H207</f>
        <v>0.073860000000000009</v>
      </c>
      <c r="S207" s="215">
        <v>0</v>
      </c>
      <c r="T207" s="216">
        <f>S207*H207</f>
        <v>0</v>
      </c>
      <c r="U207" s="40"/>
      <c r="V207" s="40"/>
      <c r="W207" s="40"/>
      <c r="X207" s="40"/>
      <c r="Y207" s="40"/>
      <c r="Z207" s="40"/>
      <c r="AA207" s="40"/>
      <c r="AB207" s="40"/>
      <c r="AC207" s="40"/>
      <c r="AD207" s="40"/>
      <c r="AE207" s="40"/>
      <c r="AR207" s="217" t="s">
        <v>231</v>
      </c>
      <c r="AT207" s="217" t="s">
        <v>141</v>
      </c>
      <c r="AU207" s="217" t="s">
        <v>87</v>
      </c>
      <c r="AY207" s="19" t="s">
        <v>136</v>
      </c>
      <c r="BE207" s="218">
        <f>IF(N207="základní",J207,0)</f>
        <v>0</v>
      </c>
      <c r="BF207" s="218">
        <f>IF(N207="snížená",J207,0)</f>
        <v>0</v>
      </c>
      <c r="BG207" s="218">
        <f>IF(N207="zákl. přenesená",J207,0)</f>
        <v>0</v>
      </c>
      <c r="BH207" s="218">
        <f>IF(N207="sníž. přenesená",J207,0)</f>
        <v>0</v>
      </c>
      <c r="BI207" s="218">
        <f>IF(N207="nulová",J207,0)</f>
        <v>0</v>
      </c>
      <c r="BJ207" s="19" t="s">
        <v>85</v>
      </c>
      <c r="BK207" s="218">
        <f>ROUND(I207*H207,2)</f>
        <v>0</v>
      </c>
      <c r="BL207" s="19" t="s">
        <v>231</v>
      </c>
      <c r="BM207" s="217" t="s">
        <v>311</v>
      </c>
    </row>
    <row r="208" s="2" customFormat="1">
      <c r="A208" s="40"/>
      <c r="B208" s="41"/>
      <c r="C208" s="42"/>
      <c r="D208" s="219" t="s">
        <v>149</v>
      </c>
      <c r="E208" s="42"/>
      <c r="F208" s="220" t="s">
        <v>312</v>
      </c>
      <c r="G208" s="42"/>
      <c r="H208" s="42"/>
      <c r="I208" s="221"/>
      <c r="J208" s="42"/>
      <c r="K208" s="42"/>
      <c r="L208" s="46"/>
      <c r="M208" s="222"/>
      <c r="N208" s="223"/>
      <c r="O208" s="86"/>
      <c r="P208" s="86"/>
      <c r="Q208" s="86"/>
      <c r="R208" s="86"/>
      <c r="S208" s="86"/>
      <c r="T208" s="87"/>
      <c r="U208" s="40"/>
      <c r="V208" s="40"/>
      <c r="W208" s="40"/>
      <c r="X208" s="40"/>
      <c r="Y208" s="40"/>
      <c r="Z208" s="40"/>
      <c r="AA208" s="40"/>
      <c r="AB208" s="40"/>
      <c r="AC208" s="40"/>
      <c r="AD208" s="40"/>
      <c r="AE208" s="40"/>
      <c r="AT208" s="19" t="s">
        <v>149</v>
      </c>
      <c r="AU208" s="19" t="s">
        <v>87</v>
      </c>
    </row>
    <row r="209" s="15" customFormat="1">
      <c r="A209" s="15"/>
      <c r="B209" s="249"/>
      <c r="C209" s="250"/>
      <c r="D209" s="226" t="s">
        <v>151</v>
      </c>
      <c r="E209" s="251" t="s">
        <v>19</v>
      </c>
      <c r="F209" s="252" t="s">
        <v>301</v>
      </c>
      <c r="G209" s="250"/>
      <c r="H209" s="251" t="s">
        <v>19</v>
      </c>
      <c r="I209" s="253"/>
      <c r="J209" s="250"/>
      <c r="K209" s="250"/>
      <c r="L209" s="254"/>
      <c r="M209" s="255"/>
      <c r="N209" s="256"/>
      <c r="O209" s="256"/>
      <c r="P209" s="256"/>
      <c r="Q209" s="256"/>
      <c r="R209" s="256"/>
      <c r="S209" s="256"/>
      <c r="T209" s="257"/>
      <c r="U209" s="15"/>
      <c r="V209" s="15"/>
      <c r="W209" s="15"/>
      <c r="X209" s="15"/>
      <c r="Y209" s="15"/>
      <c r="Z209" s="15"/>
      <c r="AA209" s="15"/>
      <c r="AB209" s="15"/>
      <c r="AC209" s="15"/>
      <c r="AD209" s="15"/>
      <c r="AE209" s="15"/>
      <c r="AT209" s="258" t="s">
        <v>151</v>
      </c>
      <c r="AU209" s="258" t="s">
        <v>87</v>
      </c>
      <c r="AV209" s="15" t="s">
        <v>85</v>
      </c>
      <c r="AW209" s="15" t="s">
        <v>37</v>
      </c>
      <c r="AX209" s="15" t="s">
        <v>77</v>
      </c>
      <c r="AY209" s="258" t="s">
        <v>136</v>
      </c>
    </row>
    <row r="210" s="13" customFormat="1">
      <c r="A210" s="13"/>
      <c r="B210" s="224"/>
      <c r="C210" s="225"/>
      <c r="D210" s="226" t="s">
        <v>151</v>
      </c>
      <c r="E210" s="227" t="s">
        <v>19</v>
      </c>
      <c r="F210" s="228" t="s">
        <v>302</v>
      </c>
      <c r="G210" s="225"/>
      <c r="H210" s="229">
        <v>12.310000000000001</v>
      </c>
      <c r="I210" s="230"/>
      <c r="J210" s="225"/>
      <c r="K210" s="225"/>
      <c r="L210" s="231"/>
      <c r="M210" s="232"/>
      <c r="N210" s="233"/>
      <c r="O210" s="233"/>
      <c r="P210" s="233"/>
      <c r="Q210" s="233"/>
      <c r="R210" s="233"/>
      <c r="S210" s="233"/>
      <c r="T210" s="234"/>
      <c r="U210" s="13"/>
      <c r="V210" s="13"/>
      <c r="W210" s="13"/>
      <c r="X210" s="13"/>
      <c r="Y210" s="13"/>
      <c r="Z210" s="13"/>
      <c r="AA210" s="13"/>
      <c r="AB210" s="13"/>
      <c r="AC210" s="13"/>
      <c r="AD210" s="13"/>
      <c r="AE210" s="13"/>
      <c r="AT210" s="235" t="s">
        <v>151</v>
      </c>
      <c r="AU210" s="235" t="s">
        <v>87</v>
      </c>
      <c r="AV210" s="13" t="s">
        <v>87</v>
      </c>
      <c r="AW210" s="13" t="s">
        <v>37</v>
      </c>
      <c r="AX210" s="13" t="s">
        <v>77</v>
      </c>
      <c r="AY210" s="235" t="s">
        <v>136</v>
      </c>
    </row>
    <row r="211" s="14" customFormat="1">
      <c r="A211" s="14"/>
      <c r="B211" s="236"/>
      <c r="C211" s="237"/>
      <c r="D211" s="226" t="s">
        <v>151</v>
      </c>
      <c r="E211" s="238" t="s">
        <v>19</v>
      </c>
      <c r="F211" s="239" t="s">
        <v>154</v>
      </c>
      <c r="G211" s="237"/>
      <c r="H211" s="240">
        <v>12.310000000000001</v>
      </c>
      <c r="I211" s="241"/>
      <c r="J211" s="237"/>
      <c r="K211" s="237"/>
      <c r="L211" s="242"/>
      <c r="M211" s="243"/>
      <c r="N211" s="244"/>
      <c r="O211" s="244"/>
      <c r="P211" s="244"/>
      <c r="Q211" s="244"/>
      <c r="R211" s="244"/>
      <c r="S211" s="244"/>
      <c r="T211" s="245"/>
      <c r="U211" s="14"/>
      <c r="V211" s="14"/>
      <c r="W211" s="14"/>
      <c r="X211" s="14"/>
      <c r="Y211" s="14"/>
      <c r="Z211" s="14"/>
      <c r="AA211" s="14"/>
      <c r="AB211" s="14"/>
      <c r="AC211" s="14"/>
      <c r="AD211" s="14"/>
      <c r="AE211" s="14"/>
      <c r="AT211" s="246" t="s">
        <v>151</v>
      </c>
      <c r="AU211" s="246" t="s">
        <v>87</v>
      </c>
      <c r="AV211" s="14" t="s">
        <v>146</v>
      </c>
      <c r="AW211" s="14" t="s">
        <v>37</v>
      </c>
      <c r="AX211" s="14" t="s">
        <v>85</v>
      </c>
      <c r="AY211" s="246" t="s">
        <v>136</v>
      </c>
    </row>
    <row r="212" s="2" customFormat="1" ht="33" customHeight="1">
      <c r="A212" s="40"/>
      <c r="B212" s="41"/>
      <c r="C212" s="259" t="s">
        <v>313</v>
      </c>
      <c r="D212" s="259" t="s">
        <v>314</v>
      </c>
      <c r="E212" s="260" t="s">
        <v>315</v>
      </c>
      <c r="F212" s="261" t="s">
        <v>316</v>
      </c>
      <c r="G212" s="262" t="s">
        <v>144</v>
      </c>
      <c r="H212" s="263">
        <v>14.157</v>
      </c>
      <c r="I212" s="264"/>
      <c r="J212" s="265">
        <f>ROUND(I212*H212,2)</f>
        <v>0</v>
      </c>
      <c r="K212" s="261" t="s">
        <v>145</v>
      </c>
      <c r="L212" s="266"/>
      <c r="M212" s="267" t="s">
        <v>19</v>
      </c>
      <c r="N212" s="268" t="s">
        <v>48</v>
      </c>
      <c r="O212" s="86"/>
      <c r="P212" s="215">
        <f>O212*H212</f>
        <v>0</v>
      </c>
      <c r="Q212" s="215">
        <v>0.021999999999999999</v>
      </c>
      <c r="R212" s="215">
        <f>Q212*H212</f>
        <v>0.31145400000000001</v>
      </c>
      <c r="S212" s="215">
        <v>0</v>
      </c>
      <c r="T212" s="216">
        <f>S212*H212</f>
        <v>0</v>
      </c>
      <c r="U212" s="40"/>
      <c r="V212" s="40"/>
      <c r="W212" s="40"/>
      <c r="X212" s="40"/>
      <c r="Y212" s="40"/>
      <c r="Z212" s="40"/>
      <c r="AA212" s="40"/>
      <c r="AB212" s="40"/>
      <c r="AC212" s="40"/>
      <c r="AD212" s="40"/>
      <c r="AE212" s="40"/>
      <c r="AR212" s="217" t="s">
        <v>317</v>
      </c>
      <c r="AT212" s="217" t="s">
        <v>314</v>
      </c>
      <c r="AU212" s="217" t="s">
        <v>87</v>
      </c>
      <c r="AY212" s="19" t="s">
        <v>136</v>
      </c>
      <c r="BE212" s="218">
        <f>IF(N212="základní",J212,0)</f>
        <v>0</v>
      </c>
      <c r="BF212" s="218">
        <f>IF(N212="snížená",J212,0)</f>
        <v>0</v>
      </c>
      <c r="BG212" s="218">
        <f>IF(N212="zákl. přenesená",J212,0)</f>
        <v>0</v>
      </c>
      <c r="BH212" s="218">
        <f>IF(N212="sníž. přenesená",J212,0)</f>
        <v>0</v>
      </c>
      <c r="BI212" s="218">
        <f>IF(N212="nulová",J212,0)</f>
        <v>0</v>
      </c>
      <c r="BJ212" s="19" t="s">
        <v>85</v>
      </c>
      <c r="BK212" s="218">
        <f>ROUND(I212*H212,2)</f>
        <v>0</v>
      </c>
      <c r="BL212" s="19" t="s">
        <v>231</v>
      </c>
      <c r="BM212" s="217" t="s">
        <v>318</v>
      </c>
    </row>
    <row r="213" s="13" customFormat="1">
      <c r="A213" s="13"/>
      <c r="B213" s="224"/>
      <c r="C213" s="225"/>
      <c r="D213" s="226" t="s">
        <v>151</v>
      </c>
      <c r="E213" s="227" t="s">
        <v>19</v>
      </c>
      <c r="F213" s="228" t="s">
        <v>319</v>
      </c>
      <c r="G213" s="225"/>
      <c r="H213" s="229">
        <v>14.157</v>
      </c>
      <c r="I213" s="230"/>
      <c r="J213" s="225"/>
      <c r="K213" s="225"/>
      <c r="L213" s="231"/>
      <c r="M213" s="232"/>
      <c r="N213" s="233"/>
      <c r="O213" s="233"/>
      <c r="P213" s="233"/>
      <c r="Q213" s="233"/>
      <c r="R213" s="233"/>
      <c r="S213" s="233"/>
      <c r="T213" s="234"/>
      <c r="U213" s="13"/>
      <c r="V213" s="13"/>
      <c r="W213" s="13"/>
      <c r="X213" s="13"/>
      <c r="Y213" s="13"/>
      <c r="Z213" s="13"/>
      <c r="AA213" s="13"/>
      <c r="AB213" s="13"/>
      <c r="AC213" s="13"/>
      <c r="AD213" s="13"/>
      <c r="AE213" s="13"/>
      <c r="AT213" s="235" t="s">
        <v>151</v>
      </c>
      <c r="AU213" s="235" t="s">
        <v>87</v>
      </c>
      <c r="AV213" s="13" t="s">
        <v>87</v>
      </c>
      <c r="AW213" s="13" t="s">
        <v>37</v>
      </c>
      <c r="AX213" s="13" t="s">
        <v>77</v>
      </c>
      <c r="AY213" s="235" t="s">
        <v>136</v>
      </c>
    </row>
    <row r="214" s="14" customFormat="1">
      <c r="A214" s="14"/>
      <c r="B214" s="236"/>
      <c r="C214" s="237"/>
      <c r="D214" s="226" t="s">
        <v>151</v>
      </c>
      <c r="E214" s="238" t="s">
        <v>19</v>
      </c>
      <c r="F214" s="239" t="s">
        <v>154</v>
      </c>
      <c r="G214" s="237"/>
      <c r="H214" s="240">
        <v>14.157</v>
      </c>
      <c r="I214" s="241"/>
      <c r="J214" s="237"/>
      <c r="K214" s="237"/>
      <c r="L214" s="242"/>
      <c r="M214" s="243"/>
      <c r="N214" s="244"/>
      <c r="O214" s="244"/>
      <c r="P214" s="244"/>
      <c r="Q214" s="244"/>
      <c r="R214" s="244"/>
      <c r="S214" s="244"/>
      <c r="T214" s="245"/>
      <c r="U214" s="14"/>
      <c r="V214" s="14"/>
      <c r="W214" s="14"/>
      <c r="X214" s="14"/>
      <c r="Y214" s="14"/>
      <c r="Z214" s="14"/>
      <c r="AA214" s="14"/>
      <c r="AB214" s="14"/>
      <c r="AC214" s="14"/>
      <c r="AD214" s="14"/>
      <c r="AE214" s="14"/>
      <c r="AT214" s="246" t="s">
        <v>151</v>
      </c>
      <c r="AU214" s="246" t="s">
        <v>87</v>
      </c>
      <c r="AV214" s="14" t="s">
        <v>146</v>
      </c>
      <c r="AW214" s="14" t="s">
        <v>37</v>
      </c>
      <c r="AX214" s="14" t="s">
        <v>85</v>
      </c>
      <c r="AY214" s="246" t="s">
        <v>136</v>
      </c>
    </row>
    <row r="215" s="2" customFormat="1" ht="33" customHeight="1">
      <c r="A215" s="40"/>
      <c r="B215" s="41"/>
      <c r="C215" s="206" t="s">
        <v>320</v>
      </c>
      <c r="D215" s="206" t="s">
        <v>141</v>
      </c>
      <c r="E215" s="207" t="s">
        <v>321</v>
      </c>
      <c r="F215" s="208" t="s">
        <v>322</v>
      </c>
      <c r="G215" s="209" t="s">
        <v>292</v>
      </c>
      <c r="H215" s="210">
        <v>4.2599999999999998</v>
      </c>
      <c r="I215" s="211"/>
      <c r="J215" s="212">
        <f>ROUND(I215*H215,2)</f>
        <v>0</v>
      </c>
      <c r="K215" s="208" t="s">
        <v>145</v>
      </c>
      <c r="L215" s="46"/>
      <c r="M215" s="213" t="s">
        <v>19</v>
      </c>
      <c r="N215" s="214" t="s">
        <v>48</v>
      </c>
      <c r="O215" s="86"/>
      <c r="P215" s="215">
        <f>O215*H215</f>
        <v>0</v>
      </c>
      <c r="Q215" s="215">
        <v>0.00042999999999999999</v>
      </c>
      <c r="R215" s="215">
        <f>Q215*H215</f>
        <v>0.0018318</v>
      </c>
      <c r="S215" s="215">
        <v>0</v>
      </c>
      <c r="T215" s="216">
        <f>S215*H215</f>
        <v>0</v>
      </c>
      <c r="U215" s="40"/>
      <c r="V215" s="40"/>
      <c r="W215" s="40"/>
      <c r="X215" s="40"/>
      <c r="Y215" s="40"/>
      <c r="Z215" s="40"/>
      <c r="AA215" s="40"/>
      <c r="AB215" s="40"/>
      <c r="AC215" s="40"/>
      <c r="AD215" s="40"/>
      <c r="AE215" s="40"/>
      <c r="AR215" s="217" t="s">
        <v>231</v>
      </c>
      <c r="AT215" s="217" t="s">
        <v>141</v>
      </c>
      <c r="AU215" s="217" t="s">
        <v>87</v>
      </c>
      <c r="AY215" s="19" t="s">
        <v>136</v>
      </c>
      <c r="BE215" s="218">
        <f>IF(N215="základní",J215,0)</f>
        <v>0</v>
      </c>
      <c r="BF215" s="218">
        <f>IF(N215="snížená",J215,0)</f>
        <v>0</v>
      </c>
      <c r="BG215" s="218">
        <f>IF(N215="zákl. přenesená",J215,0)</f>
        <v>0</v>
      </c>
      <c r="BH215" s="218">
        <f>IF(N215="sníž. přenesená",J215,0)</f>
        <v>0</v>
      </c>
      <c r="BI215" s="218">
        <f>IF(N215="nulová",J215,0)</f>
        <v>0</v>
      </c>
      <c r="BJ215" s="19" t="s">
        <v>85</v>
      </c>
      <c r="BK215" s="218">
        <f>ROUND(I215*H215,2)</f>
        <v>0</v>
      </c>
      <c r="BL215" s="19" t="s">
        <v>231</v>
      </c>
      <c r="BM215" s="217" t="s">
        <v>323</v>
      </c>
    </row>
    <row r="216" s="2" customFormat="1">
      <c r="A216" s="40"/>
      <c r="B216" s="41"/>
      <c r="C216" s="42"/>
      <c r="D216" s="219" t="s">
        <v>149</v>
      </c>
      <c r="E216" s="42"/>
      <c r="F216" s="220" t="s">
        <v>324</v>
      </c>
      <c r="G216" s="42"/>
      <c r="H216" s="42"/>
      <c r="I216" s="221"/>
      <c r="J216" s="42"/>
      <c r="K216" s="42"/>
      <c r="L216" s="46"/>
      <c r="M216" s="222"/>
      <c r="N216" s="223"/>
      <c r="O216" s="86"/>
      <c r="P216" s="86"/>
      <c r="Q216" s="86"/>
      <c r="R216" s="86"/>
      <c r="S216" s="86"/>
      <c r="T216" s="87"/>
      <c r="U216" s="40"/>
      <c r="V216" s="40"/>
      <c r="W216" s="40"/>
      <c r="X216" s="40"/>
      <c r="Y216" s="40"/>
      <c r="Z216" s="40"/>
      <c r="AA216" s="40"/>
      <c r="AB216" s="40"/>
      <c r="AC216" s="40"/>
      <c r="AD216" s="40"/>
      <c r="AE216" s="40"/>
      <c r="AT216" s="19" t="s">
        <v>149</v>
      </c>
      <c r="AU216" s="19" t="s">
        <v>87</v>
      </c>
    </row>
    <row r="217" s="15" customFormat="1">
      <c r="A217" s="15"/>
      <c r="B217" s="249"/>
      <c r="C217" s="250"/>
      <c r="D217" s="226" t="s">
        <v>151</v>
      </c>
      <c r="E217" s="251" t="s">
        <v>19</v>
      </c>
      <c r="F217" s="252" t="s">
        <v>301</v>
      </c>
      <c r="G217" s="250"/>
      <c r="H217" s="251" t="s">
        <v>19</v>
      </c>
      <c r="I217" s="253"/>
      <c r="J217" s="250"/>
      <c r="K217" s="250"/>
      <c r="L217" s="254"/>
      <c r="M217" s="255"/>
      <c r="N217" s="256"/>
      <c r="O217" s="256"/>
      <c r="P217" s="256"/>
      <c r="Q217" s="256"/>
      <c r="R217" s="256"/>
      <c r="S217" s="256"/>
      <c r="T217" s="257"/>
      <c r="U217" s="15"/>
      <c r="V217" s="15"/>
      <c r="W217" s="15"/>
      <c r="X217" s="15"/>
      <c r="Y217" s="15"/>
      <c r="Z217" s="15"/>
      <c r="AA217" s="15"/>
      <c r="AB217" s="15"/>
      <c r="AC217" s="15"/>
      <c r="AD217" s="15"/>
      <c r="AE217" s="15"/>
      <c r="AT217" s="258" t="s">
        <v>151</v>
      </c>
      <c r="AU217" s="258" t="s">
        <v>87</v>
      </c>
      <c r="AV217" s="15" t="s">
        <v>85</v>
      </c>
      <c r="AW217" s="15" t="s">
        <v>37</v>
      </c>
      <c r="AX217" s="15" t="s">
        <v>77</v>
      </c>
      <c r="AY217" s="258" t="s">
        <v>136</v>
      </c>
    </row>
    <row r="218" s="13" customFormat="1">
      <c r="A218" s="13"/>
      <c r="B218" s="224"/>
      <c r="C218" s="225"/>
      <c r="D218" s="226" t="s">
        <v>151</v>
      </c>
      <c r="E218" s="227" t="s">
        <v>19</v>
      </c>
      <c r="F218" s="228" t="s">
        <v>325</v>
      </c>
      <c r="G218" s="225"/>
      <c r="H218" s="229">
        <v>4.2599999999999998</v>
      </c>
      <c r="I218" s="230"/>
      <c r="J218" s="225"/>
      <c r="K218" s="225"/>
      <c r="L218" s="231"/>
      <c r="M218" s="232"/>
      <c r="N218" s="233"/>
      <c r="O218" s="233"/>
      <c r="P218" s="233"/>
      <c r="Q218" s="233"/>
      <c r="R218" s="233"/>
      <c r="S218" s="233"/>
      <c r="T218" s="234"/>
      <c r="U218" s="13"/>
      <c r="V218" s="13"/>
      <c r="W218" s="13"/>
      <c r="X218" s="13"/>
      <c r="Y218" s="13"/>
      <c r="Z218" s="13"/>
      <c r="AA218" s="13"/>
      <c r="AB218" s="13"/>
      <c r="AC218" s="13"/>
      <c r="AD218" s="13"/>
      <c r="AE218" s="13"/>
      <c r="AT218" s="235" t="s">
        <v>151</v>
      </c>
      <c r="AU218" s="235" t="s">
        <v>87</v>
      </c>
      <c r="AV218" s="13" t="s">
        <v>87</v>
      </c>
      <c r="AW218" s="13" t="s">
        <v>37</v>
      </c>
      <c r="AX218" s="13" t="s">
        <v>77</v>
      </c>
      <c r="AY218" s="235" t="s">
        <v>136</v>
      </c>
    </row>
    <row r="219" s="14" customFormat="1">
      <c r="A219" s="14"/>
      <c r="B219" s="236"/>
      <c r="C219" s="237"/>
      <c r="D219" s="226" t="s">
        <v>151</v>
      </c>
      <c r="E219" s="238" t="s">
        <v>19</v>
      </c>
      <c r="F219" s="239" t="s">
        <v>154</v>
      </c>
      <c r="G219" s="237"/>
      <c r="H219" s="240">
        <v>4.2599999999999998</v>
      </c>
      <c r="I219" s="241"/>
      <c r="J219" s="237"/>
      <c r="K219" s="237"/>
      <c r="L219" s="242"/>
      <c r="M219" s="243"/>
      <c r="N219" s="244"/>
      <c r="O219" s="244"/>
      <c r="P219" s="244"/>
      <c r="Q219" s="244"/>
      <c r="R219" s="244"/>
      <c r="S219" s="244"/>
      <c r="T219" s="245"/>
      <c r="U219" s="14"/>
      <c r="V219" s="14"/>
      <c r="W219" s="14"/>
      <c r="X219" s="14"/>
      <c r="Y219" s="14"/>
      <c r="Z219" s="14"/>
      <c r="AA219" s="14"/>
      <c r="AB219" s="14"/>
      <c r="AC219" s="14"/>
      <c r="AD219" s="14"/>
      <c r="AE219" s="14"/>
      <c r="AT219" s="246" t="s">
        <v>151</v>
      </c>
      <c r="AU219" s="246" t="s">
        <v>87</v>
      </c>
      <c r="AV219" s="14" t="s">
        <v>146</v>
      </c>
      <c r="AW219" s="14" t="s">
        <v>37</v>
      </c>
      <c r="AX219" s="14" t="s">
        <v>85</v>
      </c>
      <c r="AY219" s="246" t="s">
        <v>136</v>
      </c>
    </row>
    <row r="220" s="2" customFormat="1" ht="24.15" customHeight="1">
      <c r="A220" s="40"/>
      <c r="B220" s="41"/>
      <c r="C220" s="259" t="s">
        <v>326</v>
      </c>
      <c r="D220" s="259" t="s">
        <v>314</v>
      </c>
      <c r="E220" s="260" t="s">
        <v>327</v>
      </c>
      <c r="F220" s="261" t="s">
        <v>328</v>
      </c>
      <c r="G220" s="262" t="s">
        <v>292</v>
      </c>
      <c r="H220" s="263">
        <v>4.899</v>
      </c>
      <c r="I220" s="264"/>
      <c r="J220" s="265">
        <f>ROUND(I220*H220,2)</f>
        <v>0</v>
      </c>
      <c r="K220" s="261" t="s">
        <v>145</v>
      </c>
      <c r="L220" s="266"/>
      <c r="M220" s="267" t="s">
        <v>19</v>
      </c>
      <c r="N220" s="268" t="s">
        <v>48</v>
      </c>
      <c r="O220" s="86"/>
      <c r="P220" s="215">
        <f>O220*H220</f>
        <v>0</v>
      </c>
      <c r="Q220" s="215">
        <v>0.00198</v>
      </c>
      <c r="R220" s="215">
        <f>Q220*H220</f>
        <v>0.0097000200000000002</v>
      </c>
      <c r="S220" s="215">
        <v>0</v>
      </c>
      <c r="T220" s="216">
        <f>S220*H220</f>
        <v>0</v>
      </c>
      <c r="U220" s="40"/>
      <c r="V220" s="40"/>
      <c r="W220" s="40"/>
      <c r="X220" s="40"/>
      <c r="Y220" s="40"/>
      <c r="Z220" s="40"/>
      <c r="AA220" s="40"/>
      <c r="AB220" s="40"/>
      <c r="AC220" s="40"/>
      <c r="AD220" s="40"/>
      <c r="AE220" s="40"/>
      <c r="AR220" s="217" t="s">
        <v>317</v>
      </c>
      <c r="AT220" s="217" t="s">
        <v>314</v>
      </c>
      <c r="AU220" s="217" t="s">
        <v>87</v>
      </c>
      <c r="AY220" s="19" t="s">
        <v>136</v>
      </c>
      <c r="BE220" s="218">
        <f>IF(N220="základní",J220,0)</f>
        <v>0</v>
      </c>
      <c r="BF220" s="218">
        <f>IF(N220="snížená",J220,0)</f>
        <v>0</v>
      </c>
      <c r="BG220" s="218">
        <f>IF(N220="zákl. přenesená",J220,0)</f>
        <v>0</v>
      </c>
      <c r="BH220" s="218">
        <f>IF(N220="sníž. přenesená",J220,0)</f>
        <v>0</v>
      </c>
      <c r="BI220" s="218">
        <f>IF(N220="nulová",J220,0)</f>
        <v>0</v>
      </c>
      <c r="BJ220" s="19" t="s">
        <v>85</v>
      </c>
      <c r="BK220" s="218">
        <f>ROUND(I220*H220,2)</f>
        <v>0</v>
      </c>
      <c r="BL220" s="19" t="s">
        <v>231</v>
      </c>
      <c r="BM220" s="217" t="s">
        <v>329</v>
      </c>
    </row>
    <row r="221" s="13" customFormat="1">
      <c r="A221" s="13"/>
      <c r="B221" s="224"/>
      <c r="C221" s="225"/>
      <c r="D221" s="226" t="s">
        <v>151</v>
      </c>
      <c r="E221" s="227" t="s">
        <v>19</v>
      </c>
      <c r="F221" s="228" t="s">
        <v>330</v>
      </c>
      <c r="G221" s="225"/>
      <c r="H221" s="229">
        <v>4.899</v>
      </c>
      <c r="I221" s="230"/>
      <c r="J221" s="225"/>
      <c r="K221" s="225"/>
      <c r="L221" s="231"/>
      <c r="M221" s="232"/>
      <c r="N221" s="233"/>
      <c r="O221" s="233"/>
      <c r="P221" s="233"/>
      <c r="Q221" s="233"/>
      <c r="R221" s="233"/>
      <c r="S221" s="233"/>
      <c r="T221" s="234"/>
      <c r="U221" s="13"/>
      <c r="V221" s="13"/>
      <c r="W221" s="13"/>
      <c r="X221" s="13"/>
      <c r="Y221" s="13"/>
      <c r="Z221" s="13"/>
      <c r="AA221" s="13"/>
      <c r="AB221" s="13"/>
      <c r="AC221" s="13"/>
      <c r="AD221" s="13"/>
      <c r="AE221" s="13"/>
      <c r="AT221" s="235" t="s">
        <v>151</v>
      </c>
      <c r="AU221" s="235" t="s">
        <v>87</v>
      </c>
      <c r="AV221" s="13" t="s">
        <v>87</v>
      </c>
      <c r="AW221" s="13" t="s">
        <v>37</v>
      </c>
      <c r="AX221" s="13" t="s">
        <v>77</v>
      </c>
      <c r="AY221" s="235" t="s">
        <v>136</v>
      </c>
    </row>
    <row r="222" s="14" customFormat="1">
      <c r="A222" s="14"/>
      <c r="B222" s="236"/>
      <c r="C222" s="237"/>
      <c r="D222" s="226" t="s">
        <v>151</v>
      </c>
      <c r="E222" s="238" t="s">
        <v>19</v>
      </c>
      <c r="F222" s="239" t="s">
        <v>154</v>
      </c>
      <c r="G222" s="237"/>
      <c r="H222" s="240">
        <v>4.899</v>
      </c>
      <c r="I222" s="241"/>
      <c r="J222" s="237"/>
      <c r="K222" s="237"/>
      <c r="L222" s="242"/>
      <c r="M222" s="243"/>
      <c r="N222" s="244"/>
      <c r="O222" s="244"/>
      <c r="P222" s="244"/>
      <c r="Q222" s="244"/>
      <c r="R222" s="244"/>
      <c r="S222" s="244"/>
      <c r="T222" s="245"/>
      <c r="U222" s="14"/>
      <c r="V222" s="14"/>
      <c r="W222" s="14"/>
      <c r="X222" s="14"/>
      <c r="Y222" s="14"/>
      <c r="Z222" s="14"/>
      <c r="AA222" s="14"/>
      <c r="AB222" s="14"/>
      <c r="AC222" s="14"/>
      <c r="AD222" s="14"/>
      <c r="AE222" s="14"/>
      <c r="AT222" s="246" t="s">
        <v>151</v>
      </c>
      <c r="AU222" s="246" t="s">
        <v>87</v>
      </c>
      <c r="AV222" s="14" t="s">
        <v>146</v>
      </c>
      <c r="AW222" s="14" t="s">
        <v>37</v>
      </c>
      <c r="AX222" s="14" t="s">
        <v>85</v>
      </c>
      <c r="AY222" s="246" t="s">
        <v>136</v>
      </c>
    </row>
    <row r="223" s="2" customFormat="1" ht="16.5" customHeight="1">
      <c r="A223" s="40"/>
      <c r="B223" s="41"/>
      <c r="C223" s="206" t="s">
        <v>331</v>
      </c>
      <c r="D223" s="206" t="s">
        <v>141</v>
      </c>
      <c r="E223" s="207" t="s">
        <v>332</v>
      </c>
      <c r="F223" s="208" t="s">
        <v>333</v>
      </c>
      <c r="G223" s="209" t="s">
        <v>292</v>
      </c>
      <c r="H223" s="210">
        <v>4.2599999999999998</v>
      </c>
      <c r="I223" s="211"/>
      <c r="J223" s="212">
        <f>ROUND(I223*H223,2)</f>
        <v>0</v>
      </c>
      <c r="K223" s="208" t="s">
        <v>145</v>
      </c>
      <c r="L223" s="46"/>
      <c r="M223" s="213" t="s">
        <v>19</v>
      </c>
      <c r="N223" s="214" t="s">
        <v>48</v>
      </c>
      <c r="O223" s="86"/>
      <c r="P223" s="215">
        <f>O223*H223</f>
        <v>0</v>
      </c>
      <c r="Q223" s="215">
        <v>9.0000000000000006E-05</v>
      </c>
      <c r="R223" s="215">
        <f>Q223*H223</f>
        <v>0.0003834</v>
      </c>
      <c r="S223" s="215">
        <v>0</v>
      </c>
      <c r="T223" s="216">
        <f>S223*H223</f>
        <v>0</v>
      </c>
      <c r="U223" s="40"/>
      <c r="V223" s="40"/>
      <c r="W223" s="40"/>
      <c r="X223" s="40"/>
      <c r="Y223" s="40"/>
      <c r="Z223" s="40"/>
      <c r="AA223" s="40"/>
      <c r="AB223" s="40"/>
      <c r="AC223" s="40"/>
      <c r="AD223" s="40"/>
      <c r="AE223" s="40"/>
      <c r="AR223" s="217" t="s">
        <v>231</v>
      </c>
      <c r="AT223" s="217" t="s">
        <v>141</v>
      </c>
      <c r="AU223" s="217" t="s">
        <v>87</v>
      </c>
      <c r="AY223" s="19" t="s">
        <v>136</v>
      </c>
      <c r="BE223" s="218">
        <f>IF(N223="základní",J223,0)</f>
        <v>0</v>
      </c>
      <c r="BF223" s="218">
        <f>IF(N223="snížená",J223,0)</f>
        <v>0</v>
      </c>
      <c r="BG223" s="218">
        <f>IF(N223="zákl. přenesená",J223,0)</f>
        <v>0</v>
      </c>
      <c r="BH223" s="218">
        <f>IF(N223="sníž. přenesená",J223,0)</f>
        <v>0</v>
      </c>
      <c r="BI223" s="218">
        <f>IF(N223="nulová",J223,0)</f>
        <v>0</v>
      </c>
      <c r="BJ223" s="19" t="s">
        <v>85</v>
      </c>
      <c r="BK223" s="218">
        <f>ROUND(I223*H223,2)</f>
        <v>0</v>
      </c>
      <c r="BL223" s="19" t="s">
        <v>231</v>
      </c>
      <c r="BM223" s="217" t="s">
        <v>334</v>
      </c>
    </row>
    <row r="224" s="2" customFormat="1">
      <c r="A224" s="40"/>
      <c r="B224" s="41"/>
      <c r="C224" s="42"/>
      <c r="D224" s="219" t="s">
        <v>149</v>
      </c>
      <c r="E224" s="42"/>
      <c r="F224" s="220" t="s">
        <v>335</v>
      </c>
      <c r="G224" s="42"/>
      <c r="H224" s="42"/>
      <c r="I224" s="221"/>
      <c r="J224" s="42"/>
      <c r="K224" s="42"/>
      <c r="L224" s="46"/>
      <c r="M224" s="222"/>
      <c r="N224" s="223"/>
      <c r="O224" s="86"/>
      <c r="P224" s="86"/>
      <c r="Q224" s="86"/>
      <c r="R224" s="86"/>
      <c r="S224" s="86"/>
      <c r="T224" s="87"/>
      <c r="U224" s="40"/>
      <c r="V224" s="40"/>
      <c r="W224" s="40"/>
      <c r="X224" s="40"/>
      <c r="Y224" s="40"/>
      <c r="Z224" s="40"/>
      <c r="AA224" s="40"/>
      <c r="AB224" s="40"/>
      <c r="AC224" s="40"/>
      <c r="AD224" s="40"/>
      <c r="AE224" s="40"/>
      <c r="AT224" s="19" t="s">
        <v>149</v>
      </c>
      <c r="AU224" s="19" t="s">
        <v>87</v>
      </c>
    </row>
    <row r="225" s="15" customFormat="1">
      <c r="A225" s="15"/>
      <c r="B225" s="249"/>
      <c r="C225" s="250"/>
      <c r="D225" s="226" t="s">
        <v>151</v>
      </c>
      <c r="E225" s="251" t="s">
        <v>19</v>
      </c>
      <c r="F225" s="252" t="s">
        <v>301</v>
      </c>
      <c r="G225" s="250"/>
      <c r="H225" s="251" t="s">
        <v>19</v>
      </c>
      <c r="I225" s="253"/>
      <c r="J225" s="250"/>
      <c r="K225" s="250"/>
      <c r="L225" s="254"/>
      <c r="M225" s="255"/>
      <c r="N225" s="256"/>
      <c r="O225" s="256"/>
      <c r="P225" s="256"/>
      <c r="Q225" s="256"/>
      <c r="R225" s="256"/>
      <c r="S225" s="256"/>
      <c r="T225" s="257"/>
      <c r="U225" s="15"/>
      <c r="V225" s="15"/>
      <c r="W225" s="15"/>
      <c r="X225" s="15"/>
      <c r="Y225" s="15"/>
      <c r="Z225" s="15"/>
      <c r="AA225" s="15"/>
      <c r="AB225" s="15"/>
      <c r="AC225" s="15"/>
      <c r="AD225" s="15"/>
      <c r="AE225" s="15"/>
      <c r="AT225" s="258" t="s">
        <v>151</v>
      </c>
      <c r="AU225" s="258" t="s">
        <v>87</v>
      </c>
      <c r="AV225" s="15" t="s">
        <v>85</v>
      </c>
      <c r="AW225" s="15" t="s">
        <v>37</v>
      </c>
      <c r="AX225" s="15" t="s">
        <v>77</v>
      </c>
      <c r="AY225" s="258" t="s">
        <v>136</v>
      </c>
    </row>
    <row r="226" s="13" customFormat="1">
      <c r="A226" s="13"/>
      <c r="B226" s="224"/>
      <c r="C226" s="225"/>
      <c r="D226" s="226" t="s">
        <v>151</v>
      </c>
      <c r="E226" s="227" t="s">
        <v>19</v>
      </c>
      <c r="F226" s="228" t="s">
        <v>325</v>
      </c>
      <c r="G226" s="225"/>
      <c r="H226" s="229">
        <v>4.2599999999999998</v>
      </c>
      <c r="I226" s="230"/>
      <c r="J226" s="225"/>
      <c r="K226" s="225"/>
      <c r="L226" s="231"/>
      <c r="M226" s="232"/>
      <c r="N226" s="233"/>
      <c r="O226" s="233"/>
      <c r="P226" s="233"/>
      <c r="Q226" s="233"/>
      <c r="R226" s="233"/>
      <c r="S226" s="233"/>
      <c r="T226" s="234"/>
      <c r="U226" s="13"/>
      <c r="V226" s="13"/>
      <c r="W226" s="13"/>
      <c r="X226" s="13"/>
      <c r="Y226" s="13"/>
      <c r="Z226" s="13"/>
      <c r="AA226" s="13"/>
      <c r="AB226" s="13"/>
      <c r="AC226" s="13"/>
      <c r="AD226" s="13"/>
      <c r="AE226" s="13"/>
      <c r="AT226" s="235" t="s">
        <v>151</v>
      </c>
      <c r="AU226" s="235" t="s">
        <v>87</v>
      </c>
      <c r="AV226" s="13" t="s">
        <v>87</v>
      </c>
      <c r="AW226" s="13" t="s">
        <v>37</v>
      </c>
      <c r="AX226" s="13" t="s">
        <v>77</v>
      </c>
      <c r="AY226" s="235" t="s">
        <v>136</v>
      </c>
    </row>
    <row r="227" s="14" customFormat="1">
      <c r="A227" s="14"/>
      <c r="B227" s="236"/>
      <c r="C227" s="237"/>
      <c r="D227" s="226" t="s">
        <v>151</v>
      </c>
      <c r="E227" s="238" t="s">
        <v>19</v>
      </c>
      <c r="F227" s="239" t="s">
        <v>154</v>
      </c>
      <c r="G227" s="237"/>
      <c r="H227" s="240">
        <v>4.2599999999999998</v>
      </c>
      <c r="I227" s="241"/>
      <c r="J227" s="237"/>
      <c r="K227" s="237"/>
      <c r="L227" s="242"/>
      <c r="M227" s="243"/>
      <c r="N227" s="244"/>
      <c r="O227" s="244"/>
      <c r="P227" s="244"/>
      <c r="Q227" s="244"/>
      <c r="R227" s="244"/>
      <c r="S227" s="244"/>
      <c r="T227" s="245"/>
      <c r="U227" s="14"/>
      <c r="V227" s="14"/>
      <c r="W227" s="14"/>
      <c r="X227" s="14"/>
      <c r="Y227" s="14"/>
      <c r="Z227" s="14"/>
      <c r="AA227" s="14"/>
      <c r="AB227" s="14"/>
      <c r="AC227" s="14"/>
      <c r="AD227" s="14"/>
      <c r="AE227" s="14"/>
      <c r="AT227" s="246" t="s">
        <v>151</v>
      </c>
      <c r="AU227" s="246" t="s">
        <v>87</v>
      </c>
      <c r="AV227" s="14" t="s">
        <v>146</v>
      </c>
      <c r="AW227" s="14" t="s">
        <v>37</v>
      </c>
      <c r="AX227" s="14" t="s">
        <v>85</v>
      </c>
      <c r="AY227" s="246" t="s">
        <v>136</v>
      </c>
    </row>
    <row r="228" s="2" customFormat="1" ht="24.15" customHeight="1">
      <c r="A228" s="40"/>
      <c r="B228" s="41"/>
      <c r="C228" s="206" t="s">
        <v>317</v>
      </c>
      <c r="D228" s="206" t="s">
        <v>141</v>
      </c>
      <c r="E228" s="207" t="s">
        <v>336</v>
      </c>
      <c r="F228" s="208" t="s">
        <v>337</v>
      </c>
      <c r="G228" s="209" t="s">
        <v>144</v>
      </c>
      <c r="H228" s="210">
        <v>12.608000000000001</v>
      </c>
      <c r="I228" s="211"/>
      <c r="J228" s="212">
        <f>ROUND(I228*H228,2)</f>
        <v>0</v>
      </c>
      <c r="K228" s="208" t="s">
        <v>145</v>
      </c>
      <c r="L228" s="46"/>
      <c r="M228" s="213" t="s">
        <v>19</v>
      </c>
      <c r="N228" s="214" t="s">
        <v>48</v>
      </c>
      <c r="O228" s="86"/>
      <c r="P228" s="215">
        <f>O228*H228</f>
        <v>0</v>
      </c>
      <c r="Q228" s="215">
        <v>5.0000000000000002E-05</v>
      </c>
      <c r="R228" s="215">
        <f>Q228*H228</f>
        <v>0.00063040000000000004</v>
      </c>
      <c r="S228" s="215">
        <v>0</v>
      </c>
      <c r="T228" s="216">
        <f>S228*H228</f>
        <v>0</v>
      </c>
      <c r="U228" s="40"/>
      <c r="V228" s="40"/>
      <c r="W228" s="40"/>
      <c r="X228" s="40"/>
      <c r="Y228" s="40"/>
      <c r="Z228" s="40"/>
      <c r="AA228" s="40"/>
      <c r="AB228" s="40"/>
      <c r="AC228" s="40"/>
      <c r="AD228" s="40"/>
      <c r="AE228" s="40"/>
      <c r="AR228" s="217" t="s">
        <v>231</v>
      </c>
      <c r="AT228" s="217" t="s">
        <v>141</v>
      </c>
      <c r="AU228" s="217" t="s">
        <v>87</v>
      </c>
      <c r="AY228" s="19" t="s">
        <v>136</v>
      </c>
      <c r="BE228" s="218">
        <f>IF(N228="základní",J228,0)</f>
        <v>0</v>
      </c>
      <c r="BF228" s="218">
        <f>IF(N228="snížená",J228,0)</f>
        <v>0</v>
      </c>
      <c r="BG228" s="218">
        <f>IF(N228="zákl. přenesená",J228,0)</f>
        <v>0</v>
      </c>
      <c r="BH228" s="218">
        <f>IF(N228="sníž. přenesená",J228,0)</f>
        <v>0</v>
      </c>
      <c r="BI228" s="218">
        <f>IF(N228="nulová",J228,0)</f>
        <v>0</v>
      </c>
      <c r="BJ228" s="19" t="s">
        <v>85</v>
      </c>
      <c r="BK228" s="218">
        <f>ROUND(I228*H228,2)</f>
        <v>0</v>
      </c>
      <c r="BL228" s="19" t="s">
        <v>231</v>
      </c>
      <c r="BM228" s="217" t="s">
        <v>338</v>
      </c>
    </row>
    <row r="229" s="2" customFormat="1">
      <c r="A229" s="40"/>
      <c r="B229" s="41"/>
      <c r="C229" s="42"/>
      <c r="D229" s="219" t="s">
        <v>149</v>
      </c>
      <c r="E229" s="42"/>
      <c r="F229" s="220" t="s">
        <v>339</v>
      </c>
      <c r="G229" s="42"/>
      <c r="H229" s="42"/>
      <c r="I229" s="221"/>
      <c r="J229" s="42"/>
      <c r="K229" s="42"/>
      <c r="L229" s="46"/>
      <c r="M229" s="222"/>
      <c r="N229" s="223"/>
      <c r="O229" s="86"/>
      <c r="P229" s="86"/>
      <c r="Q229" s="86"/>
      <c r="R229" s="86"/>
      <c r="S229" s="86"/>
      <c r="T229" s="87"/>
      <c r="U229" s="40"/>
      <c r="V229" s="40"/>
      <c r="W229" s="40"/>
      <c r="X229" s="40"/>
      <c r="Y229" s="40"/>
      <c r="Z229" s="40"/>
      <c r="AA229" s="40"/>
      <c r="AB229" s="40"/>
      <c r="AC229" s="40"/>
      <c r="AD229" s="40"/>
      <c r="AE229" s="40"/>
      <c r="AT229" s="19" t="s">
        <v>149</v>
      </c>
      <c r="AU229" s="19" t="s">
        <v>87</v>
      </c>
    </row>
    <row r="230" s="15" customFormat="1">
      <c r="A230" s="15"/>
      <c r="B230" s="249"/>
      <c r="C230" s="250"/>
      <c r="D230" s="226" t="s">
        <v>151</v>
      </c>
      <c r="E230" s="251" t="s">
        <v>19</v>
      </c>
      <c r="F230" s="252" t="s">
        <v>301</v>
      </c>
      <c r="G230" s="250"/>
      <c r="H230" s="251" t="s">
        <v>19</v>
      </c>
      <c r="I230" s="253"/>
      <c r="J230" s="250"/>
      <c r="K230" s="250"/>
      <c r="L230" s="254"/>
      <c r="M230" s="255"/>
      <c r="N230" s="256"/>
      <c r="O230" s="256"/>
      <c r="P230" s="256"/>
      <c r="Q230" s="256"/>
      <c r="R230" s="256"/>
      <c r="S230" s="256"/>
      <c r="T230" s="257"/>
      <c r="U230" s="15"/>
      <c r="V230" s="15"/>
      <c r="W230" s="15"/>
      <c r="X230" s="15"/>
      <c r="Y230" s="15"/>
      <c r="Z230" s="15"/>
      <c r="AA230" s="15"/>
      <c r="AB230" s="15"/>
      <c r="AC230" s="15"/>
      <c r="AD230" s="15"/>
      <c r="AE230" s="15"/>
      <c r="AT230" s="258" t="s">
        <v>151</v>
      </c>
      <c r="AU230" s="258" t="s">
        <v>87</v>
      </c>
      <c r="AV230" s="15" t="s">
        <v>85</v>
      </c>
      <c r="AW230" s="15" t="s">
        <v>37</v>
      </c>
      <c r="AX230" s="15" t="s">
        <v>77</v>
      </c>
      <c r="AY230" s="258" t="s">
        <v>136</v>
      </c>
    </row>
    <row r="231" s="13" customFormat="1">
      <c r="A231" s="13"/>
      <c r="B231" s="224"/>
      <c r="C231" s="225"/>
      <c r="D231" s="226" t="s">
        <v>151</v>
      </c>
      <c r="E231" s="227" t="s">
        <v>19</v>
      </c>
      <c r="F231" s="228" t="s">
        <v>340</v>
      </c>
      <c r="G231" s="225"/>
      <c r="H231" s="229">
        <v>12.608000000000001</v>
      </c>
      <c r="I231" s="230"/>
      <c r="J231" s="225"/>
      <c r="K231" s="225"/>
      <c r="L231" s="231"/>
      <c r="M231" s="232"/>
      <c r="N231" s="233"/>
      <c r="O231" s="233"/>
      <c r="P231" s="233"/>
      <c r="Q231" s="233"/>
      <c r="R231" s="233"/>
      <c r="S231" s="233"/>
      <c r="T231" s="234"/>
      <c r="U231" s="13"/>
      <c r="V231" s="13"/>
      <c r="W231" s="13"/>
      <c r="X231" s="13"/>
      <c r="Y231" s="13"/>
      <c r="Z231" s="13"/>
      <c r="AA231" s="13"/>
      <c r="AB231" s="13"/>
      <c r="AC231" s="13"/>
      <c r="AD231" s="13"/>
      <c r="AE231" s="13"/>
      <c r="AT231" s="235" t="s">
        <v>151</v>
      </c>
      <c r="AU231" s="235" t="s">
        <v>87</v>
      </c>
      <c r="AV231" s="13" t="s">
        <v>87</v>
      </c>
      <c r="AW231" s="13" t="s">
        <v>37</v>
      </c>
      <c r="AX231" s="13" t="s">
        <v>77</v>
      </c>
      <c r="AY231" s="235" t="s">
        <v>136</v>
      </c>
    </row>
    <row r="232" s="14" customFormat="1">
      <c r="A232" s="14"/>
      <c r="B232" s="236"/>
      <c r="C232" s="237"/>
      <c r="D232" s="226" t="s">
        <v>151</v>
      </c>
      <c r="E232" s="238" t="s">
        <v>19</v>
      </c>
      <c r="F232" s="239" t="s">
        <v>154</v>
      </c>
      <c r="G232" s="237"/>
      <c r="H232" s="240">
        <v>12.608000000000001</v>
      </c>
      <c r="I232" s="241"/>
      <c r="J232" s="237"/>
      <c r="K232" s="237"/>
      <c r="L232" s="242"/>
      <c r="M232" s="243"/>
      <c r="N232" s="244"/>
      <c r="O232" s="244"/>
      <c r="P232" s="244"/>
      <c r="Q232" s="244"/>
      <c r="R232" s="244"/>
      <c r="S232" s="244"/>
      <c r="T232" s="245"/>
      <c r="U232" s="14"/>
      <c r="V232" s="14"/>
      <c r="W232" s="14"/>
      <c r="X232" s="14"/>
      <c r="Y232" s="14"/>
      <c r="Z232" s="14"/>
      <c r="AA232" s="14"/>
      <c r="AB232" s="14"/>
      <c r="AC232" s="14"/>
      <c r="AD232" s="14"/>
      <c r="AE232" s="14"/>
      <c r="AT232" s="246" t="s">
        <v>151</v>
      </c>
      <c r="AU232" s="246" t="s">
        <v>87</v>
      </c>
      <c r="AV232" s="14" t="s">
        <v>146</v>
      </c>
      <c r="AW232" s="14" t="s">
        <v>37</v>
      </c>
      <c r="AX232" s="14" t="s">
        <v>85</v>
      </c>
      <c r="AY232" s="246" t="s">
        <v>136</v>
      </c>
    </row>
    <row r="233" s="2" customFormat="1" ht="49.05" customHeight="1">
      <c r="A233" s="40"/>
      <c r="B233" s="41"/>
      <c r="C233" s="206" t="s">
        <v>341</v>
      </c>
      <c r="D233" s="206" t="s">
        <v>141</v>
      </c>
      <c r="E233" s="207" t="s">
        <v>342</v>
      </c>
      <c r="F233" s="208" t="s">
        <v>343</v>
      </c>
      <c r="G233" s="209" t="s">
        <v>195</v>
      </c>
      <c r="H233" s="210">
        <v>0.40200000000000002</v>
      </c>
      <c r="I233" s="211"/>
      <c r="J233" s="212">
        <f>ROUND(I233*H233,2)</f>
        <v>0</v>
      </c>
      <c r="K233" s="208" t="s">
        <v>145</v>
      </c>
      <c r="L233" s="46"/>
      <c r="M233" s="213" t="s">
        <v>19</v>
      </c>
      <c r="N233" s="214" t="s">
        <v>48</v>
      </c>
      <c r="O233" s="86"/>
      <c r="P233" s="215">
        <f>O233*H233</f>
        <v>0</v>
      </c>
      <c r="Q233" s="215">
        <v>0</v>
      </c>
      <c r="R233" s="215">
        <f>Q233*H233</f>
        <v>0</v>
      </c>
      <c r="S233" s="215">
        <v>0</v>
      </c>
      <c r="T233" s="216">
        <f>S233*H233</f>
        <v>0</v>
      </c>
      <c r="U233" s="40"/>
      <c r="V233" s="40"/>
      <c r="W233" s="40"/>
      <c r="X233" s="40"/>
      <c r="Y233" s="40"/>
      <c r="Z233" s="40"/>
      <c r="AA233" s="40"/>
      <c r="AB233" s="40"/>
      <c r="AC233" s="40"/>
      <c r="AD233" s="40"/>
      <c r="AE233" s="40"/>
      <c r="AR233" s="217" t="s">
        <v>231</v>
      </c>
      <c r="AT233" s="217" t="s">
        <v>141</v>
      </c>
      <c r="AU233" s="217" t="s">
        <v>87</v>
      </c>
      <c r="AY233" s="19" t="s">
        <v>136</v>
      </c>
      <c r="BE233" s="218">
        <f>IF(N233="základní",J233,0)</f>
        <v>0</v>
      </c>
      <c r="BF233" s="218">
        <f>IF(N233="snížená",J233,0)</f>
        <v>0</v>
      </c>
      <c r="BG233" s="218">
        <f>IF(N233="zákl. přenesená",J233,0)</f>
        <v>0</v>
      </c>
      <c r="BH233" s="218">
        <f>IF(N233="sníž. přenesená",J233,0)</f>
        <v>0</v>
      </c>
      <c r="BI233" s="218">
        <f>IF(N233="nulová",J233,0)</f>
        <v>0</v>
      </c>
      <c r="BJ233" s="19" t="s">
        <v>85</v>
      </c>
      <c r="BK233" s="218">
        <f>ROUND(I233*H233,2)</f>
        <v>0</v>
      </c>
      <c r="BL233" s="19" t="s">
        <v>231</v>
      </c>
      <c r="BM233" s="217" t="s">
        <v>344</v>
      </c>
    </row>
    <row r="234" s="2" customFormat="1">
      <c r="A234" s="40"/>
      <c r="B234" s="41"/>
      <c r="C234" s="42"/>
      <c r="D234" s="219" t="s">
        <v>149</v>
      </c>
      <c r="E234" s="42"/>
      <c r="F234" s="220" t="s">
        <v>345</v>
      </c>
      <c r="G234" s="42"/>
      <c r="H234" s="42"/>
      <c r="I234" s="221"/>
      <c r="J234" s="42"/>
      <c r="K234" s="42"/>
      <c r="L234" s="46"/>
      <c r="M234" s="222"/>
      <c r="N234" s="223"/>
      <c r="O234" s="86"/>
      <c r="P234" s="86"/>
      <c r="Q234" s="86"/>
      <c r="R234" s="86"/>
      <c r="S234" s="86"/>
      <c r="T234" s="87"/>
      <c r="U234" s="40"/>
      <c r="V234" s="40"/>
      <c r="W234" s="40"/>
      <c r="X234" s="40"/>
      <c r="Y234" s="40"/>
      <c r="Z234" s="40"/>
      <c r="AA234" s="40"/>
      <c r="AB234" s="40"/>
      <c r="AC234" s="40"/>
      <c r="AD234" s="40"/>
      <c r="AE234" s="40"/>
      <c r="AT234" s="19" t="s">
        <v>149</v>
      </c>
      <c r="AU234" s="19" t="s">
        <v>87</v>
      </c>
    </row>
    <row r="235" s="12" customFormat="1" ht="22.8" customHeight="1">
      <c r="A235" s="12"/>
      <c r="B235" s="190"/>
      <c r="C235" s="191"/>
      <c r="D235" s="192" t="s">
        <v>76</v>
      </c>
      <c r="E235" s="204" t="s">
        <v>346</v>
      </c>
      <c r="F235" s="204" t="s">
        <v>347</v>
      </c>
      <c r="G235" s="191"/>
      <c r="H235" s="191"/>
      <c r="I235" s="194"/>
      <c r="J235" s="205">
        <f>BK235</f>
        <v>0</v>
      </c>
      <c r="K235" s="191"/>
      <c r="L235" s="196"/>
      <c r="M235" s="197"/>
      <c r="N235" s="198"/>
      <c r="O235" s="198"/>
      <c r="P235" s="199">
        <f>SUM(P236:P250)</f>
        <v>0</v>
      </c>
      <c r="Q235" s="198"/>
      <c r="R235" s="199">
        <f>SUM(R236:R250)</f>
        <v>0</v>
      </c>
      <c r="S235" s="198"/>
      <c r="T235" s="200">
        <f>SUM(T236:T250)</f>
        <v>1.3423400000000001</v>
      </c>
      <c r="U235" s="12"/>
      <c r="V235" s="12"/>
      <c r="W235" s="12"/>
      <c r="X235" s="12"/>
      <c r="Y235" s="12"/>
      <c r="Z235" s="12"/>
      <c r="AA235" s="12"/>
      <c r="AB235" s="12"/>
      <c r="AC235" s="12"/>
      <c r="AD235" s="12"/>
      <c r="AE235" s="12"/>
      <c r="AR235" s="201" t="s">
        <v>87</v>
      </c>
      <c r="AT235" s="202" t="s">
        <v>76</v>
      </c>
      <c r="AU235" s="202" t="s">
        <v>85</v>
      </c>
      <c r="AY235" s="201" t="s">
        <v>136</v>
      </c>
      <c r="BK235" s="203">
        <f>SUM(BK236:BK250)</f>
        <v>0</v>
      </c>
    </row>
    <row r="236" s="2" customFormat="1" ht="37.8" customHeight="1">
      <c r="A236" s="40"/>
      <c r="B236" s="41"/>
      <c r="C236" s="206" t="s">
        <v>348</v>
      </c>
      <c r="D236" s="206" t="s">
        <v>141</v>
      </c>
      <c r="E236" s="207" t="s">
        <v>349</v>
      </c>
      <c r="F236" s="208" t="s">
        <v>350</v>
      </c>
      <c r="G236" s="209" t="s">
        <v>144</v>
      </c>
      <c r="H236" s="210">
        <v>167.34</v>
      </c>
      <c r="I236" s="211"/>
      <c r="J236" s="212">
        <f>ROUND(I236*H236,2)</f>
        <v>0</v>
      </c>
      <c r="K236" s="208" t="s">
        <v>145</v>
      </c>
      <c r="L236" s="46"/>
      <c r="M236" s="213" t="s">
        <v>19</v>
      </c>
      <c r="N236" s="214" t="s">
        <v>48</v>
      </c>
      <c r="O236" s="86"/>
      <c r="P236" s="215">
        <f>O236*H236</f>
        <v>0</v>
      </c>
      <c r="Q236" s="215">
        <v>0</v>
      </c>
      <c r="R236" s="215">
        <f>Q236*H236</f>
        <v>0</v>
      </c>
      <c r="S236" s="215">
        <v>0.0070000000000000001</v>
      </c>
      <c r="T236" s="216">
        <f>S236*H236</f>
        <v>1.1713800000000001</v>
      </c>
      <c r="U236" s="40"/>
      <c r="V236" s="40"/>
      <c r="W236" s="40"/>
      <c r="X236" s="40"/>
      <c r="Y236" s="40"/>
      <c r="Z236" s="40"/>
      <c r="AA236" s="40"/>
      <c r="AB236" s="40"/>
      <c r="AC236" s="40"/>
      <c r="AD236" s="40"/>
      <c r="AE236" s="40"/>
      <c r="AR236" s="217" t="s">
        <v>231</v>
      </c>
      <c r="AT236" s="217" t="s">
        <v>141</v>
      </c>
      <c r="AU236" s="217" t="s">
        <v>87</v>
      </c>
      <c r="AY236" s="19" t="s">
        <v>136</v>
      </c>
      <c r="BE236" s="218">
        <f>IF(N236="základní",J236,0)</f>
        <v>0</v>
      </c>
      <c r="BF236" s="218">
        <f>IF(N236="snížená",J236,0)</f>
        <v>0</v>
      </c>
      <c r="BG236" s="218">
        <f>IF(N236="zákl. přenesená",J236,0)</f>
        <v>0</v>
      </c>
      <c r="BH236" s="218">
        <f>IF(N236="sníž. přenesená",J236,0)</f>
        <v>0</v>
      </c>
      <c r="BI236" s="218">
        <f>IF(N236="nulová",J236,0)</f>
        <v>0</v>
      </c>
      <c r="BJ236" s="19" t="s">
        <v>85</v>
      </c>
      <c r="BK236" s="218">
        <f>ROUND(I236*H236,2)</f>
        <v>0</v>
      </c>
      <c r="BL236" s="19" t="s">
        <v>231</v>
      </c>
      <c r="BM236" s="217" t="s">
        <v>351</v>
      </c>
    </row>
    <row r="237" s="2" customFormat="1">
      <c r="A237" s="40"/>
      <c r="B237" s="41"/>
      <c r="C237" s="42"/>
      <c r="D237" s="219" t="s">
        <v>149</v>
      </c>
      <c r="E237" s="42"/>
      <c r="F237" s="220" t="s">
        <v>352</v>
      </c>
      <c r="G237" s="42"/>
      <c r="H237" s="42"/>
      <c r="I237" s="221"/>
      <c r="J237" s="42"/>
      <c r="K237" s="42"/>
      <c r="L237" s="46"/>
      <c r="M237" s="222"/>
      <c r="N237" s="223"/>
      <c r="O237" s="86"/>
      <c r="P237" s="86"/>
      <c r="Q237" s="86"/>
      <c r="R237" s="86"/>
      <c r="S237" s="86"/>
      <c r="T237" s="87"/>
      <c r="U237" s="40"/>
      <c r="V237" s="40"/>
      <c r="W237" s="40"/>
      <c r="X237" s="40"/>
      <c r="Y237" s="40"/>
      <c r="Z237" s="40"/>
      <c r="AA237" s="40"/>
      <c r="AB237" s="40"/>
      <c r="AC237" s="40"/>
      <c r="AD237" s="40"/>
      <c r="AE237" s="40"/>
      <c r="AT237" s="19" t="s">
        <v>149</v>
      </c>
      <c r="AU237" s="19" t="s">
        <v>87</v>
      </c>
    </row>
    <row r="238" s="15" customFormat="1">
      <c r="A238" s="15"/>
      <c r="B238" s="249"/>
      <c r="C238" s="250"/>
      <c r="D238" s="226" t="s">
        <v>151</v>
      </c>
      <c r="E238" s="251" t="s">
        <v>19</v>
      </c>
      <c r="F238" s="252" t="s">
        <v>353</v>
      </c>
      <c r="G238" s="250"/>
      <c r="H238" s="251" t="s">
        <v>19</v>
      </c>
      <c r="I238" s="253"/>
      <c r="J238" s="250"/>
      <c r="K238" s="250"/>
      <c r="L238" s="254"/>
      <c r="M238" s="255"/>
      <c r="N238" s="256"/>
      <c r="O238" s="256"/>
      <c r="P238" s="256"/>
      <c r="Q238" s="256"/>
      <c r="R238" s="256"/>
      <c r="S238" s="256"/>
      <c r="T238" s="257"/>
      <c r="U238" s="15"/>
      <c r="V238" s="15"/>
      <c r="W238" s="15"/>
      <c r="X238" s="15"/>
      <c r="Y238" s="15"/>
      <c r="Z238" s="15"/>
      <c r="AA238" s="15"/>
      <c r="AB238" s="15"/>
      <c r="AC238" s="15"/>
      <c r="AD238" s="15"/>
      <c r="AE238" s="15"/>
      <c r="AT238" s="258" t="s">
        <v>151</v>
      </c>
      <c r="AU238" s="258" t="s">
        <v>87</v>
      </c>
      <c r="AV238" s="15" t="s">
        <v>85</v>
      </c>
      <c r="AW238" s="15" t="s">
        <v>37</v>
      </c>
      <c r="AX238" s="15" t="s">
        <v>77</v>
      </c>
      <c r="AY238" s="258" t="s">
        <v>136</v>
      </c>
    </row>
    <row r="239" s="13" customFormat="1">
      <c r="A239" s="13"/>
      <c r="B239" s="224"/>
      <c r="C239" s="225"/>
      <c r="D239" s="226" t="s">
        <v>151</v>
      </c>
      <c r="E239" s="227" t="s">
        <v>19</v>
      </c>
      <c r="F239" s="228" t="s">
        <v>354</v>
      </c>
      <c r="G239" s="225"/>
      <c r="H239" s="229">
        <v>167.34</v>
      </c>
      <c r="I239" s="230"/>
      <c r="J239" s="225"/>
      <c r="K239" s="225"/>
      <c r="L239" s="231"/>
      <c r="M239" s="232"/>
      <c r="N239" s="233"/>
      <c r="O239" s="233"/>
      <c r="P239" s="233"/>
      <c r="Q239" s="233"/>
      <c r="R239" s="233"/>
      <c r="S239" s="233"/>
      <c r="T239" s="234"/>
      <c r="U239" s="13"/>
      <c r="V239" s="13"/>
      <c r="W239" s="13"/>
      <c r="X239" s="13"/>
      <c r="Y239" s="13"/>
      <c r="Z239" s="13"/>
      <c r="AA239" s="13"/>
      <c r="AB239" s="13"/>
      <c r="AC239" s="13"/>
      <c r="AD239" s="13"/>
      <c r="AE239" s="13"/>
      <c r="AT239" s="235" t="s">
        <v>151</v>
      </c>
      <c r="AU239" s="235" t="s">
        <v>87</v>
      </c>
      <c r="AV239" s="13" t="s">
        <v>87</v>
      </c>
      <c r="AW239" s="13" t="s">
        <v>37</v>
      </c>
      <c r="AX239" s="13" t="s">
        <v>77</v>
      </c>
      <c r="AY239" s="235" t="s">
        <v>136</v>
      </c>
    </row>
    <row r="240" s="14" customFormat="1">
      <c r="A240" s="14"/>
      <c r="B240" s="236"/>
      <c r="C240" s="237"/>
      <c r="D240" s="226" t="s">
        <v>151</v>
      </c>
      <c r="E240" s="238" t="s">
        <v>19</v>
      </c>
      <c r="F240" s="239" t="s">
        <v>154</v>
      </c>
      <c r="G240" s="237"/>
      <c r="H240" s="240">
        <v>167.34</v>
      </c>
      <c r="I240" s="241"/>
      <c r="J240" s="237"/>
      <c r="K240" s="237"/>
      <c r="L240" s="242"/>
      <c r="M240" s="243"/>
      <c r="N240" s="244"/>
      <c r="O240" s="244"/>
      <c r="P240" s="244"/>
      <c r="Q240" s="244"/>
      <c r="R240" s="244"/>
      <c r="S240" s="244"/>
      <c r="T240" s="245"/>
      <c r="U240" s="14"/>
      <c r="V240" s="14"/>
      <c r="W240" s="14"/>
      <c r="X240" s="14"/>
      <c r="Y240" s="14"/>
      <c r="Z240" s="14"/>
      <c r="AA240" s="14"/>
      <c r="AB240" s="14"/>
      <c r="AC240" s="14"/>
      <c r="AD240" s="14"/>
      <c r="AE240" s="14"/>
      <c r="AT240" s="246" t="s">
        <v>151</v>
      </c>
      <c r="AU240" s="246" t="s">
        <v>87</v>
      </c>
      <c r="AV240" s="14" t="s">
        <v>146</v>
      </c>
      <c r="AW240" s="14" t="s">
        <v>37</v>
      </c>
      <c r="AX240" s="14" t="s">
        <v>85</v>
      </c>
      <c r="AY240" s="246" t="s">
        <v>136</v>
      </c>
    </row>
    <row r="241" s="2" customFormat="1" ht="24.15" customHeight="1">
      <c r="A241" s="40"/>
      <c r="B241" s="41"/>
      <c r="C241" s="206" t="s">
        <v>355</v>
      </c>
      <c r="D241" s="206" t="s">
        <v>141</v>
      </c>
      <c r="E241" s="207" t="s">
        <v>356</v>
      </c>
      <c r="F241" s="208" t="s">
        <v>357</v>
      </c>
      <c r="G241" s="209" t="s">
        <v>144</v>
      </c>
      <c r="H241" s="210">
        <v>167.34</v>
      </c>
      <c r="I241" s="211"/>
      <c r="J241" s="212">
        <f>ROUND(I241*H241,2)</f>
        <v>0</v>
      </c>
      <c r="K241" s="208" t="s">
        <v>145</v>
      </c>
      <c r="L241" s="46"/>
      <c r="M241" s="213" t="s">
        <v>19</v>
      </c>
      <c r="N241" s="214" t="s">
        <v>48</v>
      </c>
      <c r="O241" s="86"/>
      <c r="P241" s="215">
        <f>O241*H241</f>
        <v>0</v>
      </c>
      <c r="Q241" s="215">
        <v>0</v>
      </c>
      <c r="R241" s="215">
        <f>Q241*H241</f>
        <v>0</v>
      </c>
      <c r="S241" s="215">
        <v>0.00050000000000000001</v>
      </c>
      <c r="T241" s="216">
        <f>S241*H241</f>
        <v>0.083670000000000008</v>
      </c>
      <c r="U241" s="40"/>
      <c r="V241" s="40"/>
      <c r="W241" s="40"/>
      <c r="X241" s="40"/>
      <c r="Y241" s="40"/>
      <c r="Z241" s="40"/>
      <c r="AA241" s="40"/>
      <c r="AB241" s="40"/>
      <c r="AC241" s="40"/>
      <c r="AD241" s="40"/>
      <c r="AE241" s="40"/>
      <c r="AR241" s="217" t="s">
        <v>231</v>
      </c>
      <c r="AT241" s="217" t="s">
        <v>141</v>
      </c>
      <c r="AU241" s="217" t="s">
        <v>87</v>
      </c>
      <c r="AY241" s="19" t="s">
        <v>136</v>
      </c>
      <c r="BE241" s="218">
        <f>IF(N241="základní",J241,0)</f>
        <v>0</v>
      </c>
      <c r="BF241" s="218">
        <f>IF(N241="snížená",J241,0)</f>
        <v>0</v>
      </c>
      <c r="BG241" s="218">
        <f>IF(N241="zákl. přenesená",J241,0)</f>
        <v>0</v>
      </c>
      <c r="BH241" s="218">
        <f>IF(N241="sníž. přenesená",J241,0)</f>
        <v>0</v>
      </c>
      <c r="BI241" s="218">
        <f>IF(N241="nulová",J241,0)</f>
        <v>0</v>
      </c>
      <c r="BJ241" s="19" t="s">
        <v>85</v>
      </c>
      <c r="BK241" s="218">
        <f>ROUND(I241*H241,2)</f>
        <v>0</v>
      </c>
      <c r="BL241" s="19" t="s">
        <v>231</v>
      </c>
      <c r="BM241" s="217" t="s">
        <v>358</v>
      </c>
    </row>
    <row r="242" s="2" customFormat="1">
      <c r="A242" s="40"/>
      <c r="B242" s="41"/>
      <c r="C242" s="42"/>
      <c r="D242" s="219" t="s">
        <v>149</v>
      </c>
      <c r="E242" s="42"/>
      <c r="F242" s="220" t="s">
        <v>359</v>
      </c>
      <c r="G242" s="42"/>
      <c r="H242" s="42"/>
      <c r="I242" s="221"/>
      <c r="J242" s="42"/>
      <c r="K242" s="42"/>
      <c r="L242" s="46"/>
      <c r="M242" s="222"/>
      <c r="N242" s="223"/>
      <c r="O242" s="86"/>
      <c r="P242" s="86"/>
      <c r="Q242" s="86"/>
      <c r="R242" s="86"/>
      <c r="S242" s="86"/>
      <c r="T242" s="87"/>
      <c r="U242" s="40"/>
      <c r="V242" s="40"/>
      <c r="W242" s="40"/>
      <c r="X242" s="40"/>
      <c r="Y242" s="40"/>
      <c r="Z242" s="40"/>
      <c r="AA242" s="40"/>
      <c r="AB242" s="40"/>
      <c r="AC242" s="40"/>
      <c r="AD242" s="40"/>
      <c r="AE242" s="40"/>
      <c r="AT242" s="19" t="s">
        <v>149</v>
      </c>
      <c r="AU242" s="19" t="s">
        <v>87</v>
      </c>
    </row>
    <row r="243" s="15" customFormat="1">
      <c r="A243" s="15"/>
      <c r="B243" s="249"/>
      <c r="C243" s="250"/>
      <c r="D243" s="226" t="s">
        <v>151</v>
      </c>
      <c r="E243" s="251" t="s">
        <v>19</v>
      </c>
      <c r="F243" s="252" t="s">
        <v>353</v>
      </c>
      <c r="G243" s="250"/>
      <c r="H243" s="251" t="s">
        <v>19</v>
      </c>
      <c r="I243" s="253"/>
      <c r="J243" s="250"/>
      <c r="K243" s="250"/>
      <c r="L243" s="254"/>
      <c r="M243" s="255"/>
      <c r="N243" s="256"/>
      <c r="O243" s="256"/>
      <c r="P243" s="256"/>
      <c r="Q243" s="256"/>
      <c r="R243" s="256"/>
      <c r="S243" s="256"/>
      <c r="T243" s="257"/>
      <c r="U243" s="15"/>
      <c r="V243" s="15"/>
      <c r="W243" s="15"/>
      <c r="X243" s="15"/>
      <c r="Y243" s="15"/>
      <c r="Z243" s="15"/>
      <c r="AA243" s="15"/>
      <c r="AB243" s="15"/>
      <c r="AC243" s="15"/>
      <c r="AD243" s="15"/>
      <c r="AE243" s="15"/>
      <c r="AT243" s="258" t="s">
        <v>151</v>
      </c>
      <c r="AU243" s="258" t="s">
        <v>87</v>
      </c>
      <c r="AV243" s="15" t="s">
        <v>85</v>
      </c>
      <c r="AW243" s="15" t="s">
        <v>37</v>
      </c>
      <c r="AX243" s="15" t="s">
        <v>77</v>
      </c>
      <c r="AY243" s="258" t="s">
        <v>136</v>
      </c>
    </row>
    <row r="244" s="13" customFormat="1">
      <c r="A244" s="13"/>
      <c r="B244" s="224"/>
      <c r="C244" s="225"/>
      <c r="D244" s="226" t="s">
        <v>151</v>
      </c>
      <c r="E244" s="227" t="s">
        <v>19</v>
      </c>
      <c r="F244" s="228" t="s">
        <v>354</v>
      </c>
      <c r="G244" s="225"/>
      <c r="H244" s="229">
        <v>167.34</v>
      </c>
      <c r="I244" s="230"/>
      <c r="J244" s="225"/>
      <c r="K244" s="225"/>
      <c r="L244" s="231"/>
      <c r="M244" s="232"/>
      <c r="N244" s="233"/>
      <c r="O244" s="233"/>
      <c r="P244" s="233"/>
      <c r="Q244" s="233"/>
      <c r="R244" s="233"/>
      <c r="S244" s="233"/>
      <c r="T244" s="234"/>
      <c r="U244" s="13"/>
      <c r="V244" s="13"/>
      <c r="W244" s="13"/>
      <c r="X244" s="13"/>
      <c r="Y244" s="13"/>
      <c r="Z244" s="13"/>
      <c r="AA244" s="13"/>
      <c r="AB244" s="13"/>
      <c r="AC244" s="13"/>
      <c r="AD244" s="13"/>
      <c r="AE244" s="13"/>
      <c r="AT244" s="235" t="s">
        <v>151</v>
      </c>
      <c r="AU244" s="235" t="s">
        <v>87</v>
      </c>
      <c r="AV244" s="13" t="s">
        <v>87</v>
      </c>
      <c r="AW244" s="13" t="s">
        <v>37</v>
      </c>
      <c r="AX244" s="13" t="s">
        <v>77</v>
      </c>
      <c r="AY244" s="235" t="s">
        <v>136</v>
      </c>
    </row>
    <row r="245" s="14" customFormat="1">
      <c r="A245" s="14"/>
      <c r="B245" s="236"/>
      <c r="C245" s="237"/>
      <c r="D245" s="226" t="s">
        <v>151</v>
      </c>
      <c r="E245" s="238" t="s">
        <v>19</v>
      </c>
      <c r="F245" s="239" t="s">
        <v>154</v>
      </c>
      <c r="G245" s="237"/>
      <c r="H245" s="240">
        <v>167.34</v>
      </c>
      <c r="I245" s="241"/>
      <c r="J245" s="237"/>
      <c r="K245" s="237"/>
      <c r="L245" s="242"/>
      <c r="M245" s="243"/>
      <c r="N245" s="244"/>
      <c r="O245" s="244"/>
      <c r="P245" s="244"/>
      <c r="Q245" s="244"/>
      <c r="R245" s="244"/>
      <c r="S245" s="244"/>
      <c r="T245" s="245"/>
      <c r="U245" s="14"/>
      <c r="V245" s="14"/>
      <c r="W245" s="14"/>
      <c r="X245" s="14"/>
      <c r="Y245" s="14"/>
      <c r="Z245" s="14"/>
      <c r="AA245" s="14"/>
      <c r="AB245" s="14"/>
      <c r="AC245" s="14"/>
      <c r="AD245" s="14"/>
      <c r="AE245" s="14"/>
      <c r="AT245" s="246" t="s">
        <v>151</v>
      </c>
      <c r="AU245" s="246" t="s">
        <v>87</v>
      </c>
      <c r="AV245" s="14" t="s">
        <v>146</v>
      </c>
      <c r="AW245" s="14" t="s">
        <v>37</v>
      </c>
      <c r="AX245" s="14" t="s">
        <v>85</v>
      </c>
      <c r="AY245" s="246" t="s">
        <v>136</v>
      </c>
    </row>
    <row r="246" s="2" customFormat="1" ht="16.5" customHeight="1">
      <c r="A246" s="40"/>
      <c r="B246" s="41"/>
      <c r="C246" s="206" t="s">
        <v>360</v>
      </c>
      <c r="D246" s="206" t="s">
        <v>141</v>
      </c>
      <c r="E246" s="207" t="s">
        <v>361</v>
      </c>
      <c r="F246" s="208" t="s">
        <v>362</v>
      </c>
      <c r="G246" s="209" t="s">
        <v>292</v>
      </c>
      <c r="H246" s="210">
        <v>87.290000000000006</v>
      </c>
      <c r="I246" s="211"/>
      <c r="J246" s="212">
        <f>ROUND(I246*H246,2)</f>
        <v>0</v>
      </c>
      <c r="K246" s="208" t="s">
        <v>145</v>
      </c>
      <c r="L246" s="46"/>
      <c r="M246" s="213" t="s">
        <v>19</v>
      </c>
      <c r="N246" s="214" t="s">
        <v>48</v>
      </c>
      <c r="O246" s="86"/>
      <c r="P246" s="215">
        <f>O246*H246</f>
        <v>0</v>
      </c>
      <c r="Q246" s="215">
        <v>0</v>
      </c>
      <c r="R246" s="215">
        <f>Q246*H246</f>
        <v>0</v>
      </c>
      <c r="S246" s="215">
        <v>0.001</v>
      </c>
      <c r="T246" s="216">
        <f>S246*H246</f>
        <v>0.087290000000000006</v>
      </c>
      <c r="U246" s="40"/>
      <c r="V246" s="40"/>
      <c r="W246" s="40"/>
      <c r="X246" s="40"/>
      <c r="Y246" s="40"/>
      <c r="Z246" s="40"/>
      <c r="AA246" s="40"/>
      <c r="AB246" s="40"/>
      <c r="AC246" s="40"/>
      <c r="AD246" s="40"/>
      <c r="AE246" s="40"/>
      <c r="AR246" s="217" t="s">
        <v>231</v>
      </c>
      <c r="AT246" s="217" t="s">
        <v>141</v>
      </c>
      <c r="AU246" s="217" t="s">
        <v>87</v>
      </c>
      <c r="AY246" s="19" t="s">
        <v>136</v>
      </c>
      <c r="BE246" s="218">
        <f>IF(N246="základní",J246,0)</f>
        <v>0</v>
      </c>
      <c r="BF246" s="218">
        <f>IF(N246="snížená",J246,0)</f>
        <v>0</v>
      </c>
      <c r="BG246" s="218">
        <f>IF(N246="zákl. přenesená",J246,0)</f>
        <v>0</v>
      </c>
      <c r="BH246" s="218">
        <f>IF(N246="sníž. přenesená",J246,0)</f>
        <v>0</v>
      </c>
      <c r="BI246" s="218">
        <f>IF(N246="nulová",J246,0)</f>
        <v>0</v>
      </c>
      <c r="BJ246" s="19" t="s">
        <v>85</v>
      </c>
      <c r="BK246" s="218">
        <f>ROUND(I246*H246,2)</f>
        <v>0</v>
      </c>
      <c r="BL246" s="19" t="s">
        <v>231</v>
      </c>
      <c r="BM246" s="217" t="s">
        <v>363</v>
      </c>
    </row>
    <row r="247" s="2" customFormat="1">
      <c r="A247" s="40"/>
      <c r="B247" s="41"/>
      <c r="C247" s="42"/>
      <c r="D247" s="219" t="s">
        <v>149</v>
      </c>
      <c r="E247" s="42"/>
      <c r="F247" s="220" t="s">
        <v>364</v>
      </c>
      <c r="G247" s="42"/>
      <c r="H247" s="42"/>
      <c r="I247" s="221"/>
      <c r="J247" s="42"/>
      <c r="K247" s="42"/>
      <c r="L247" s="46"/>
      <c r="M247" s="222"/>
      <c r="N247" s="223"/>
      <c r="O247" s="86"/>
      <c r="P247" s="86"/>
      <c r="Q247" s="86"/>
      <c r="R247" s="86"/>
      <c r="S247" s="86"/>
      <c r="T247" s="87"/>
      <c r="U247" s="40"/>
      <c r="V247" s="40"/>
      <c r="W247" s="40"/>
      <c r="X247" s="40"/>
      <c r="Y247" s="40"/>
      <c r="Z247" s="40"/>
      <c r="AA247" s="40"/>
      <c r="AB247" s="40"/>
      <c r="AC247" s="40"/>
      <c r="AD247" s="40"/>
      <c r="AE247" s="40"/>
      <c r="AT247" s="19" t="s">
        <v>149</v>
      </c>
      <c r="AU247" s="19" t="s">
        <v>87</v>
      </c>
    </row>
    <row r="248" s="15" customFormat="1">
      <c r="A248" s="15"/>
      <c r="B248" s="249"/>
      <c r="C248" s="250"/>
      <c r="D248" s="226" t="s">
        <v>151</v>
      </c>
      <c r="E248" s="251" t="s">
        <v>19</v>
      </c>
      <c r="F248" s="252" t="s">
        <v>353</v>
      </c>
      <c r="G248" s="250"/>
      <c r="H248" s="251" t="s">
        <v>19</v>
      </c>
      <c r="I248" s="253"/>
      <c r="J248" s="250"/>
      <c r="K248" s="250"/>
      <c r="L248" s="254"/>
      <c r="M248" s="255"/>
      <c r="N248" s="256"/>
      <c r="O248" s="256"/>
      <c r="P248" s="256"/>
      <c r="Q248" s="256"/>
      <c r="R248" s="256"/>
      <c r="S248" s="256"/>
      <c r="T248" s="257"/>
      <c r="U248" s="15"/>
      <c r="V248" s="15"/>
      <c r="W248" s="15"/>
      <c r="X248" s="15"/>
      <c r="Y248" s="15"/>
      <c r="Z248" s="15"/>
      <c r="AA248" s="15"/>
      <c r="AB248" s="15"/>
      <c r="AC248" s="15"/>
      <c r="AD248" s="15"/>
      <c r="AE248" s="15"/>
      <c r="AT248" s="258" t="s">
        <v>151</v>
      </c>
      <c r="AU248" s="258" t="s">
        <v>87</v>
      </c>
      <c r="AV248" s="15" t="s">
        <v>85</v>
      </c>
      <c r="AW248" s="15" t="s">
        <v>37</v>
      </c>
      <c r="AX248" s="15" t="s">
        <v>77</v>
      </c>
      <c r="AY248" s="258" t="s">
        <v>136</v>
      </c>
    </row>
    <row r="249" s="13" customFormat="1">
      <c r="A249" s="13"/>
      <c r="B249" s="224"/>
      <c r="C249" s="225"/>
      <c r="D249" s="226" t="s">
        <v>151</v>
      </c>
      <c r="E249" s="227" t="s">
        <v>19</v>
      </c>
      <c r="F249" s="228" t="s">
        <v>365</v>
      </c>
      <c r="G249" s="225"/>
      <c r="H249" s="229">
        <v>87.290000000000006</v>
      </c>
      <c r="I249" s="230"/>
      <c r="J249" s="225"/>
      <c r="K249" s="225"/>
      <c r="L249" s="231"/>
      <c r="M249" s="232"/>
      <c r="N249" s="233"/>
      <c r="O249" s="233"/>
      <c r="P249" s="233"/>
      <c r="Q249" s="233"/>
      <c r="R249" s="233"/>
      <c r="S249" s="233"/>
      <c r="T249" s="234"/>
      <c r="U249" s="13"/>
      <c r="V249" s="13"/>
      <c r="W249" s="13"/>
      <c r="X249" s="13"/>
      <c r="Y249" s="13"/>
      <c r="Z249" s="13"/>
      <c r="AA249" s="13"/>
      <c r="AB249" s="13"/>
      <c r="AC249" s="13"/>
      <c r="AD249" s="13"/>
      <c r="AE249" s="13"/>
      <c r="AT249" s="235" t="s">
        <v>151</v>
      </c>
      <c r="AU249" s="235" t="s">
        <v>87</v>
      </c>
      <c r="AV249" s="13" t="s">
        <v>87</v>
      </c>
      <c r="AW249" s="13" t="s">
        <v>37</v>
      </c>
      <c r="AX249" s="13" t="s">
        <v>77</v>
      </c>
      <c r="AY249" s="235" t="s">
        <v>136</v>
      </c>
    </row>
    <row r="250" s="14" customFormat="1">
      <c r="A250" s="14"/>
      <c r="B250" s="236"/>
      <c r="C250" s="237"/>
      <c r="D250" s="226" t="s">
        <v>151</v>
      </c>
      <c r="E250" s="238" t="s">
        <v>19</v>
      </c>
      <c r="F250" s="239" t="s">
        <v>154</v>
      </c>
      <c r="G250" s="237"/>
      <c r="H250" s="240">
        <v>87.290000000000006</v>
      </c>
      <c r="I250" s="241"/>
      <c r="J250" s="237"/>
      <c r="K250" s="237"/>
      <c r="L250" s="242"/>
      <c r="M250" s="243"/>
      <c r="N250" s="244"/>
      <c r="O250" s="244"/>
      <c r="P250" s="244"/>
      <c r="Q250" s="244"/>
      <c r="R250" s="244"/>
      <c r="S250" s="244"/>
      <c r="T250" s="245"/>
      <c r="U250" s="14"/>
      <c r="V250" s="14"/>
      <c r="W250" s="14"/>
      <c r="X250" s="14"/>
      <c r="Y250" s="14"/>
      <c r="Z250" s="14"/>
      <c r="AA250" s="14"/>
      <c r="AB250" s="14"/>
      <c r="AC250" s="14"/>
      <c r="AD250" s="14"/>
      <c r="AE250" s="14"/>
      <c r="AT250" s="246" t="s">
        <v>151</v>
      </c>
      <c r="AU250" s="246" t="s">
        <v>87</v>
      </c>
      <c r="AV250" s="14" t="s">
        <v>146</v>
      </c>
      <c r="AW250" s="14" t="s">
        <v>37</v>
      </c>
      <c r="AX250" s="14" t="s">
        <v>85</v>
      </c>
      <c r="AY250" s="246" t="s">
        <v>136</v>
      </c>
    </row>
    <row r="251" s="12" customFormat="1" ht="22.8" customHeight="1">
      <c r="A251" s="12"/>
      <c r="B251" s="190"/>
      <c r="C251" s="191"/>
      <c r="D251" s="192" t="s">
        <v>76</v>
      </c>
      <c r="E251" s="204" t="s">
        <v>366</v>
      </c>
      <c r="F251" s="204" t="s">
        <v>367</v>
      </c>
      <c r="G251" s="191"/>
      <c r="H251" s="191"/>
      <c r="I251" s="194"/>
      <c r="J251" s="205">
        <f>BK251</f>
        <v>0</v>
      </c>
      <c r="K251" s="191"/>
      <c r="L251" s="196"/>
      <c r="M251" s="197"/>
      <c r="N251" s="198"/>
      <c r="O251" s="198"/>
      <c r="P251" s="199">
        <f>SUM(P252:P294)</f>
        <v>0</v>
      </c>
      <c r="Q251" s="198"/>
      <c r="R251" s="199">
        <f>SUM(R252:R294)</f>
        <v>2.9574423200000002</v>
      </c>
      <c r="S251" s="198"/>
      <c r="T251" s="200">
        <f>SUM(T252:T294)</f>
        <v>0</v>
      </c>
      <c r="U251" s="12"/>
      <c r="V251" s="12"/>
      <c r="W251" s="12"/>
      <c r="X251" s="12"/>
      <c r="Y251" s="12"/>
      <c r="Z251" s="12"/>
      <c r="AA251" s="12"/>
      <c r="AB251" s="12"/>
      <c r="AC251" s="12"/>
      <c r="AD251" s="12"/>
      <c r="AE251" s="12"/>
      <c r="AR251" s="201" t="s">
        <v>87</v>
      </c>
      <c r="AT251" s="202" t="s">
        <v>76</v>
      </c>
      <c r="AU251" s="202" t="s">
        <v>85</v>
      </c>
      <c r="AY251" s="201" t="s">
        <v>136</v>
      </c>
      <c r="BK251" s="203">
        <f>SUM(BK252:BK294)</f>
        <v>0</v>
      </c>
    </row>
    <row r="252" s="2" customFormat="1" ht="33" customHeight="1">
      <c r="A252" s="40"/>
      <c r="B252" s="41"/>
      <c r="C252" s="206" t="s">
        <v>368</v>
      </c>
      <c r="D252" s="206" t="s">
        <v>141</v>
      </c>
      <c r="E252" s="207" t="s">
        <v>369</v>
      </c>
      <c r="F252" s="208" t="s">
        <v>370</v>
      </c>
      <c r="G252" s="209" t="s">
        <v>144</v>
      </c>
      <c r="H252" s="210">
        <v>170.5</v>
      </c>
      <c r="I252" s="211"/>
      <c r="J252" s="212">
        <f>ROUND(I252*H252,2)</f>
        <v>0</v>
      </c>
      <c r="K252" s="208" t="s">
        <v>145</v>
      </c>
      <c r="L252" s="46"/>
      <c r="M252" s="213" t="s">
        <v>19</v>
      </c>
      <c r="N252" s="214" t="s">
        <v>48</v>
      </c>
      <c r="O252" s="86"/>
      <c r="P252" s="215">
        <f>O252*H252</f>
        <v>0</v>
      </c>
      <c r="Q252" s="215">
        <v>0</v>
      </c>
      <c r="R252" s="215">
        <f>Q252*H252</f>
        <v>0</v>
      </c>
      <c r="S252" s="215">
        <v>0</v>
      </c>
      <c r="T252" s="216">
        <f>S252*H252</f>
        <v>0</v>
      </c>
      <c r="U252" s="40"/>
      <c r="V252" s="40"/>
      <c r="W252" s="40"/>
      <c r="X252" s="40"/>
      <c r="Y252" s="40"/>
      <c r="Z252" s="40"/>
      <c r="AA252" s="40"/>
      <c r="AB252" s="40"/>
      <c r="AC252" s="40"/>
      <c r="AD252" s="40"/>
      <c r="AE252" s="40"/>
      <c r="AR252" s="217" t="s">
        <v>146</v>
      </c>
      <c r="AT252" s="217" t="s">
        <v>141</v>
      </c>
      <c r="AU252" s="217" t="s">
        <v>87</v>
      </c>
      <c r="AY252" s="19" t="s">
        <v>136</v>
      </c>
      <c r="BE252" s="218">
        <f>IF(N252="základní",J252,0)</f>
        <v>0</v>
      </c>
      <c r="BF252" s="218">
        <f>IF(N252="snížená",J252,0)</f>
        <v>0</v>
      </c>
      <c r="BG252" s="218">
        <f>IF(N252="zákl. přenesená",J252,0)</f>
        <v>0</v>
      </c>
      <c r="BH252" s="218">
        <f>IF(N252="sníž. přenesená",J252,0)</f>
        <v>0</v>
      </c>
      <c r="BI252" s="218">
        <f>IF(N252="nulová",J252,0)</f>
        <v>0</v>
      </c>
      <c r="BJ252" s="19" t="s">
        <v>85</v>
      </c>
      <c r="BK252" s="218">
        <f>ROUND(I252*H252,2)</f>
        <v>0</v>
      </c>
      <c r="BL252" s="19" t="s">
        <v>146</v>
      </c>
      <c r="BM252" s="217" t="s">
        <v>371</v>
      </c>
    </row>
    <row r="253" s="2" customFormat="1">
      <c r="A253" s="40"/>
      <c r="B253" s="41"/>
      <c r="C253" s="42"/>
      <c r="D253" s="219" t="s">
        <v>149</v>
      </c>
      <c r="E253" s="42"/>
      <c r="F253" s="220" t="s">
        <v>372</v>
      </c>
      <c r="G253" s="42"/>
      <c r="H253" s="42"/>
      <c r="I253" s="221"/>
      <c r="J253" s="42"/>
      <c r="K253" s="42"/>
      <c r="L253" s="46"/>
      <c r="M253" s="222"/>
      <c r="N253" s="223"/>
      <c r="O253" s="86"/>
      <c r="P253" s="86"/>
      <c r="Q253" s="86"/>
      <c r="R253" s="86"/>
      <c r="S253" s="86"/>
      <c r="T253" s="87"/>
      <c r="U253" s="40"/>
      <c r="V253" s="40"/>
      <c r="W253" s="40"/>
      <c r="X253" s="40"/>
      <c r="Y253" s="40"/>
      <c r="Z253" s="40"/>
      <c r="AA253" s="40"/>
      <c r="AB253" s="40"/>
      <c r="AC253" s="40"/>
      <c r="AD253" s="40"/>
      <c r="AE253" s="40"/>
      <c r="AT253" s="19" t="s">
        <v>149</v>
      </c>
      <c r="AU253" s="19" t="s">
        <v>87</v>
      </c>
    </row>
    <row r="254" s="15" customFormat="1">
      <c r="A254" s="15"/>
      <c r="B254" s="249"/>
      <c r="C254" s="250"/>
      <c r="D254" s="226" t="s">
        <v>151</v>
      </c>
      <c r="E254" s="251" t="s">
        <v>19</v>
      </c>
      <c r="F254" s="252" t="s">
        <v>373</v>
      </c>
      <c r="G254" s="250"/>
      <c r="H254" s="251" t="s">
        <v>19</v>
      </c>
      <c r="I254" s="253"/>
      <c r="J254" s="250"/>
      <c r="K254" s="250"/>
      <c r="L254" s="254"/>
      <c r="M254" s="255"/>
      <c r="N254" s="256"/>
      <c r="O254" s="256"/>
      <c r="P254" s="256"/>
      <c r="Q254" s="256"/>
      <c r="R254" s="256"/>
      <c r="S254" s="256"/>
      <c r="T254" s="257"/>
      <c r="U254" s="15"/>
      <c r="V254" s="15"/>
      <c r="W254" s="15"/>
      <c r="X254" s="15"/>
      <c r="Y254" s="15"/>
      <c r="Z254" s="15"/>
      <c r="AA254" s="15"/>
      <c r="AB254" s="15"/>
      <c r="AC254" s="15"/>
      <c r="AD254" s="15"/>
      <c r="AE254" s="15"/>
      <c r="AT254" s="258" t="s">
        <v>151</v>
      </c>
      <c r="AU254" s="258" t="s">
        <v>87</v>
      </c>
      <c r="AV254" s="15" t="s">
        <v>85</v>
      </c>
      <c r="AW254" s="15" t="s">
        <v>37</v>
      </c>
      <c r="AX254" s="15" t="s">
        <v>77</v>
      </c>
      <c r="AY254" s="258" t="s">
        <v>136</v>
      </c>
    </row>
    <row r="255" s="13" customFormat="1">
      <c r="A255" s="13"/>
      <c r="B255" s="224"/>
      <c r="C255" s="225"/>
      <c r="D255" s="226" t="s">
        <v>151</v>
      </c>
      <c r="E255" s="227" t="s">
        <v>19</v>
      </c>
      <c r="F255" s="228" t="s">
        <v>374</v>
      </c>
      <c r="G255" s="225"/>
      <c r="H255" s="229">
        <v>170.5</v>
      </c>
      <c r="I255" s="230"/>
      <c r="J255" s="225"/>
      <c r="K255" s="225"/>
      <c r="L255" s="231"/>
      <c r="M255" s="232"/>
      <c r="N255" s="233"/>
      <c r="O255" s="233"/>
      <c r="P255" s="233"/>
      <c r="Q255" s="233"/>
      <c r="R255" s="233"/>
      <c r="S255" s="233"/>
      <c r="T255" s="234"/>
      <c r="U255" s="13"/>
      <c r="V255" s="13"/>
      <c r="W255" s="13"/>
      <c r="X255" s="13"/>
      <c r="Y255" s="13"/>
      <c r="Z255" s="13"/>
      <c r="AA255" s="13"/>
      <c r="AB255" s="13"/>
      <c r="AC255" s="13"/>
      <c r="AD255" s="13"/>
      <c r="AE255" s="13"/>
      <c r="AT255" s="235" t="s">
        <v>151</v>
      </c>
      <c r="AU255" s="235" t="s">
        <v>87</v>
      </c>
      <c r="AV255" s="13" t="s">
        <v>87</v>
      </c>
      <c r="AW255" s="13" t="s">
        <v>37</v>
      </c>
      <c r="AX255" s="13" t="s">
        <v>77</v>
      </c>
      <c r="AY255" s="235" t="s">
        <v>136</v>
      </c>
    </row>
    <row r="256" s="14" customFormat="1">
      <c r="A256" s="14"/>
      <c r="B256" s="236"/>
      <c r="C256" s="237"/>
      <c r="D256" s="226" t="s">
        <v>151</v>
      </c>
      <c r="E256" s="238" t="s">
        <v>19</v>
      </c>
      <c r="F256" s="239" t="s">
        <v>154</v>
      </c>
      <c r="G256" s="237"/>
      <c r="H256" s="240">
        <v>170.5</v>
      </c>
      <c r="I256" s="241"/>
      <c r="J256" s="237"/>
      <c r="K256" s="237"/>
      <c r="L256" s="242"/>
      <c r="M256" s="243"/>
      <c r="N256" s="244"/>
      <c r="O256" s="244"/>
      <c r="P256" s="244"/>
      <c r="Q256" s="244"/>
      <c r="R256" s="244"/>
      <c r="S256" s="244"/>
      <c r="T256" s="245"/>
      <c r="U256" s="14"/>
      <c r="V256" s="14"/>
      <c r="W256" s="14"/>
      <c r="X256" s="14"/>
      <c r="Y256" s="14"/>
      <c r="Z256" s="14"/>
      <c r="AA256" s="14"/>
      <c r="AB256" s="14"/>
      <c r="AC256" s="14"/>
      <c r="AD256" s="14"/>
      <c r="AE256" s="14"/>
      <c r="AT256" s="246" t="s">
        <v>151</v>
      </c>
      <c r="AU256" s="246" t="s">
        <v>87</v>
      </c>
      <c r="AV256" s="14" t="s">
        <v>146</v>
      </c>
      <c r="AW256" s="14" t="s">
        <v>37</v>
      </c>
      <c r="AX256" s="14" t="s">
        <v>85</v>
      </c>
      <c r="AY256" s="246" t="s">
        <v>136</v>
      </c>
    </row>
    <row r="257" s="2" customFormat="1" ht="24.15" customHeight="1">
      <c r="A257" s="40"/>
      <c r="B257" s="41"/>
      <c r="C257" s="206" t="s">
        <v>375</v>
      </c>
      <c r="D257" s="206" t="s">
        <v>141</v>
      </c>
      <c r="E257" s="207" t="s">
        <v>376</v>
      </c>
      <c r="F257" s="208" t="s">
        <v>377</v>
      </c>
      <c r="G257" s="209" t="s">
        <v>144</v>
      </c>
      <c r="H257" s="210">
        <v>170.5</v>
      </c>
      <c r="I257" s="211"/>
      <c r="J257" s="212">
        <f>ROUND(I257*H257,2)</f>
        <v>0</v>
      </c>
      <c r="K257" s="208" t="s">
        <v>145</v>
      </c>
      <c r="L257" s="46"/>
      <c r="M257" s="213" t="s">
        <v>19</v>
      </c>
      <c r="N257" s="214" t="s">
        <v>48</v>
      </c>
      <c r="O257" s="86"/>
      <c r="P257" s="215">
        <f>O257*H257</f>
        <v>0</v>
      </c>
      <c r="Q257" s="215">
        <v>0</v>
      </c>
      <c r="R257" s="215">
        <f>Q257*H257</f>
        <v>0</v>
      </c>
      <c r="S257" s="215">
        <v>0</v>
      </c>
      <c r="T257" s="216">
        <f>S257*H257</f>
        <v>0</v>
      </c>
      <c r="U257" s="40"/>
      <c r="V257" s="40"/>
      <c r="W257" s="40"/>
      <c r="X257" s="40"/>
      <c r="Y257" s="40"/>
      <c r="Z257" s="40"/>
      <c r="AA257" s="40"/>
      <c r="AB257" s="40"/>
      <c r="AC257" s="40"/>
      <c r="AD257" s="40"/>
      <c r="AE257" s="40"/>
      <c r="AR257" s="217" t="s">
        <v>146</v>
      </c>
      <c r="AT257" s="217" t="s">
        <v>141</v>
      </c>
      <c r="AU257" s="217" t="s">
        <v>87</v>
      </c>
      <c r="AY257" s="19" t="s">
        <v>136</v>
      </c>
      <c r="BE257" s="218">
        <f>IF(N257="základní",J257,0)</f>
        <v>0</v>
      </c>
      <c r="BF257" s="218">
        <f>IF(N257="snížená",J257,0)</f>
        <v>0</v>
      </c>
      <c r="BG257" s="218">
        <f>IF(N257="zákl. přenesená",J257,0)</f>
        <v>0</v>
      </c>
      <c r="BH257" s="218">
        <f>IF(N257="sníž. přenesená",J257,0)</f>
        <v>0</v>
      </c>
      <c r="BI257" s="218">
        <f>IF(N257="nulová",J257,0)</f>
        <v>0</v>
      </c>
      <c r="BJ257" s="19" t="s">
        <v>85</v>
      </c>
      <c r="BK257" s="218">
        <f>ROUND(I257*H257,2)</f>
        <v>0</v>
      </c>
      <c r="BL257" s="19" t="s">
        <v>146</v>
      </c>
      <c r="BM257" s="217" t="s">
        <v>378</v>
      </c>
    </row>
    <row r="258" s="2" customFormat="1">
      <c r="A258" s="40"/>
      <c r="B258" s="41"/>
      <c r="C258" s="42"/>
      <c r="D258" s="219" t="s">
        <v>149</v>
      </c>
      <c r="E258" s="42"/>
      <c r="F258" s="220" t="s">
        <v>379</v>
      </c>
      <c r="G258" s="42"/>
      <c r="H258" s="42"/>
      <c r="I258" s="221"/>
      <c r="J258" s="42"/>
      <c r="K258" s="42"/>
      <c r="L258" s="46"/>
      <c r="M258" s="222"/>
      <c r="N258" s="223"/>
      <c r="O258" s="86"/>
      <c r="P258" s="86"/>
      <c r="Q258" s="86"/>
      <c r="R258" s="86"/>
      <c r="S258" s="86"/>
      <c r="T258" s="87"/>
      <c r="U258" s="40"/>
      <c r="V258" s="40"/>
      <c r="W258" s="40"/>
      <c r="X258" s="40"/>
      <c r="Y258" s="40"/>
      <c r="Z258" s="40"/>
      <c r="AA258" s="40"/>
      <c r="AB258" s="40"/>
      <c r="AC258" s="40"/>
      <c r="AD258" s="40"/>
      <c r="AE258" s="40"/>
      <c r="AT258" s="19" t="s">
        <v>149</v>
      </c>
      <c r="AU258" s="19" t="s">
        <v>87</v>
      </c>
    </row>
    <row r="259" s="15" customFormat="1">
      <c r="A259" s="15"/>
      <c r="B259" s="249"/>
      <c r="C259" s="250"/>
      <c r="D259" s="226" t="s">
        <v>151</v>
      </c>
      <c r="E259" s="251" t="s">
        <v>19</v>
      </c>
      <c r="F259" s="252" t="s">
        <v>373</v>
      </c>
      <c r="G259" s="250"/>
      <c r="H259" s="251" t="s">
        <v>19</v>
      </c>
      <c r="I259" s="253"/>
      <c r="J259" s="250"/>
      <c r="K259" s="250"/>
      <c r="L259" s="254"/>
      <c r="M259" s="255"/>
      <c r="N259" s="256"/>
      <c r="O259" s="256"/>
      <c r="P259" s="256"/>
      <c r="Q259" s="256"/>
      <c r="R259" s="256"/>
      <c r="S259" s="256"/>
      <c r="T259" s="257"/>
      <c r="U259" s="15"/>
      <c r="V259" s="15"/>
      <c r="W259" s="15"/>
      <c r="X259" s="15"/>
      <c r="Y259" s="15"/>
      <c r="Z259" s="15"/>
      <c r="AA259" s="15"/>
      <c r="AB259" s="15"/>
      <c r="AC259" s="15"/>
      <c r="AD259" s="15"/>
      <c r="AE259" s="15"/>
      <c r="AT259" s="258" t="s">
        <v>151</v>
      </c>
      <c r="AU259" s="258" t="s">
        <v>87</v>
      </c>
      <c r="AV259" s="15" t="s">
        <v>85</v>
      </c>
      <c r="AW259" s="15" t="s">
        <v>37</v>
      </c>
      <c r="AX259" s="15" t="s">
        <v>77</v>
      </c>
      <c r="AY259" s="258" t="s">
        <v>136</v>
      </c>
    </row>
    <row r="260" s="13" customFormat="1">
      <c r="A260" s="13"/>
      <c r="B260" s="224"/>
      <c r="C260" s="225"/>
      <c r="D260" s="226" t="s">
        <v>151</v>
      </c>
      <c r="E260" s="227" t="s">
        <v>19</v>
      </c>
      <c r="F260" s="228" t="s">
        <v>374</v>
      </c>
      <c r="G260" s="225"/>
      <c r="H260" s="229">
        <v>170.5</v>
      </c>
      <c r="I260" s="230"/>
      <c r="J260" s="225"/>
      <c r="K260" s="225"/>
      <c r="L260" s="231"/>
      <c r="M260" s="232"/>
      <c r="N260" s="233"/>
      <c r="O260" s="233"/>
      <c r="P260" s="233"/>
      <c r="Q260" s="233"/>
      <c r="R260" s="233"/>
      <c r="S260" s="233"/>
      <c r="T260" s="234"/>
      <c r="U260" s="13"/>
      <c r="V260" s="13"/>
      <c r="W260" s="13"/>
      <c r="X260" s="13"/>
      <c r="Y260" s="13"/>
      <c r="Z260" s="13"/>
      <c r="AA260" s="13"/>
      <c r="AB260" s="13"/>
      <c r="AC260" s="13"/>
      <c r="AD260" s="13"/>
      <c r="AE260" s="13"/>
      <c r="AT260" s="235" t="s">
        <v>151</v>
      </c>
      <c r="AU260" s="235" t="s">
        <v>87</v>
      </c>
      <c r="AV260" s="13" t="s">
        <v>87</v>
      </c>
      <c r="AW260" s="13" t="s">
        <v>37</v>
      </c>
      <c r="AX260" s="13" t="s">
        <v>77</v>
      </c>
      <c r="AY260" s="235" t="s">
        <v>136</v>
      </c>
    </row>
    <row r="261" s="14" customFormat="1">
      <c r="A261" s="14"/>
      <c r="B261" s="236"/>
      <c r="C261" s="237"/>
      <c r="D261" s="226" t="s">
        <v>151</v>
      </c>
      <c r="E261" s="238" t="s">
        <v>19</v>
      </c>
      <c r="F261" s="239" t="s">
        <v>154</v>
      </c>
      <c r="G261" s="237"/>
      <c r="H261" s="240">
        <v>170.5</v>
      </c>
      <c r="I261" s="241"/>
      <c r="J261" s="237"/>
      <c r="K261" s="237"/>
      <c r="L261" s="242"/>
      <c r="M261" s="243"/>
      <c r="N261" s="244"/>
      <c r="O261" s="244"/>
      <c r="P261" s="244"/>
      <c r="Q261" s="244"/>
      <c r="R261" s="244"/>
      <c r="S261" s="244"/>
      <c r="T261" s="245"/>
      <c r="U261" s="14"/>
      <c r="V261" s="14"/>
      <c r="W261" s="14"/>
      <c r="X261" s="14"/>
      <c r="Y261" s="14"/>
      <c r="Z261" s="14"/>
      <c r="AA261" s="14"/>
      <c r="AB261" s="14"/>
      <c r="AC261" s="14"/>
      <c r="AD261" s="14"/>
      <c r="AE261" s="14"/>
      <c r="AT261" s="246" t="s">
        <v>151</v>
      </c>
      <c r="AU261" s="246" t="s">
        <v>87</v>
      </c>
      <c r="AV261" s="14" t="s">
        <v>146</v>
      </c>
      <c r="AW261" s="14" t="s">
        <v>37</v>
      </c>
      <c r="AX261" s="14" t="s">
        <v>85</v>
      </c>
      <c r="AY261" s="246" t="s">
        <v>136</v>
      </c>
    </row>
    <row r="262" s="2" customFormat="1" ht="24.15" customHeight="1">
      <c r="A262" s="40"/>
      <c r="B262" s="41"/>
      <c r="C262" s="206" t="s">
        <v>380</v>
      </c>
      <c r="D262" s="206" t="s">
        <v>141</v>
      </c>
      <c r="E262" s="207" t="s">
        <v>381</v>
      </c>
      <c r="F262" s="208" t="s">
        <v>382</v>
      </c>
      <c r="G262" s="209" t="s">
        <v>144</v>
      </c>
      <c r="H262" s="210">
        <v>170.5</v>
      </c>
      <c r="I262" s="211"/>
      <c r="J262" s="212">
        <f>ROUND(I262*H262,2)</f>
        <v>0</v>
      </c>
      <c r="K262" s="208" t="s">
        <v>145</v>
      </c>
      <c r="L262" s="46"/>
      <c r="M262" s="213" t="s">
        <v>19</v>
      </c>
      <c r="N262" s="214" t="s">
        <v>48</v>
      </c>
      <c r="O262" s="86"/>
      <c r="P262" s="215">
        <f>O262*H262</f>
        <v>0</v>
      </c>
      <c r="Q262" s="215">
        <v>0.00020000000000000001</v>
      </c>
      <c r="R262" s="215">
        <f>Q262*H262</f>
        <v>0.034099999999999998</v>
      </c>
      <c r="S262" s="215">
        <v>0</v>
      </c>
      <c r="T262" s="216">
        <f>S262*H262</f>
        <v>0</v>
      </c>
      <c r="U262" s="40"/>
      <c r="V262" s="40"/>
      <c r="W262" s="40"/>
      <c r="X262" s="40"/>
      <c r="Y262" s="40"/>
      <c r="Z262" s="40"/>
      <c r="AA262" s="40"/>
      <c r="AB262" s="40"/>
      <c r="AC262" s="40"/>
      <c r="AD262" s="40"/>
      <c r="AE262" s="40"/>
      <c r="AR262" s="217" t="s">
        <v>146</v>
      </c>
      <c r="AT262" s="217" t="s">
        <v>141</v>
      </c>
      <c r="AU262" s="217" t="s">
        <v>87</v>
      </c>
      <c r="AY262" s="19" t="s">
        <v>136</v>
      </c>
      <c r="BE262" s="218">
        <f>IF(N262="základní",J262,0)</f>
        <v>0</v>
      </c>
      <c r="BF262" s="218">
        <f>IF(N262="snížená",J262,0)</f>
        <v>0</v>
      </c>
      <c r="BG262" s="218">
        <f>IF(N262="zákl. přenesená",J262,0)</f>
        <v>0</v>
      </c>
      <c r="BH262" s="218">
        <f>IF(N262="sníž. přenesená",J262,0)</f>
        <v>0</v>
      </c>
      <c r="BI262" s="218">
        <f>IF(N262="nulová",J262,0)</f>
        <v>0</v>
      </c>
      <c r="BJ262" s="19" t="s">
        <v>85</v>
      </c>
      <c r="BK262" s="218">
        <f>ROUND(I262*H262,2)</f>
        <v>0</v>
      </c>
      <c r="BL262" s="19" t="s">
        <v>146</v>
      </c>
      <c r="BM262" s="217" t="s">
        <v>383</v>
      </c>
    </row>
    <row r="263" s="2" customFormat="1">
      <c r="A263" s="40"/>
      <c r="B263" s="41"/>
      <c r="C263" s="42"/>
      <c r="D263" s="219" t="s">
        <v>149</v>
      </c>
      <c r="E263" s="42"/>
      <c r="F263" s="220" t="s">
        <v>384</v>
      </c>
      <c r="G263" s="42"/>
      <c r="H263" s="42"/>
      <c r="I263" s="221"/>
      <c r="J263" s="42"/>
      <c r="K263" s="42"/>
      <c r="L263" s="46"/>
      <c r="M263" s="222"/>
      <c r="N263" s="223"/>
      <c r="O263" s="86"/>
      <c r="P263" s="86"/>
      <c r="Q263" s="86"/>
      <c r="R263" s="86"/>
      <c r="S263" s="86"/>
      <c r="T263" s="87"/>
      <c r="U263" s="40"/>
      <c r="V263" s="40"/>
      <c r="W263" s="40"/>
      <c r="X263" s="40"/>
      <c r="Y263" s="40"/>
      <c r="Z263" s="40"/>
      <c r="AA263" s="40"/>
      <c r="AB263" s="40"/>
      <c r="AC263" s="40"/>
      <c r="AD263" s="40"/>
      <c r="AE263" s="40"/>
      <c r="AT263" s="19" t="s">
        <v>149</v>
      </c>
      <c r="AU263" s="19" t="s">
        <v>87</v>
      </c>
    </row>
    <row r="264" s="15" customFormat="1">
      <c r="A264" s="15"/>
      <c r="B264" s="249"/>
      <c r="C264" s="250"/>
      <c r="D264" s="226" t="s">
        <v>151</v>
      </c>
      <c r="E264" s="251" t="s">
        <v>19</v>
      </c>
      <c r="F264" s="252" t="s">
        <v>373</v>
      </c>
      <c r="G264" s="250"/>
      <c r="H264" s="251" t="s">
        <v>19</v>
      </c>
      <c r="I264" s="253"/>
      <c r="J264" s="250"/>
      <c r="K264" s="250"/>
      <c r="L264" s="254"/>
      <c r="M264" s="255"/>
      <c r="N264" s="256"/>
      <c r="O264" s="256"/>
      <c r="P264" s="256"/>
      <c r="Q264" s="256"/>
      <c r="R264" s="256"/>
      <c r="S264" s="256"/>
      <c r="T264" s="257"/>
      <c r="U264" s="15"/>
      <c r="V264" s="15"/>
      <c r="W264" s="15"/>
      <c r="X264" s="15"/>
      <c r="Y264" s="15"/>
      <c r="Z264" s="15"/>
      <c r="AA264" s="15"/>
      <c r="AB264" s="15"/>
      <c r="AC264" s="15"/>
      <c r="AD264" s="15"/>
      <c r="AE264" s="15"/>
      <c r="AT264" s="258" t="s">
        <v>151</v>
      </c>
      <c r="AU264" s="258" t="s">
        <v>87</v>
      </c>
      <c r="AV264" s="15" t="s">
        <v>85</v>
      </c>
      <c r="AW264" s="15" t="s">
        <v>37</v>
      </c>
      <c r="AX264" s="15" t="s">
        <v>77</v>
      </c>
      <c r="AY264" s="258" t="s">
        <v>136</v>
      </c>
    </row>
    <row r="265" s="13" customFormat="1">
      <c r="A265" s="13"/>
      <c r="B265" s="224"/>
      <c r="C265" s="225"/>
      <c r="D265" s="226" t="s">
        <v>151</v>
      </c>
      <c r="E265" s="227" t="s">
        <v>19</v>
      </c>
      <c r="F265" s="228" t="s">
        <v>374</v>
      </c>
      <c r="G265" s="225"/>
      <c r="H265" s="229">
        <v>170.5</v>
      </c>
      <c r="I265" s="230"/>
      <c r="J265" s="225"/>
      <c r="K265" s="225"/>
      <c r="L265" s="231"/>
      <c r="M265" s="232"/>
      <c r="N265" s="233"/>
      <c r="O265" s="233"/>
      <c r="P265" s="233"/>
      <c r="Q265" s="233"/>
      <c r="R265" s="233"/>
      <c r="S265" s="233"/>
      <c r="T265" s="234"/>
      <c r="U265" s="13"/>
      <c r="V265" s="13"/>
      <c r="W265" s="13"/>
      <c r="X265" s="13"/>
      <c r="Y265" s="13"/>
      <c r="Z265" s="13"/>
      <c r="AA265" s="13"/>
      <c r="AB265" s="13"/>
      <c r="AC265" s="13"/>
      <c r="AD265" s="13"/>
      <c r="AE265" s="13"/>
      <c r="AT265" s="235" t="s">
        <v>151</v>
      </c>
      <c r="AU265" s="235" t="s">
        <v>87</v>
      </c>
      <c r="AV265" s="13" t="s">
        <v>87</v>
      </c>
      <c r="AW265" s="13" t="s">
        <v>37</v>
      </c>
      <c r="AX265" s="13" t="s">
        <v>77</v>
      </c>
      <c r="AY265" s="235" t="s">
        <v>136</v>
      </c>
    </row>
    <row r="266" s="14" customFormat="1">
      <c r="A266" s="14"/>
      <c r="B266" s="236"/>
      <c r="C266" s="237"/>
      <c r="D266" s="226" t="s">
        <v>151</v>
      </c>
      <c r="E266" s="238" t="s">
        <v>19</v>
      </c>
      <c r="F266" s="239" t="s">
        <v>154</v>
      </c>
      <c r="G266" s="237"/>
      <c r="H266" s="240">
        <v>170.5</v>
      </c>
      <c r="I266" s="241"/>
      <c r="J266" s="237"/>
      <c r="K266" s="237"/>
      <c r="L266" s="242"/>
      <c r="M266" s="243"/>
      <c r="N266" s="244"/>
      <c r="O266" s="244"/>
      <c r="P266" s="244"/>
      <c r="Q266" s="244"/>
      <c r="R266" s="244"/>
      <c r="S266" s="244"/>
      <c r="T266" s="245"/>
      <c r="U266" s="14"/>
      <c r="V266" s="14"/>
      <c r="W266" s="14"/>
      <c r="X266" s="14"/>
      <c r="Y266" s="14"/>
      <c r="Z266" s="14"/>
      <c r="AA266" s="14"/>
      <c r="AB266" s="14"/>
      <c r="AC266" s="14"/>
      <c r="AD266" s="14"/>
      <c r="AE266" s="14"/>
      <c r="AT266" s="246" t="s">
        <v>151</v>
      </c>
      <c r="AU266" s="246" t="s">
        <v>87</v>
      </c>
      <c r="AV266" s="14" t="s">
        <v>146</v>
      </c>
      <c r="AW266" s="14" t="s">
        <v>37</v>
      </c>
      <c r="AX266" s="14" t="s">
        <v>85</v>
      </c>
      <c r="AY266" s="246" t="s">
        <v>136</v>
      </c>
    </row>
    <row r="267" s="2" customFormat="1" ht="37.8" customHeight="1">
      <c r="A267" s="40"/>
      <c r="B267" s="41"/>
      <c r="C267" s="206" t="s">
        <v>385</v>
      </c>
      <c r="D267" s="206" t="s">
        <v>141</v>
      </c>
      <c r="E267" s="207" t="s">
        <v>386</v>
      </c>
      <c r="F267" s="208" t="s">
        <v>387</v>
      </c>
      <c r="G267" s="209" t="s">
        <v>144</v>
      </c>
      <c r="H267" s="210">
        <v>170.5</v>
      </c>
      <c r="I267" s="211"/>
      <c r="J267" s="212">
        <f>ROUND(I267*H267,2)</f>
        <v>0</v>
      </c>
      <c r="K267" s="208" t="s">
        <v>145</v>
      </c>
      <c r="L267" s="46"/>
      <c r="M267" s="213" t="s">
        <v>19</v>
      </c>
      <c r="N267" s="214" t="s">
        <v>48</v>
      </c>
      <c r="O267" s="86"/>
      <c r="P267" s="215">
        <f>O267*H267</f>
        <v>0</v>
      </c>
      <c r="Q267" s="215">
        <v>0.012</v>
      </c>
      <c r="R267" s="215">
        <f>Q267*H267</f>
        <v>2.0460000000000003</v>
      </c>
      <c r="S267" s="215">
        <v>0</v>
      </c>
      <c r="T267" s="216">
        <f>S267*H267</f>
        <v>0</v>
      </c>
      <c r="U267" s="40"/>
      <c r="V267" s="40"/>
      <c r="W267" s="40"/>
      <c r="X267" s="40"/>
      <c r="Y267" s="40"/>
      <c r="Z267" s="40"/>
      <c r="AA267" s="40"/>
      <c r="AB267" s="40"/>
      <c r="AC267" s="40"/>
      <c r="AD267" s="40"/>
      <c r="AE267" s="40"/>
      <c r="AR267" s="217" t="s">
        <v>146</v>
      </c>
      <c r="AT267" s="217" t="s">
        <v>141</v>
      </c>
      <c r="AU267" s="217" t="s">
        <v>87</v>
      </c>
      <c r="AY267" s="19" t="s">
        <v>136</v>
      </c>
      <c r="BE267" s="218">
        <f>IF(N267="základní",J267,0)</f>
        <v>0</v>
      </c>
      <c r="BF267" s="218">
        <f>IF(N267="snížená",J267,0)</f>
        <v>0</v>
      </c>
      <c r="BG267" s="218">
        <f>IF(N267="zákl. přenesená",J267,0)</f>
        <v>0</v>
      </c>
      <c r="BH267" s="218">
        <f>IF(N267="sníž. přenesená",J267,0)</f>
        <v>0</v>
      </c>
      <c r="BI267" s="218">
        <f>IF(N267="nulová",J267,0)</f>
        <v>0</v>
      </c>
      <c r="BJ267" s="19" t="s">
        <v>85</v>
      </c>
      <c r="BK267" s="218">
        <f>ROUND(I267*H267,2)</f>
        <v>0</v>
      </c>
      <c r="BL267" s="19" t="s">
        <v>146</v>
      </c>
      <c r="BM267" s="217" t="s">
        <v>388</v>
      </c>
    </row>
    <row r="268" s="2" customFormat="1">
      <c r="A268" s="40"/>
      <c r="B268" s="41"/>
      <c r="C268" s="42"/>
      <c r="D268" s="219" t="s">
        <v>149</v>
      </c>
      <c r="E268" s="42"/>
      <c r="F268" s="220" t="s">
        <v>389</v>
      </c>
      <c r="G268" s="42"/>
      <c r="H268" s="42"/>
      <c r="I268" s="221"/>
      <c r="J268" s="42"/>
      <c r="K268" s="42"/>
      <c r="L268" s="46"/>
      <c r="M268" s="222"/>
      <c r="N268" s="223"/>
      <c r="O268" s="86"/>
      <c r="P268" s="86"/>
      <c r="Q268" s="86"/>
      <c r="R268" s="86"/>
      <c r="S268" s="86"/>
      <c r="T268" s="87"/>
      <c r="U268" s="40"/>
      <c r="V268" s="40"/>
      <c r="W268" s="40"/>
      <c r="X268" s="40"/>
      <c r="Y268" s="40"/>
      <c r="Z268" s="40"/>
      <c r="AA268" s="40"/>
      <c r="AB268" s="40"/>
      <c r="AC268" s="40"/>
      <c r="AD268" s="40"/>
      <c r="AE268" s="40"/>
      <c r="AT268" s="19" t="s">
        <v>149</v>
      </c>
      <c r="AU268" s="19" t="s">
        <v>87</v>
      </c>
    </row>
    <row r="269" s="15" customFormat="1">
      <c r="A269" s="15"/>
      <c r="B269" s="249"/>
      <c r="C269" s="250"/>
      <c r="D269" s="226" t="s">
        <v>151</v>
      </c>
      <c r="E269" s="251" t="s">
        <v>19</v>
      </c>
      <c r="F269" s="252" t="s">
        <v>373</v>
      </c>
      <c r="G269" s="250"/>
      <c r="H269" s="251" t="s">
        <v>19</v>
      </c>
      <c r="I269" s="253"/>
      <c r="J269" s="250"/>
      <c r="K269" s="250"/>
      <c r="L269" s="254"/>
      <c r="M269" s="255"/>
      <c r="N269" s="256"/>
      <c r="O269" s="256"/>
      <c r="P269" s="256"/>
      <c r="Q269" s="256"/>
      <c r="R269" s="256"/>
      <c r="S269" s="256"/>
      <c r="T269" s="257"/>
      <c r="U269" s="15"/>
      <c r="V269" s="15"/>
      <c r="W269" s="15"/>
      <c r="X269" s="15"/>
      <c r="Y269" s="15"/>
      <c r="Z269" s="15"/>
      <c r="AA269" s="15"/>
      <c r="AB269" s="15"/>
      <c r="AC269" s="15"/>
      <c r="AD269" s="15"/>
      <c r="AE269" s="15"/>
      <c r="AT269" s="258" t="s">
        <v>151</v>
      </c>
      <c r="AU269" s="258" t="s">
        <v>87</v>
      </c>
      <c r="AV269" s="15" t="s">
        <v>85</v>
      </c>
      <c r="AW269" s="15" t="s">
        <v>37</v>
      </c>
      <c r="AX269" s="15" t="s">
        <v>77</v>
      </c>
      <c r="AY269" s="258" t="s">
        <v>136</v>
      </c>
    </row>
    <row r="270" s="13" customFormat="1">
      <c r="A270" s="13"/>
      <c r="B270" s="224"/>
      <c r="C270" s="225"/>
      <c r="D270" s="226" t="s">
        <v>151</v>
      </c>
      <c r="E270" s="227" t="s">
        <v>19</v>
      </c>
      <c r="F270" s="228" t="s">
        <v>374</v>
      </c>
      <c r="G270" s="225"/>
      <c r="H270" s="229">
        <v>170.5</v>
      </c>
      <c r="I270" s="230"/>
      <c r="J270" s="225"/>
      <c r="K270" s="225"/>
      <c r="L270" s="231"/>
      <c r="M270" s="232"/>
      <c r="N270" s="233"/>
      <c r="O270" s="233"/>
      <c r="P270" s="233"/>
      <c r="Q270" s="233"/>
      <c r="R270" s="233"/>
      <c r="S270" s="233"/>
      <c r="T270" s="234"/>
      <c r="U270" s="13"/>
      <c r="V270" s="13"/>
      <c r="W270" s="13"/>
      <c r="X270" s="13"/>
      <c r="Y270" s="13"/>
      <c r="Z270" s="13"/>
      <c r="AA270" s="13"/>
      <c r="AB270" s="13"/>
      <c r="AC270" s="13"/>
      <c r="AD270" s="13"/>
      <c r="AE270" s="13"/>
      <c r="AT270" s="235" t="s">
        <v>151</v>
      </c>
      <c r="AU270" s="235" t="s">
        <v>87</v>
      </c>
      <c r="AV270" s="13" t="s">
        <v>87</v>
      </c>
      <c r="AW270" s="13" t="s">
        <v>37</v>
      </c>
      <c r="AX270" s="13" t="s">
        <v>77</v>
      </c>
      <c r="AY270" s="235" t="s">
        <v>136</v>
      </c>
    </row>
    <row r="271" s="14" customFormat="1">
      <c r="A271" s="14"/>
      <c r="B271" s="236"/>
      <c r="C271" s="237"/>
      <c r="D271" s="226" t="s">
        <v>151</v>
      </c>
      <c r="E271" s="238" t="s">
        <v>19</v>
      </c>
      <c r="F271" s="239" t="s">
        <v>154</v>
      </c>
      <c r="G271" s="237"/>
      <c r="H271" s="240">
        <v>170.5</v>
      </c>
      <c r="I271" s="241"/>
      <c r="J271" s="237"/>
      <c r="K271" s="237"/>
      <c r="L271" s="242"/>
      <c r="M271" s="243"/>
      <c r="N271" s="244"/>
      <c r="O271" s="244"/>
      <c r="P271" s="244"/>
      <c r="Q271" s="244"/>
      <c r="R271" s="244"/>
      <c r="S271" s="244"/>
      <c r="T271" s="245"/>
      <c r="U271" s="14"/>
      <c r="V271" s="14"/>
      <c r="W271" s="14"/>
      <c r="X271" s="14"/>
      <c r="Y271" s="14"/>
      <c r="Z271" s="14"/>
      <c r="AA271" s="14"/>
      <c r="AB271" s="14"/>
      <c r="AC271" s="14"/>
      <c r="AD271" s="14"/>
      <c r="AE271" s="14"/>
      <c r="AT271" s="246" t="s">
        <v>151</v>
      </c>
      <c r="AU271" s="246" t="s">
        <v>87</v>
      </c>
      <c r="AV271" s="14" t="s">
        <v>146</v>
      </c>
      <c r="AW271" s="14" t="s">
        <v>37</v>
      </c>
      <c r="AX271" s="14" t="s">
        <v>85</v>
      </c>
      <c r="AY271" s="246" t="s">
        <v>136</v>
      </c>
    </row>
    <row r="272" s="2" customFormat="1" ht="24.15" customHeight="1">
      <c r="A272" s="40"/>
      <c r="B272" s="41"/>
      <c r="C272" s="206" t="s">
        <v>390</v>
      </c>
      <c r="D272" s="206" t="s">
        <v>141</v>
      </c>
      <c r="E272" s="207" t="s">
        <v>391</v>
      </c>
      <c r="F272" s="208" t="s">
        <v>392</v>
      </c>
      <c r="G272" s="209" t="s">
        <v>144</v>
      </c>
      <c r="H272" s="210">
        <v>170.5</v>
      </c>
      <c r="I272" s="211"/>
      <c r="J272" s="212">
        <f>ROUND(I272*H272,2)</f>
        <v>0</v>
      </c>
      <c r="K272" s="208" t="s">
        <v>145</v>
      </c>
      <c r="L272" s="46"/>
      <c r="M272" s="213" t="s">
        <v>19</v>
      </c>
      <c r="N272" s="214" t="s">
        <v>48</v>
      </c>
      <c r="O272" s="86"/>
      <c r="P272" s="215">
        <f>O272*H272</f>
        <v>0</v>
      </c>
      <c r="Q272" s="215">
        <v>0.00029999999999999997</v>
      </c>
      <c r="R272" s="215">
        <f>Q272*H272</f>
        <v>0.051149999999999994</v>
      </c>
      <c r="S272" s="215">
        <v>0</v>
      </c>
      <c r="T272" s="216">
        <f>S272*H272</f>
        <v>0</v>
      </c>
      <c r="U272" s="40"/>
      <c r="V272" s="40"/>
      <c r="W272" s="40"/>
      <c r="X272" s="40"/>
      <c r="Y272" s="40"/>
      <c r="Z272" s="40"/>
      <c r="AA272" s="40"/>
      <c r="AB272" s="40"/>
      <c r="AC272" s="40"/>
      <c r="AD272" s="40"/>
      <c r="AE272" s="40"/>
      <c r="AR272" s="217" t="s">
        <v>146</v>
      </c>
      <c r="AT272" s="217" t="s">
        <v>141</v>
      </c>
      <c r="AU272" s="217" t="s">
        <v>87</v>
      </c>
      <c r="AY272" s="19" t="s">
        <v>136</v>
      </c>
      <c r="BE272" s="218">
        <f>IF(N272="základní",J272,0)</f>
        <v>0</v>
      </c>
      <c r="BF272" s="218">
        <f>IF(N272="snížená",J272,0)</f>
        <v>0</v>
      </c>
      <c r="BG272" s="218">
        <f>IF(N272="zákl. přenesená",J272,0)</f>
        <v>0</v>
      </c>
      <c r="BH272" s="218">
        <f>IF(N272="sníž. přenesená",J272,0)</f>
        <v>0</v>
      </c>
      <c r="BI272" s="218">
        <f>IF(N272="nulová",J272,0)</f>
        <v>0</v>
      </c>
      <c r="BJ272" s="19" t="s">
        <v>85</v>
      </c>
      <c r="BK272" s="218">
        <f>ROUND(I272*H272,2)</f>
        <v>0</v>
      </c>
      <c r="BL272" s="19" t="s">
        <v>146</v>
      </c>
      <c r="BM272" s="217" t="s">
        <v>393</v>
      </c>
    </row>
    <row r="273" s="2" customFormat="1">
      <c r="A273" s="40"/>
      <c r="B273" s="41"/>
      <c r="C273" s="42"/>
      <c r="D273" s="219" t="s">
        <v>149</v>
      </c>
      <c r="E273" s="42"/>
      <c r="F273" s="220" t="s">
        <v>394</v>
      </c>
      <c r="G273" s="42"/>
      <c r="H273" s="42"/>
      <c r="I273" s="221"/>
      <c r="J273" s="42"/>
      <c r="K273" s="42"/>
      <c r="L273" s="46"/>
      <c r="M273" s="222"/>
      <c r="N273" s="223"/>
      <c r="O273" s="86"/>
      <c r="P273" s="86"/>
      <c r="Q273" s="86"/>
      <c r="R273" s="86"/>
      <c r="S273" s="86"/>
      <c r="T273" s="87"/>
      <c r="U273" s="40"/>
      <c r="V273" s="40"/>
      <c r="W273" s="40"/>
      <c r="X273" s="40"/>
      <c r="Y273" s="40"/>
      <c r="Z273" s="40"/>
      <c r="AA273" s="40"/>
      <c r="AB273" s="40"/>
      <c r="AC273" s="40"/>
      <c r="AD273" s="40"/>
      <c r="AE273" s="40"/>
      <c r="AT273" s="19" t="s">
        <v>149</v>
      </c>
      <c r="AU273" s="19" t="s">
        <v>87</v>
      </c>
    </row>
    <row r="274" s="15" customFormat="1">
      <c r="A274" s="15"/>
      <c r="B274" s="249"/>
      <c r="C274" s="250"/>
      <c r="D274" s="226" t="s">
        <v>151</v>
      </c>
      <c r="E274" s="251" t="s">
        <v>19</v>
      </c>
      <c r="F274" s="252" t="s">
        <v>373</v>
      </c>
      <c r="G274" s="250"/>
      <c r="H274" s="251" t="s">
        <v>19</v>
      </c>
      <c r="I274" s="253"/>
      <c r="J274" s="250"/>
      <c r="K274" s="250"/>
      <c r="L274" s="254"/>
      <c r="M274" s="255"/>
      <c r="N274" s="256"/>
      <c r="O274" s="256"/>
      <c r="P274" s="256"/>
      <c r="Q274" s="256"/>
      <c r="R274" s="256"/>
      <c r="S274" s="256"/>
      <c r="T274" s="257"/>
      <c r="U274" s="15"/>
      <c r="V274" s="15"/>
      <c r="W274" s="15"/>
      <c r="X274" s="15"/>
      <c r="Y274" s="15"/>
      <c r="Z274" s="15"/>
      <c r="AA274" s="15"/>
      <c r="AB274" s="15"/>
      <c r="AC274" s="15"/>
      <c r="AD274" s="15"/>
      <c r="AE274" s="15"/>
      <c r="AT274" s="258" t="s">
        <v>151</v>
      </c>
      <c r="AU274" s="258" t="s">
        <v>87</v>
      </c>
      <c r="AV274" s="15" t="s">
        <v>85</v>
      </c>
      <c r="AW274" s="15" t="s">
        <v>37</v>
      </c>
      <c r="AX274" s="15" t="s">
        <v>77</v>
      </c>
      <c r="AY274" s="258" t="s">
        <v>136</v>
      </c>
    </row>
    <row r="275" s="13" customFormat="1">
      <c r="A275" s="13"/>
      <c r="B275" s="224"/>
      <c r="C275" s="225"/>
      <c r="D275" s="226" t="s">
        <v>151</v>
      </c>
      <c r="E275" s="227" t="s">
        <v>19</v>
      </c>
      <c r="F275" s="228" t="s">
        <v>374</v>
      </c>
      <c r="G275" s="225"/>
      <c r="H275" s="229">
        <v>170.5</v>
      </c>
      <c r="I275" s="230"/>
      <c r="J275" s="225"/>
      <c r="K275" s="225"/>
      <c r="L275" s="231"/>
      <c r="M275" s="232"/>
      <c r="N275" s="233"/>
      <c r="O275" s="233"/>
      <c r="P275" s="233"/>
      <c r="Q275" s="233"/>
      <c r="R275" s="233"/>
      <c r="S275" s="233"/>
      <c r="T275" s="234"/>
      <c r="U275" s="13"/>
      <c r="V275" s="13"/>
      <c r="W275" s="13"/>
      <c r="X275" s="13"/>
      <c r="Y275" s="13"/>
      <c r="Z275" s="13"/>
      <c r="AA275" s="13"/>
      <c r="AB275" s="13"/>
      <c r="AC275" s="13"/>
      <c r="AD275" s="13"/>
      <c r="AE275" s="13"/>
      <c r="AT275" s="235" t="s">
        <v>151</v>
      </c>
      <c r="AU275" s="235" t="s">
        <v>87</v>
      </c>
      <c r="AV275" s="13" t="s">
        <v>87</v>
      </c>
      <c r="AW275" s="13" t="s">
        <v>37</v>
      </c>
      <c r="AX275" s="13" t="s">
        <v>77</v>
      </c>
      <c r="AY275" s="235" t="s">
        <v>136</v>
      </c>
    </row>
    <row r="276" s="14" customFormat="1">
      <c r="A276" s="14"/>
      <c r="B276" s="236"/>
      <c r="C276" s="237"/>
      <c r="D276" s="226" t="s">
        <v>151</v>
      </c>
      <c r="E276" s="238" t="s">
        <v>19</v>
      </c>
      <c r="F276" s="239" t="s">
        <v>154</v>
      </c>
      <c r="G276" s="237"/>
      <c r="H276" s="240">
        <v>170.5</v>
      </c>
      <c r="I276" s="241"/>
      <c r="J276" s="237"/>
      <c r="K276" s="237"/>
      <c r="L276" s="242"/>
      <c r="M276" s="243"/>
      <c r="N276" s="244"/>
      <c r="O276" s="244"/>
      <c r="P276" s="244"/>
      <c r="Q276" s="244"/>
      <c r="R276" s="244"/>
      <c r="S276" s="244"/>
      <c r="T276" s="245"/>
      <c r="U276" s="14"/>
      <c r="V276" s="14"/>
      <c r="W276" s="14"/>
      <c r="X276" s="14"/>
      <c r="Y276" s="14"/>
      <c r="Z276" s="14"/>
      <c r="AA276" s="14"/>
      <c r="AB276" s="14"/>
      <c r="AC276" s="14"/>
      <c r="AD276" s="14"/>
      <c r="AE276" s="14"/>
      <c r="AT276" s="246" t="s">
        <v>151</v>
      </c>
      <c r="AU276" s="246" t="s">
        <v>87</v>
      </c>
      <c r="AV276" s="14" t="s">
        <v>146</v>
      </c>
      <c r="AW276" s="14" t="s">
        <v>37</v>
      </c>
      <c r="AX276" s="14" t="s">
        <v>85</v>
      </c>
      <c r="AY276" s="246" t="s">
        <v>136</v>
      </c>
    </row>
    <row r="277" s="2" customFormat="1" ht="21.75" customHeight="1">
      <c r="A277" s="40"/>
      <c r="B277" s="41"/>
      <c r="C277" s="259" t="s">
        <v>395</v>
      </c>
      <c r="D277" s="259" t="s">
        <v>314</v>
      </c>
      <c r="E277" s="260" t="s">
        <v>396</v>
      </c>
      <c r="F277" s="261" t="s">
        <v>397</v>
      </c>
      <c r="G277" s="262" t="s">
        <v>144</v>
      </c>
      <c r="H277" s="263">
        <v>187.55000000000001</v>
      </c>
      <c r="I277" s="264"/>
      <c r="J277" s="265">
        <f>ROUND(I277*H277,2)</f>
        <v>0</v>
      </c>
      <c r="K277" s="261" t="s">
        <v>19</v>
      </c>
      <c r="L277" s="266"/>
      <c r="M277" s="267" t="s">
        <v>19</v>
      </c>
      <c r="N277" s="268" t="s">
        <v>48</v>
      </c>
      <c r="O277" s="86"/>
      <c r="P277" s="215">
        <f>O277*H277</f>
        <v>0</v>
      </c>
      <c r="Q277" s="215">
        <v>0.0042900000000000004</v>
      </c>
      <c r="R277" s="215">
        <f>Q277*H277</f>
        <v>0.80458950000000018</v>
      </c>
      <c r="S277" s="215">
        <v>0</v>
      </c>
      <c r="T277" s="216">
        <f>S277*H277</f>
        <v>0</v>
      </c>
      <c r="U277" s="40"/>
      <c r="V277" s="40"/>
      <c r="W277" s="40"/>
      <c r="X277" s="40"/>
      <c r="Y277" s="40"/>
      <c r="Z277" s="40"/>
      <c r="AA277" s="40"/>
      <c r="AB277" s="40"/>
      <c r="AC277" s="40"/>
      <c r="AD277" s="40"/>
      <c r="AE277" s="40"/>
      <c r="AR277" s="217" t="s">
        <v>192</v>
      </c>
      <c r="AT277" s="217" t="s">
        <v>314</v>
      </c>
      <c r="AU277" s="217" t="s">
        <v>87</v>
      </c>
      <c r="AY277" s="19" t="s">
        <v>136</v>
      </c>
      <c r="BE277" s="218">
        <f>IF(N277="základní",J277,0)</f>
        <v>0</v>
      </c>
      <c r="BF277" s="218">
        <f>IF(N277="snížená",J277,0)</f>
        <v>0</v>
      </c>
      <c r="BG277" s="218">
        <f>IF(N277="zákl. přenesená",J277,0)</f>
        <v>0</v>
      </c>
      <c r="BH277" s="218">
        <f>IF(N277="sníž. přenesená",J277,0)</f>
        <v>0</v>
      </c>
      <c r="BI277" s="218">
        <f>IF(N277="nulová",J277,0)</f>
        <v>0</v>
      </c>
      <c r="BJ277" s="19" t="s">
        <v>85</v>
      </c>
      <c r="BK277" s="218">
        <f>ROUND(I277*H277,2)</f>
        <v>0</v>
      </c>
      <c r="BL277" s="19" t="s">
        <v>146</v>
      </c>
      <c r="BM277" s="217" t="s">
        <v>398</v>
      </c>
    </row>
    <row r="278" s="13" customFormat="1">
      <c r="A278" s="13"/>
      <c r="B278" s="224"/>
      <c r="C278" s="225"/>
      <c r="D278" s="226" t="s">
        <v>151</v>
      </c>
      <c r="E278" s="227" t="s">
        <v>19</v>
      </c>
      <c r="F278" s="228" t="s">
        <v>399</v>
      </c>
      <c r="G278" s="225"/>
      <c r="H278" s="229">
        <v>187.55000000000001</v>
      </c>
      <c r="I278" s="230"/>
      <c r="J278" s="225"/>
      <c r="K278" s="225"/>
      <c r="L278" s="231"/>
      <c r="M278" s="232"/>
      <c r="N278" s="233"/>
      <c r="O278" s="233"/>
      <c r="P278" s="233"/>
      <c r="Q278" s="233"/>
      <c r="R278" s="233"/>
      <c r="S278" s="233"/>
      <c r="T278" s="234"/>
      <c r="U278" s="13"/>
      <c r="V278" s="13"/>
      <c r="W278" s="13"/>
      <c r="X278" s="13"/>
      <c r="Y278" s="13"/>
      <c r="Z278" s="13"/>
      <c r="AA278" s="13"/>
      <c r="AB278" s="13"/>
      <c r="AC278" s="13"/>
      <c r="AD278" s="13"/>
      <c r="AE278" s="13"/>
      <c r="AT278" s="235" t="s">
        <v>151</v>
      </c>
      <c r="AU278" s="235" t="s">
        <v>87</v>
      </c>
      <c r="AV278" s="13" t="s">
        <v>87</v>
      </c>
      <c r="AW278" s="13" t="s">
        <v>37</v>
      </c>
      <c r="AX278" s="13" t="s">
        <v>77</v>
      </c>
      <c r="AY278" s="235" t="s">
        <v>136</v>
      </c>
    </row>
    <row r="279" s="14" customFormat="1">
      <c r="A279" s="14"/>
      <c r="B279" s="236"/>
      <c r="C279" s="237"/>
      <c r="D279" s="226" t="s">
        <v>151</v>
      </c>
      <c r="E279" s="238" t="s">
        <v>19</v>
      </c>
      <c r="F279" s="239" t="s">
        <v>154</v>
      </c>
      <c r="G279" s="237"/>
      <c r="H279" s="240">
        <v>187.55000000000001</v>
      </c>
      <c r="I279" s="241"/>
      <c r="J279" s="237"/>
      <c r="K279" s="237"/>
      <c r="L279" s="242"/>
      <c r="M279" s="243"/>
      <c r="N279" s="244"/>
      <c r="O279" s="244"/>
      <c r="P279" s="244"/>
      <c r="Q279" s="244"/>
      <c r="R279" s="244"/>
      <c r="S279" s="244"/>
      <c r="T279" s="245"/>
      <c r="U279" s="14"/>
      <c r="V279" s="14"/>
      <c r="W279" s="14"/>
      <c r="X279" s="14"/>
      <c r="Y279" s="14"/>
      <c r="Z279" s="14"/>
      <c r="AA279" s="14"/>
      <c r="AB279" s="14"/>
      <c r="AC279" s="14"/>
      <c r="AD279" s="14"/>
      <c r="AE279" s="14"/>
      <c r="AT279" s="246" t="s">
        <v>151</v>
      </c>
      <c r="AU279" s="246" t="s">
        <v>87</v>
      </c>
      <c r="AV279" s="14" t="s">
        <v>146</v>
      </c>
      <c r="AW279" s="14" t="s">
        <v>37</v>
      </c>
      <c r="AX279" s="14" t="s">
        <v>85</v>
      </c>
      <c r="AY279" s="246" t="s">
        <v>136</v>
      </c>
    </row>
    <row r="280" s="2" customFormat="1" ht="16.5" customHeight="1">
      <c r="A280" s="40"/>
      <c r="B280" s="41"/>
      <c r="C280" s="206" t="s">
        <v>400</v>
      </c>
      <c r="D280" s="206" t="s">
        <v>141</v>
      </c>
      <c r="E280" s="207" t="s">
        <v>401</v>
      </c>
      <c r="F280" s="208" t="s">
        <v>402</v>
      </c>
      <c r="G280" s="209" t="s">
        <v>292</v>
      </c>
      <c r="H280" s="210">
        <v>82.140000000000001</v>
      </c>
      <c r="I280" s="211"/>
      <c r="J280" s="212">
        <f>ROUND(I280*H280,2)</f>
        <v>0</v>
      </c>
      <c r="K280" s="208" t="s">
        <v>145</v>
      </c>
      <c r="L280" s="46"/>
      <c r="M280" s="213" t="s">
        <v>19</v>
      </c>
      <c r="N280" s="214" t="s">
        <v>48</v>
      </c>
      <c r="O280" s="86"/>
      <c r="P280" s="215">
        <f>O280*H280</f>
        <v>0</v>
      </c>
      <c r="Q280" s="215">
        <v>1.0000000000000001E-05</v>
      </c>
      <c r="R280" s="215">
        <f>Q280*H280</f>
        <v>0.00082140000000000012</v>
      </c>
      <c r="S280" s="215">
        <v>0</v>
      </c>
      <c r="T280" s="216">
        <f>S280*H280</f>
        <v>0</v>
      </c>
      <c r="U280" s="40"/>
      <c r="V280" s="40"/>
      <c r="W280" s="40"/>
      <c r="X280" s="40"/>
      <c r="Y280" s="40"/>
      <c r="Z280" s="40"/>
      <c r="AA280" s="40"/>
      <c r="AB280" s="40"/>
      <c r="AC280" s="40"/>
      <c r="AD280" s="40"/>
      <c r="AE280" s="40"/>
      <c r="AR280" s="217" t="s">
        <v>146</v>
      </c>
      <c r="AT280" s="217" t="s">
        <v>141</v>
      </c>
      <c r="AU280" s="217" t="s">
        <v>87</v>
      </c>
      <c r="AY280" s="19" t="s">
        <v>136</v>
      </c>
      <c r="BE280" s="218">
        <f>IF(N280="základní",J280,0)</f>
        <v>0</v>
      </c>
      <c r="BF280" s="218">
        <f>IF(N280="snížená",J280,0)</f>
        <v>0</v>
      </c>
      <c r="BG280" s="218">
        <f>IF(N280="zákl. přenesená",J280,0)</f>
        <v>0</v>
      </c>
      <c r="BH280" s="218">
        <f>IF(N280="sníž. přenesená",J280,0)</f>
        <v>0</v>
      </c>
      <c r="BI280" s="218">
        <f>IF(N280="nulová",J280,0)</f>
        <v>0</v>
      </c>
      <c r="BJ280" s="19" t="s">
        <v>85</v>
      </c>
      <c r="BK280" s="218">
        <f>ROUND(I280*H280,2)</f>
        <v>0</v>
      </c>
      <c r="BL280" s="19" t="s">
        <v>146</v>
      </c>
      <c r="BM280" s="217" t="s">
        <v>403</v>
      </c>
    </row>
    <row r="281" s="2" customFormat="1">
      <c r="A281" s="40"/>
      <c r="B281" s="41"/>
      <c r="C281" s="42"/>
      <c r="D281" s="219" t="s">
        <v>149</v>
      </c>
      <c r="E281" s="42"/>
      <c r="F281" s="220" t="s">
        <v>404</v>
      </c>
      <c r="G281" s="42"/>
      <c r="H281" s="42"/>
      <c r="I281" s="221"/>
      <c r="J281" s="42"/>
      <c r="K281" s="42"/>
      <c r="L281" s="46"/>
      <c r="M281" s="222"/>
      <c r="N281" s="223"/>
      <c r="O281" s="86"/>
      <c r="P281" s="86"/>
      <c r="Q281" s="86"/>
      <c r="R281" s="86"/>
      <c r="S281" s="86"/>
      <c r="T281" s="87"/>
      <c r="U281" s="40"/>
      <c r="V281" s="40"/>
      <c r="W281" s="40"/>
      <c r="X281" s="40"/>
      <c r="Y281" s="40"/>
      <c r="Z281" s="40"/>
      <c r="AA281" s="40"/>
      <c r="AB281" s="40"/>
      <c r="AC281" s="40"/>
      <c r="AD281" s="40"/>
      <c r="AE281" s="40"/>
      <c r="AT281" s="19" t="s">
        <v>149</v>
      </c>
      <c r="AU281" s="19" t="s">
        <v>87</v>
      </c>
    </row>
    <row r="282" s="15" customFormat="1">
      <c r="A282" s="15"/>
      <c r="B282" s="249"/>
      <c r="C282" s="250"/>
      <c r="D282" s="226" t="s">
        <v>151</v>
      </c>
      <c r="E282" s="251" t="s">
        <v>19</v>
      </c>
      <c r="F282" s="252" t="s">
        <v>373</v>
      </c>
      <c r="G282" s="250"/>
      <c r="H282" s="251" t="s">
        <v>19</v>
      </c>
      <c r="I282" s="253"/>
      <c r="J282" s="250"/>
      <c r="K282" s="250"/>
      <c r="L282" s="254"/>
      <c r="M282" s="255"/>
      <c r="N282" s="256"/>
      <c r="O282" s="256"/>
      <c r="P282" s="256"/>
      <c r="Q282" s="256"/>
      <c r="R282" s="256"/>
      <c r="S282" s="256"/>
      <c r="T282" s="257"/>
      <c r="U282" s="15"/>
      <c r="V282" s="15"/>
      <c r="W282" s="15"/>
      <c r="X282" s="15"/>
      <c r="Y282" s="15"/>
      <c r="Z282" s="15"/>
      <c r="AA282" s="15"/>
      <c r="AB282" s="15"/>
      <c r="AC282" s="15"/>
      <c r="AD282" s="15"/>
      <c r="AE282" s="15"/>
      <c r="AT282" s="258" t="s">
        <v>151</v>
      </c>
      <c r="AU282" s="258" t="s">
        <v>87</v>
      </c>
      <c r="AV282" s="15" t="s">
        <v>85</v>
      </c>
      <c r="AW282" s="15" t="s">
        <v>37</v>
      </c>
      <c r="AX282" s="15" t="s">
        <v>77</v>
      </c>
      <c r="AY282" s="258" t="s">
        <v>136</v>
      </c>
    </row>
    <row r="283" s="13" customFormat="1">
      <c r="A283" s="13"/>
      <c r="B283" s="224"/>
      <c r="C283" s="225"/>
      <c r="D283" s="226" t="s">
        <v>151</v>
      </c>
      <c r="E283" s="227" t="s">
        <v>19</v>
      </c>
      <c r="F283" s="228" t="s">
        <v>405</v>
      </c>
      <c r="G283" s="225"/>
      <c r="H283" s="229">
        <v>82.140000000000001</v>
      </c>
      <c r="I283" s="230"/>
      <c r="J283" s="225"/>
      <c r="K283" s="225"/>
      <c r="L283" s="231"/>
      <c r="M283" s="232"/>
      <c r="N283" s="233"/>
      <c r="O283" s="233"/>
      <c r="P283" s="233"/>
      <c r="Q283" s="233"/>
      <c r="R283" s="233"/>
      <c r="S283" s="233"/>
      <c r="T283" s="234"/>
      <c r="U283" s="13"/>
      <c r="V283" s="13"/>
      <c r="W283" s="13"/>
      <c r="X283" s="13"/>
      <c r="Y283" s="13"/>
      <c r="Z283" s="13"/>
      <c r="AA283" s="13"/>
      <c r="AB283" s="13"/>
      <c r="AC283" s="13"/>
      <c r="AD283" s="13"/>
      <c r="AE283" s="13"/>
      <c r="AT283" s="235" t="s">
        <v>151</v>
      </c>
      <c r="AU283" s="235" t="s">
        <v>87</v>
      </c>
      <c r="AV283" s="13" t="s">
        <v>87</v>
      </c>
      <c r="AW283" s="13" t="s">
        <v>37</v>
      </c>
      <c r="AX283" s="13" t="s">
        <v>77</v>
      </c>
      <c r="AY283" s="235" t="s">
        <v>136</v>
      </c>
    </row>
    <row r="284" s="14" customFormat="1">
      <c r="A284" s="14"/>
      <c r="B284" s="236"/>
      <c r="C284" s="237"/>
      <c r="D284" s="226" t="s">
        <v>151</v>
      </c>
      <c r="E284" s="238" t="s">
        <v>19</v>
      </c>
      <c r="F284" s="239" t="s">
        <v>154</v>
      </c>
      <c r="G284" s="237"/>
      <c r="H284" s="240">
        <v>82.140000000000001</v>
      </c>
      <c r="I284" s="241"/>
      <c r="J284" s="237"/>
      <c r="K284" s="237"/>
      <c r="L284" s="242"/>
      <c r="M284" s="243"/>
      <c r="N284" s="244"/>
      <c r="O284" s="244"/>
      <c r="P284" s="244"/>
      <c r="Q284" s="244"/>
      <c r="R284" s="244"/>
      <c r="S284" s="244"/>
      <c r="T284" s="245"/>
      <c r="U284" s="14"/>
      <c r="V284" s="14"/>
      <c r="W284" s="14"/>
      <c r="X284" s="14"/>
      <c r="Y284" s="14"/>
      <c r="Z284" s="14"/>
      <c r="AA284" s="14"/>
      <c r="AB284" s="14"/>
      <c r="AC284" s="14"/>
      <c r="AD284" s="14"/>
      <c r="AE284" s="14"/>
      <c r="AT284" s="246" t="s">
        <v>151</v>
      </c>
      <c r="AU284" s="246" t="s">
        <v>87</v>
      </c>
      <c r="AV284" s="14" t="s">
        <v>146</v>
      </c>
      <c r="AW284" s="14" t="s">
        <v>37</v>
      </c>
      <c r="AX284" s="14" t="s">
        <v>85</v>
      </c>
      <c r="AY284" s="246" t="s">
        <v>136</v>
      </c>
    </row>
    <row r="285" s="2" customFormat="1" ht="16.5" customHeight="1">
      <c r="A285" s="40"/>
      <c r="B285" s="41"/>
      <c r="C285" s="259" t="s">
        <v>406</v>
      </c>
      <c r="D285" s="259" t="s">
        <v>314</v>
      </c>
      <c r="E285" s="260" t="s">
        <v>407</v>
      </c>
      <c r="F285" s="261" t="s">
        <v>408</v>
      </c>
      <c r="G285" s="262" t="s">
        <v>292</v>
      </c>
      <c r="H285" s="263">
        <v>94.460999999999999</v>
      </c>
      <c r="I285" s="264"/>
      <c r="J285" s="265">
        <f>ROUND(I285*H285,2)</f>
        <v>0</v>
      </c>
      <c r="K285" s="261" t="s">
        <v>145</v>
      </c>
      <c r="L285" s="266"/>
      <c r="M285" s="267" t="s">
        <v>19</v>
      </c>
      <c r="N285" s="268" t="s">
        <v>48</v>
      </c>
      <c r="O285" s="86"/>
      <c r="P285" s="215">
        <f>O285*H285</f>
        <v>0</v>
      </c>
      <c r="Q285" s="215">
        <v>0.00022000000000000001</v>
      </c>
      <c r="R285" s="215">
        <f>Q285*H285</f>
        <v>0.020781420000000002</v>
      </c>
      <c r="S285" s="215">
        <v>0</v>
      </c>
      <c r="T285" s="216">
        <f>S285*H285</f>
        <v>0</v>
      </c>
      <c r="U285" s="40"/>
      <c r="V285" s="40"/>
      <c r="W285" s="40"/>
      <c r="X285" s="40"/>
      <c r="Y285" s="40"/>
      <c r="Z285" s="40"/>
      <c r="AA285" s="40"/>
      <c r="AB285" s="40"/>
      <c r="AC285" s="40"/>
      <c r="AD285" s="40"/>
      <c r="AE285" s="40"/>
      <c r="AR285" s="217" t="s">
        <v>192</v>
      </c>
      <c r="AT285" s="217" t="s">
        <v>314</v>
      </c>
      <c r="AU285" s="217" t="s">
        <v>87</v>
      </c>
      <c r="AY285" s="19" t="s">
        <v>136</v>
      </c>
      <c r="BE285" s="218">
        <f>IF(N285="základní",J285,0)</f>
        <v>0</v>
      </c>
      <c r="BF285" s="218">
        <f>IF(N285="snížená",J285,0)</f>
        <v>0</v>
      </c>
      <c r="BG285" s="218">
        <f>IF(N285="zákl. přenesená",J285,0)</f>
        <v>0</v>
      </c>
      <c r="BH285" s="218">
        <f>IF(N285="sníž. přenesená",J285,0)</f>
        <v>0</v>
      </c>
      <c r="BI285" s="218">
        <f>IF(N285="nulová",J285,0)</f>
        <v>0</v>
      </c>
      <c r="BJ285" s="19" t="s">
        <v>85</v>
      </c>
      <c r="BK285" s="218">
        <f>ROUND(I285*H285,2)</f>
        <v>0</v>
      </c>
      <c r="BL285" s="19" t="s">
        <v>146</v>
      </c>
      <c r="BM285" s="217" t="s">
        <v>409</v>
      </c>
    </row>
    <row r="286" s="13" customFormat="1">
      <c r="A286" s="13"/>
      <c r="B286" s="224"/>
      <c r="C286" s="225"/>
      <c r="D286" s="226" t="s">
        <v>151</v>
      </c>
      <c r="E286" s="227" t="s">
        <v>19</v>
      </c>
      <c r="F286" s="228" t="s">
        <v>410</v>
      </c>
      <c r="G286" s="225"/>
      <c r="H286" s="229">
        <v>94.460999999999999</v>
      </c>
      <c r="I286" s="230"/>
      <c r="J286" s="225"/>
      <c r="K286" s="225"/>
      <c r="L286" s="231"/>
      <c r="M286" s="232"/>
      <c r="N286" s="233"/>
      <c r="O286" s="233"/>
      <c r="P286" s="233"/>
      <c r="Q286" s="233"/>
      <c r="R286" s="233"/>
      <c r="S286" s="233"/>
      <c r="T286" s="234"/>
      <c r="U286" s="13"/>
      <c r="V286" s="13"/>
      <c r="W286" s="13"/>
      <c r="X286" s="13"/>
      <c r="Y286" s="13"/>
      <c r="Z286" s="13"/>
      <c r="AA286" s="13"/>
      <c r="AB286" s="13"/>
      <c r="AC286" s="13"/>
      <c r="AD286" s="13"/>
      <c r="AE286" s="13"/>
      <c r="AT286" s="235" t="s">
        <v>151</v>
      </c>
      <c r="AU286" s="235" t="s">
        <v>87</v>
      </c>
      <c r="AV286" s="13" t="s">
        <v>87</v>
      </c>
      <c r="AW286" s="13" t="s">
        <v>37</v>
      </c>
      <c r="AX286" s="13" t="s">
        <v>77</v>
      </c>
      <c r="AY286" s="235" t="s">
        <v>136</v>
      </c>
    </row>
    <row r="287" s="14" customFormat="1">
      <c r="A287" s="14"/>
      <c r="B287" s="236"/>
      <c r="C287" s="237"/>
      <c r="D287" s="226" t="s">
        <v>151</v>
      </c>
      <c r="E287" s="238" t="s">
        <v>19</v>
      </c>
      <c r="F287" s="239" t="s">
        <v>154</v>
      </c>
      <c r="G287" s="237"/>
      <c r="H287" s="240">
        <v>94.460999999999999</v>
      </c>
      <c r="I287" s="241"/>
      <c r="J287" s="237"/>
      <c r="K287" s="237"/>
      <c r="L287" s="242"/>
      <c r="M287" s="243"/>
      <c r="N287" s="244"/>
      <c r="O287" s="244"/>
      <c r="P287" s="244"/>
      <c r="Q287" s="244"/>
      <c r="R287" s="244"/>
      <c r="S287" s="244"/>
      <c r="T287" s="245"/>
      <c r="U287" s="14"/>
      <c r="V287" s="14"/>
      <c r="W287" s="14"/>
      <c r="X287" s="14"/>
      <c r="Y287" s="14"/>
      <c r="Z287" s="14"/>
      <c r="AA287" s="14"/>
      <c r="AB287" s="14"/>
      <c r="AC287" s="14"/>
      <c r="AD287" s="14"/>
      <c r="AE287" s="14"/>
      <c r="AT287" s="246" t="s">
        <v>151</v>
      </c>
      <c r="AU287" s="246" t="s">
        <v>87</v>
      </c>
      <c r="AV287" s="14" t="s">
        <v>146</v>
      </c>
      <c r="AW287" s="14" t="s">
        <v>37</v>
      </c>
      <c r="AX287" s="14" t="s">
        <v>85</v>
      </c>
      <c r="AY287" s="246" t="s">
        <v>136</v>
      </c>
    </row>
    <row r="288" s="2" customFormat="1" ht="24.15" customHeight="1">
      <c r="A288" s="40"/>
      <c r="B288" s="41"/>
      <c r="C288" s="206" t="s">
        <v>411</v>
      </c>
      <c r="D288" s="206" t="s">
        <v>141</v>
      </c>
      <c r="E288" s="207" t="s">
        <v>412</v>
      </c>
      <c r="F288" s="208" t="s">
        <v>413</v>
      </c>
      <c r="G288" s="209" t="s">
        <v>144</v>
      </c>
      <c r="H288" s="210">
        <v>170.5</v>
      </c>
      <c r="I288" s="211"/>
      <c r="J288" s="212">
        <f>ROUND(I288*H288,2)</f>
        <v>0</v>
      </c>
      <c r="K288" s="208" t="s">
        <v>145</v>
      </c>
      <c r="L288" s="46"/>
      <c r="M288" s="213" t="s">
        <v>19</v>
      </c>
      <c r="N288" s="214" t="s">
        <v>48</v>
      </c>
      <c r="O288" s="86"/>
      <c r="P288" s="215">
        <f>O288*H288</f>
        <v>0</v>
      </c>
      <c r="Q288" s="215">
        <v>0</v>
      </c>
      <c r="R288" s="215">
        <f>Q288*H288</f>
        <v>0</v>
      </c>
      <c r="S288" s="215">
        <v>0</v>
      </c>
      <c r="T288" s="216">
        <f>S288*H288</f>
        <v>0</v>
      </c>
      <c r="U288" s="40"/>
      <c r="V288" s="40"/>
      <c r="W288" s="40"/>
      <c r="X288" s="40"/>
      <c r="Y288" s="40"/>
      <c r="Z288" s="40"/>
      <c r="AA288" s="40"/>
      <c r="AB288" s="40"/>
      <c r="AC288" s="40"/>
      <c r="AD288" s="40"/>
      <c r="AE288" s="40"/>
      <c r="AR288" s="217" t="s">
        <v>146</v>
      </c>
      <c r="AT288" s="217" t="s">
        <v>141</v>
      </c>
      <c r="AU288" s="217" t="s">
        <v>87</v>
      </c>
      <c r="AY288" s="19" t="s">
        <v>136</v>
      </c>
      <c r="BE288" s="218">
        <f>IF(N288="základní",J288,0)</f>
        <v>0</v>
      </c>
      <c r="BF288" s="218">
        <f>IF(N288="snížená",J288,0)</f>
        <v>0</v>
      </c>
      <c r="BG288" s="218">
        <f>IF(N288="zákl. přenesená",J288,0)</f>
        <v>0</v>
      </c>
      <c r="BH288" s="218">
        <f>IF(N288="sníž. přenesená",J288,0)</f>
        <v>0</v>
      </c>
      <c r="BI288" s="218">
        <f>IF(N288="nulová",J288,0)</f>
        <v>0</v>
      </c>
      <c r="BJ288" s="19" t="s">
        <v>85</v>
      </c>
      <c r="BK288" s="218">
        <f>ROUND(I288*H288,2)</f>
        <v>0</v>
      </c>
      <c r="BL288" s="19" t="s">
        <v>146</v>
      </c>
      <c r="BM288" s="217" t="s">
        <v>414</v>
      </c>
    </row>
    <row r="289" s="2" customFormat="1">
      <c r="A289" s="40"/>
      <c r="B289" s="41"/>
      <c r="C289" s="42"/>
      <c r="D289" s="219" t="s">
        <v>149</v>
      </c>
      <c r="E289" s="42"/>
      <c r="F289" s="220" t="s">
        <v>415</v>
      </c>
      <c r="G289" s="42"/>
      <c r="H289" s="42"/>
      <c r="I289" s="221"/>
      <c r="J289" s="42"/>
      <c r="K289" s="42"/>
      <c r="L289" s="46"/>
      <c r="M289" s="222"/>
      <c r="N289" s="223"/>
      <c r="O289" s="86"/>
      <c r="P289" s="86"/>
      <c r="Q289" s="86"/>
      <c r="R289" s="86"/>
      <c r="S289" s="86"/>
      <c r="T289" s="87"/>
      <c r="U289" s="40"/>
      <c r="V289" s="40"/>
      <c r="W289" s="40"/>
      <c r="X289" s="40"/>
      <c r="Y289" s="40"/>
      <c r="Z289" s="40"/>
      <c r="AA289" s="40"/>
      <c r="AB289" s="40"/>
      <c r="AC289" s="40"/>
      <c r="AD289" s="40"/>
      <c r="AE289" s="40"/>
      <c r="AT289" s="19" t="s">
        <v>149</v>
      </c>
      <c r="AU289" s="19" t="s">
        <v>87</v>
      </c>
    </row>
    <row r="290" s="15" customFormat="1">
      <c r="A290" s="15"/>
      <c r="B290" s="249"/>
      <c r="C290" s="250"/>
      <c r="D290" s="226" t="s">
        <v>151</v>
      </c>
      <c r="E290" s="251" t="s">
        <v>19</v>
      </c>
      <c r="F290" s="252" t="s">
        <v>373</v>
      </c>
      <c r="G290" s="250"/>
      <c r="H290" s="251" t="s">
        <v>19</v>
      </c>
      <c r="I290" s="253"/>
      <c r="J290" s="250"/>
      <c r="K290" s="250"/>
      <c r="L290" s="254"/>
      <c r="M290" s="255"/>
      <c r="N290" s="256"/>
      <c r="O290" s="256"/>
      <c r="P290" s="256"/>
      <c r="Q290" s="256"/>
      <c r="R290" s="256"/>
      <c r="S290" s="256"/>
      <c r="T290" s="257"/>
      <c r="U290" s="15"/>
      <c r="V290" s="15"/>
      <c r="W290" s="15"/>
      <c r="X290" s="15"/>
      <c r="Y290" s="15"/>
      <c r="Z290" s="15"/>
      <c r="AA290" s="15"/>
      <c r="AB290" s="15"/>
      <c r="AC290" s="15"/>
      <c r="AD290" s="15"/>
      <c r="AE290" s="15"/>
      <c r="AT290" s="258" t="s">
        <v>151</v>
      </c>
      <c r="AU290" s="258" t="s">
        <v>87</v>
      </c>
      <c r="AV290" s="15" t="s">
        <v>85</v>
      </c>
      <c r="AW290" s="15" t="s">
        <v>37</v>
      </c>
      <c r="AX290" s="15" t="s">
        <v>77</v>
      </c>
      <c r="AY290" s="258" t="s">
        <v>136</v>
      </c>
    </row>
    <row r="291" s="13" customFormat="1">
      <c r="A291" s="13"/>
      <c r="B291" s="224"/>
      <c r="C291" s="225"/>
      <c r="D291" s="226" t="s">
        <v>151</v>
      </c>
      <c r="E291" s="227" t="s">
        <v>19</v>
      </c>
      <c r="F291" s="228" t="s">
        <v>374</v>
      </c>
      <c r="G291" s="225"/>
      <c r="H291" s="229">
        <v>170.5</v>
      </c>
      <c r="I291" s="230"/>
      <c r="J291" s="225"/>
      <c r="K291" s="225"/>
      <c r="L291" s="231"/>
      <c r="M291" s="232"/>
      <c r="N291" s="233"/>
      <c r="O291" s="233"/>
      <c r="P291" s="233"/>
      <c r="Q291" s="233"/>
      <c r="R291" s="233"/>
      <c r="S291" s="233"/>
      <c r="T291" s="234"/>
      <c r="U291" s="13"/>
      <c r="V291" s="13"/>
      <c r="W291" s="13"/>
      <c r="X291" s="13"/>
      <c r="Y291" s="13"/>
      <c r="Z291" s="13"/>
      <c r="AA291" s="13"/>
      <c r="AB291" s="13"/>
      <c r="AC291" s="13"/>
      <c r="AD291" s="13"/>
      <c r="AE291" s="13"/>
      <c r="AT291" s="235" t="s">
        <v>151</v>
      </c>
      <c r="AU291" s="235" t="s">
        <v>87</v>
      </c>
      <c r="AV291" s="13" t="s">
        <v>87</v>
      </c>
      <c r="AW291" s="13" t="s">
        <v>37</v>
      </c>
      <c r="AX291" s="13" t="s">
        <v>77</v>
      </c>
      <c r="AY291" s="235" t="s">
        <v>136</v>
      </c>
    </row>
    <row r="292" s="14" customFormat="1">
      <c r="A292" s="14"/>
      <c r="B292" s="236"/>
      <c r="C292" s="237"/>
      <c r="D292" s="226" t="s">
        <v>151</v>
      </c>
      <c r="E292" s="238" t="s">
        <v>19</v>
      </c>
      <c r="F292" s="239" t="s">
        <v>154</v>
      </c>
      <c r="G292" s="237"/>
      <c r="H292" s="240">
        <v>170.5</v>
      </c>
      <c r="I292" s="241"/>
      <c r="J292" s="237"/>
      <c r="K292" s="237"/>
      <c r="L292" s="242"/>
      <c r="M292" s="243"/>
      <c r="N292" s="244"/>
      <c r="O292" s="244"/>
      <c r="P292" s="244"/>
      <c r="Q292" s="244"/>
      <c r="R292" s="244"/>
      <c r="S292" s="244"/>
      <c r="T292" s="245"/>
      <c r="U292" s="14"/>
      <c r="V292" s="14"/>
      <c r="W292" s="14"/>
      <c r="X292" s="14"/>
      <c r="Y292" s="14"/>
      <c r="Z292" s="14"/>
      <c r="AA292" s="14"/>
      <c r="AB292" s="14"/>
      <c r="AC292" s="14"/>
      <c r="AD292" s="14"/>
      <c r="AE292" s="14"/>
      <c r="AT292" s="246" t="s">
        <v>151</v>
      </c>
      <c r="AU292" s="246" t="s">
        <v>87</v>
      </c>
      <c r="AV292" s="14" t="s">
        <v>146</v>
      </c>
      <c r="AW292" s="14" t="s">
        <v>37</v>
      </c>
      <c r="AX292" s="14" t="s">
        <v>85</v>
      </c>
      <c r="AY292" s="246" t="s">
        <v>136</v>
      </c>
    </row>
    <row r="293" s="2" customFormat="1" ht="49.05" customHeight="1">
      <c r="A293" s="40"/>
      <c r="B293" s="41"/>
      <c r="C293" s="206" t="s">
        <v>416</v>
      </c>
      <c r="D293" s="206" t="s">
        <v>141</v>
      </c>
      <c r="E293" s="207" t="s">
        <v>417</v>
      </c>
      <c r="F293" s="208" t="s">
        <v>418</v>
      </c>
      <c r="G293" s="209" t="s">
        <v>195</v>
      </c>
      <c r="H293" s="210">
        <v>2.9569999999999999</v>
      </c>
      <c r="I293" s="211"/>
      <c r="J293" s="212">
        <f>ROUND(I293*H293,2)</f>
        <v>0</v>
      </c>
      <c r="K293" s="208" t="s">
        <v>145</v>
      </c>
      <c r="L293" s="46"/>
      <c r="M293" s="213" t="s">
        <v>19</v>
      </c>
      <c r="N293" s="214" t="s">
        <v>48</v>
      </c>
      <c r="O293" s="86"/>
      <c r="P293" s="215">
        <f>O293*H293</f>
        <v>0</v>
      </c>
      <c r="Q293" s="215">
        <v>0</v>
      </c>
      <c r="R293" s="215">
        <f>Q293*H293</f>
        <v>0</v>
      </c>
      <c r="S293" s="215">
        <v>0</v>
      </c>
      <c r="T293" s="216">
        <f>S293*H293</f>
        <v>0</v>
      </c>
      <c r="U293" s="40"/>
      <c r="V293" s="40"/>
      <c r="W293" s="40"/>
      <c r="X293" s="40"/>
      <c r="Y293" s="40"/>
      <c r="Z293" s="40"/>
      <c r="AA293" s="40"/>
      <c r="AB293" s="40"/>
      <c r="AC293" s="40"/>
      <c r="AD293" s="40"/>
      <c r="AE293" s="40"/>
      <c r="AR293" s="217" t="s">
        <v>146</v>
      </c>
      <c r="AT293" s="217" t="s">
        <v>141</v>
      </c>
      <c r="AU293" s="217" t="s">
        <v>87</v>
      </c>
      <c r="AY293" s="19" t="s">
        <v>136</v>
      </c>
      <c r="BE293" s="218">
        <f>IF(N293="základní",J293,0)</f>
        <v>0</v>
      </c>
      <c r="BF293" s="218">
        <f>IF(N293="snížená",J293,0)</f>
        <v>0</v>
      </c>
      <c r="BG293" s="218">
        <f>IF(N293="zákl. přenesená",J293,0)</f>
        <v>0</v>
      </c>
      <c r="BH293" s="218">
        <f>IF(N293="sníž. přenesená",J293,0)</f>
        <v>0</v>
      </c>
      <c r="BI293" s="218">
        <f>IF(N293="nulová",J293,0)</f>
        <v>0</v>
      </c>
      <c r="BJ293" s="19" t="s">
        <v>85</v>
      </c>
      <c r="BK293" s="218">
        <f>ROUND(I293*H293,2)</f>
        <v>0</v>
      </c>
      <c r="BL293" s="19" t="s">
        <v>146</v>
      </c>
      <c r="BM293" s="217" t="s">
        <v>419</v>
      </c>
    </row>
    <row r="294" s="2" customFormat="1">
      <c r="A294" s="40"/>
      <c r="B294" s="41"/>
      <c r="C294" s="42"/>
      <c r="D294" s="219" t="s">
        <v>149</v>
      </c>
      <c r="E294" s="42"/>
      <c r="F294" s="220" t="s">
        <v>420</v>
      </c>
      <c r="G294" s="42"/>
      <c r="H294" s="42"/>
      <c r="I294" s="221"/>
      <c r="J294" s="42"/>
      <c r="K294" s="42"/>
      <c r="L294" s="46"/>
      <c r="M294" s="222"/>
      <c r="N294" s="223"/>
      <c r="O294" s="86"/>
      <c r="P294" s="86"/>
      <c r="Q294" s="86"/>
      <c r="R294" s="86"/>
      <c r="S294" s="86"/>
      <c r="T294" s="87"/>
      <c r="U294" s="40"/>
      <c r="V294" s="40"/>
      <c r="W294" s="40"/>
      <c r="X294" s="40"/>
      <c r="Y294" s="40"/>
      <c r="Z294" s="40"/>
      <c r="AA294" s="40"/>
      <c r="AB294" s="40"/>
      <c r="AC294" s="40"/>
      <c r="AD294" s="40"/>
      <c r="AE294" s="40"/>
      <c r="AT294" s="19" t="s">
        <v>149</v>
      </c>
      <c r="AU294" s="19" t="s">
        <v>87</v>
      </c>
    </row>
    <row r="295" s="12" customFormat="1" ht="22.8" customHeight="1">
      <c r="A295" s="12"/>
      <c r="B295" s="190"/>
      <c r="C295" s="191"/>
      <c r="D295" s="192" t="s">
        <v>76</v>
      </c>
      <c r="E295" s="204" t="s">
        <v>421</v>
      </c>
      <c r="F295" s="204" t="s">
        <v>422</v>
      </c>
      <c r="G295" s="191"/>
      <c r="H295" s="191"/>
      <c r="I295" s="194"/>
      <c r="J295" s="205">
        <f>BK295</f>
        <v>0</v>
      </c>
      <c r="K295" s="191"/>
      <c r="L295" s="196"/>
      <c r="M295" s="197"/>
      <c r="N295" s="198"/>
      <c r="O295" s="198"/>
      <c r="P295" s="199">
        <f>SUM(P296:P308)</f>
        <v>0</v>
      </c>
      <c r="Q295" s="198"/>
      <c r="R295" s="199">
        <f>SUM(R296:R308)</f>
        <v>0.235952</v>
      </c>
      <c r="S295" s="198"/>
      <c r="T295" s="200">
        <f>SUM(T296:T308)</f>
        <v>0</v>
      </c>
      <c r="U295" s="12"/>
      <c r="V295" s="12"/>
      <c r="W295" s="12"/>
      <c r="X295" s="12"/>
      <c r="Y295" s="12"/>
      <c r="Z295" s="12"/>
      <c r="AA295" s="12"/>
      <c r="AB295" s="12"/>
      <c r="AC295" s="12"/>
      <c r="AD295" s="12"/>
      <c r="AE295" s="12"/>
      <c r="AR295" s="201" t="s">
        <v>87</v>
      </c>
      <c r="AT295" s="202" t="s">
        <v>76</v>
      </c>
      <c r="AU295" s="202" t="s">
        <v>85</v>
      </c>
      <c r="AY295" s="201" t="s">
        <v>136</v>
      </c>
      <c r="BK295" s="203">
        <f>SUM(BK296:BK308)</f>
        <v>0</v>
      </c>
    </row>
    <row r="296" s="2" customFormat="1" ht="24.15" customHeight="1">
      <c r="A296" s="40"/>
      <c r="B296" s="41"/>
      <c r="C296" s="206" t="s">
        <v>423</v>
      </c>
      <c r="D296" s="206" t="s">
        <v>141</v>
      </c>
      <c r="E296" s="207" t="s">
        <v>424</v>
      </c>
      <c r="F296" s="208" t="s">
        <v>425</v>
      </c>
      <c r="G296" s="209" t="s">
        <v>144</v>
      </c>
      <c r="H296" s="210">
        <v>471.904</v>
      </c>
      <c r="I296" s="211"/>
      <c r="J296" s="212">
        <f>ROUND(I296*H296,2)</f>
        <v>0</v>
      </c>
      <c r="K296" s="208" t="s">
        <v>145</v>
      </c>
      <c r="L296" s="46"/>
      <c r="M296" s="213" t="s">
        <v>19</v>
      </c>
      <c r="N296" s="214" t="s">
        <v>48</v>
      </c>
      <c r="O296" s="86"/>
      <c r="P296" s="215">
        <f>O296*H296</f>
        <v>0</v>
      </c>
      <c r="Q296" s="215">
        <v>0</v>
      </c>
      <c r="R296" s="215">
        <f>Q296*H296</f>
        <v>0</v>
      </c>
      <c r="S296" s="215">
        <v>0</v>
      </c>
      <c r="T296" s="216">
        <f>S296*H296</f>
        <v>0</v>
      </c>
      <c r="U296" s="40"/>
      <c r="V296" s="40"/>
      <c r="W296" s="40"/>
      <c r="X296" s="40"/>
      <c r="Y296" s="40"/>
      <c r="Z296" s="40"/>
      <c r="AA296" s="40"/>
      <c r="AB296" s="40"/>
      <c r="AC296" s="40"/>
      <c r="AD296" s="40"/>
      <c r="AE296" s="40"/>
      <c r="AR296" s="217" t="s">
        <v>231</v>
      </c>
      <c r="AT296" s="217" t="s">
        <v>141</v>
      </c>
      <c r="AU296" s="217" t="s">
        <v>87</v>
      </c>
      <c r="AY296" s="19" t="s">
        <v>136</v>
      </c>
      <c r="BE296" s="218">
        <f>IF(N296="základní",J296,0)</f>
        <v>0</v>
      </c>
      <c r="BF296" s="218">
        <f>IF(N296="snížená",J296,0)</f>
        <v>0</v>
      </c>
      <c r="BG296" s="218">
        <f>IF(N296="zákl. přenesená",J296,0)</f>
        <v>0</v>
      </c>
      <c r="BH296" s="218">
        <f>IF(N296="sníž. přenesená",J296,0)</f>
        <v>0</v>
      </c>
      <c r="BI296" s="218">
        <f>IF(N296="nulová",J296,0)</f>
        <v>0</v>
      </c>
      <c r="BJ296" s="19" t="s">
        <v>85</v>
      </c>
      <c r="BK296" s="218">
        <f>ROUND(I296*H296,2)</f>
        <v>0</v>
      </c>
      <c r="BL296" s="19" t="s">
        <v>231</v>
      </c>
      <c r="BM296" s="217" t="s">
        <v>426</v>
      </c>
    </row>
    <row r="297" s="2" customFormat="1">
      <c r="A297" s="40"/>
      <c r="B297" s="41"/>
      <c r="C297" s="42"/>
      <c r="D297" s="219" t="s">
        <v>149</v>
      </c>
      <c r="E297" s="42"/>
      <c r="F297" s="220" t="s">
        <v>427</v>
      </c>
      <c r="G297" s="42"/>
      <c r="H297" s="42"/>
      <c r="I297" s="221"/>
      <c r="J297" s="42"/>
      <c r="K297" s="42"/>
      <c r="L297" s="46"/>
      <c r="M297" s="222"/>
      <c r="N297" s="223"/>
      <c r="O297" s="86"/>
      <c r="P297" s="86"/>
      <c r="Q297" s="86"/>
      <c r="R297" s="86"/>
      <c r="S297" s="86"/>
      <c r="T297" s="87"/>
      <c r="U297" s="40"/>
      <c r="V297" s="40"/>
      <c r="W297" s="40"/>
      <c r="X297" s="40"/>
      <c r="Y297" s="40"/>
      <c r="Z297" s="40"/>
      <c r="AA297" s="40"/>
      <c r="AB297" s="40"/>
      <c r="AC297" s="40"/>
      <c r="AD297" s="40"/>
      <c r="AE297" s="40"/>
      <c r="AT297" s="19" t="s">
        <v>149</v>
      </c>
      <c r="AU297" s="19" t="s">
        <v>87</v>
      </c>
    </row>
    <row r="298" s="13" customFormat="1">
      <c r="A298" s="13"/>
      <c r="B298" s="224"/>
      <c r="C298" s="225"/>
      <c r="D298" s="226" t="s">
        <v>151</v>
      </c>
      <c r="E298" s="227" t="s">
        <v>19</v>
      </c>
      <c r="F298" s="228" t="s">
        <v>428</v>
      </c>
      <c r="G298" s="225"/>
      <c r="H298" s="229">
        <v>289.09399999999999</v>
      </c>
      <c r="I298" s="230"/>
      <c r="J298" s="225"/>
      <c r="K298" s="225"/>
      <c r="L298" s="231"/>
      <c r="M298" s="232"/>
      <c r="N298" s="233"/>
      <c r="O298" s="233"/>
      <c r="P298" s="233"/>
      <c r="Q298" s="233"/>
      <c r="R298" s="233"/>
      <c r="S298" s="233"/>
      <c r="T298" s="234"/>
      <c r="U298" s="13"/>
      <c r="V298" s="13"/>
      <c r="W298" s="13"/>
      <c r="X298" s="13"/>
      <c r="Y298" s="13"/>
      <c r="Z298" s="13"/>
      <c r="AA298" s="13"/>
      <c r="AB298" s="13"/>
      <c r="AC298" s="13"/>
      <c r="AD298" s="13"/>
      <c r="AE298" s="13"/>
      <c r="AT298" s="235" t="s">
        <v>151</v>
      </c>
      <c r="AU298" s="235" t="s">
        <v>87</v>
      </c>
      <c r="AV298" s="13" t="s">
        <v>87</v>
      </c>
      <c r="AW298" s="13" t="s">
        <v>37</v>
      </c>
      <c r="AX298" s="13" t="s">
        <v>77</v>
      </c>
      <c r="AY298" s="235" t="s">
        <v>136</v>
      </c>
    </row>
    <row r="299" s="13" customFormat="1">
      <c r="A299" s="13"/>
      <c r="B299" s="224"/>
      <c r="C299" s="225"/>
      <c r="D299" s="226" t="s">
        <v>151</v>
      </c>
      <c r="E299" s="227" t="s">
        <v>19</v>
      </c>
      <c r="F299" s="228" t="s">
        <v>429</v>
      </c>
      <c r="G299" s="225"/>
      <c r="H299" s="229">
        <v>182.81</v>
      </c>
      <c r="I299" s="230"/>
      <c r="J299" s="225"/>
      <c r="K299" s="225"/>
      <c r="L299" s="231"/>
      <c r="M299" s="232"/>
      <c r="N299" s="233"/>
      <c r="O299" s="233"/>
      <c r="P299" s="233"/>
      <c r="Q299" s="233"/>
      <c r="R299" s="233"/>
      <c r="S299" s="233"/>
      <c r="T299" s="234"/>
      <c r="U299" s="13"/>
      <c r="V299" s="13"/>
      <c r="W299" s="13"/>
      <c r="X299" s="13"/>
      <c r="Y299" s="13"/>
      <c r="Z299" s="13"/>
      <c r="AA299" s="13"/>
      <c r="AB299" s="13"/>
      <c r="AC299" s="13"/>
      <c r="AD299" s="13"/>
      <c r="AE299" s="13"/>
      <c r="AT299" s="235" t="s">
        <v>151</v>
      </c>
      <c r="AU299" s="235" t="s">
        <v>87</v>
      </c>
      <c r="AV299" s="13" t="s">
        <v>87</v>
      </c>
      <c r="AW299" s="13" t="s">
        <v>37</v>
      </c>
      <c r="AX299" s="13" t="s">
        <v>77</v>
      </c>
      <c r="AY299" s="235" t="s">
        <v>136</v>
      </c>
    </row>
    <row r="300" s="14" customFormat="1">
      <c r="A300" s="14"/>
      <c r="B300" s="236"/>
      <c r="C300" s="237"/>
      <c r="D300" s="226" t="s">
        <v>151</v>
      </c>
      <c r="E300" s="238" t="s">
        <v>19</v>
      </c>
      <c r="F300" s="239" t="s">
        <v>154</v>
      </c>
      <c r="G300" s="237"/>
      <c r="H300" s="240">
        <v>471.904</v>
      </c>
      <c r="I300" s="241"/>
      <c r="J300" s="237"/>
      <c r="K300" s="237"/>
      <c r="L300" s="242"/>
      <c r="M300" s="243"/>
      <c r="N300" s="244"/>
      <c r="O300" s="244"/>
      <c r="P300" s="244"/>
      <c r="Q300" s="244"/>
      <c r="R300" s="244"/>
      <c r="S300" s="244"/>
      <c r="T300" s="245"/>
      <c r="U300" s="14"/>
      <c r="V300" s="14"/>
      <c r="W300" s="14"/>
      <c r="X300" s="14"/>
      <c r="Y300" s="14"/>
      <c r="Z300" s="14"/>
      <c r="AA300" s="14"/>
      <c r="AB300" s="14"/>
      <c r="AC300" s="14"/>
      <c r="AD300" s="14"/>
      <c r="AE300" s="14"/>
      <c r="AT300" s="246" t="s">
        <v>151</v>
      </c>
      <c r="AU300" s="246" t="s">
        <v>87</v>
      </c>
      <c r="AV300" s="14" t="s">
        <v>146</v>
      </c>
      <c r="AW300" s="14" t="s">
        <v>37</v>
      </c>
      <c r="AX300" s="14" t="s">
        <v>85</v>
      </c>
      <c r="AY300" s="246" t="s">
        <v>136</v>
      </c>
    </row>
    <row r="301" s="2" customFormat="1" ht="33" customHeight="1">
      <c r="A301" s="40"/>
      <c r="B301" s="41"/>
      <c r="C301" s="206" t="s">
        <v>430</v>
      </c>
      <c r="D301" s="206" t="s">
        <v>141</v>
      </c>
      <c r="E301" s="207" t="s">
        <v>431</v>
      </c>
      <c r="F301" s="208" t="s">
        <v>432</v>
      </c>
      <c r="G301" s="209" t="s">
        <v>144</v>
      </c>
      <c r="H301" s="210">
        <v>471.904</v>
      </c>
      <c r="I301" s="211"/>
      <c r="J301" s="212">
        <f>ROUND(I301*H301,2)</f>
        <v>0</v>
      </c>
      <c r="K301" s="208" t="s">
        <v>19</v>
      </c>
      <c r="L301" s="46"/>
      <c r="M301" s="213" t="s">
        <v>19</v>
      </c>
      <c r="N301" s="214" t="s">
        <v>48</v>
      </c>
      <c r="O301" s="86"/>
      <c r="P301" s="215">
        <f>O301*H301</f>
        <v>0</v>
      </c>
      <c r="Q301" s="215">
        <v>0.00021000000000000001</v>
      </c>
      <c r="R301" s="215">
        <f>Q301*H301</f>
        <v>0.099099840000000008</v>
      </c>
      <c r="S301" s="215">
        <v>0</v>
      </c>
      <c r="T301" s="216">
        <f>S301*H301</f>
        <v>0</v>
      </c>
      <c r="U301" s="40"/>
      <c r="V301" s="40"/>
      <c r="W301" s="40"/>
      <c r="X301" s="40"/>
      <c r="Y301" s="40"/>
      <c r="Z301" s="40"/>
      <c r="AA301" s="40"/>
      <c r="AB301" s="40"/>
      <c r="AC301" s="40"/>
      <c r="AD301" s="40"/>
      <c r="AE301" s="40"/>
      <c r="AR301" s="217" t="s">
        <v>231</v>
      </c>
      <c r="AT301" s="217" t="s">
        <v>141</v>
      </c>
      <c r="AU301" s="217" t="s">
        <v>87</v>
      </c>
      <c r="AY301" s="19" t="s">
        <v>136</v>
      </c>
      <c r="BE301" s="218">
        <f>IF(N301="základní",J301,0)</f>
        <v>0</v>
      </c>
      <c r="BF301" s="218">
        <f>IF(N301="snížená",J301,0)</f>
        <v>0</v>
      </c>
      <c r="BG301" s="218">
        <f>IF(N301="zákl. přenesená",J301,0)</f>
        <v>0</v>
      </c>
      <c r="BH301" s="218">
        <f>IF(N301="sníž. přenesená",J301,0)</f>
        <v>0</v>
      </c>
      <c r="BI301" s="218">
        <f>IF(N301="nulová",J301,0)</f>
        <v>0</v>
      </c>
      <c r="BJ301" s="19" t="s">
        <v>85</v>
      </c>
      <c r="BK301" s="218">
        <f>ROUND(I301*H301,2)</f>
        <v>0</v>
      </c>
      <c r="BL301" s="19" t="s">
        <v>231</v>
      </c>
      <c r="BM301" s="217" t="s">
        <v>433</v>
      </c>
    </row>
    <row r="302" s="13" customFormat="1">
      <c r="A302" s="13"/>
      <c r="B302" s="224"/>
      <c r="C302" s="225"/>
      <c r="D302" s="226" t="s">
        <v>151</v>
      </c>
      <c r="E302" s="227" t="s">
        <v>19</v>
      </c>
      <c r="F302" s="228" t="s">
        <v>428</v>
      </c>
      <c r="G302" s="225"/>
      <c r="H302" s="229">
        <v>289.09399999999999</v>
      </c>
      <c r="I302" s="230"/>
      <c r="J302" s="225"/>
      <c r="K302" s="225"/>
      <c r="L302" s="231"/>
      <c r="M302" s="232"/>
      <c r="N302" s="233"/>
      <c r="O302" s="233"/>
      <c r="P302" s="233"/>
      <c r="Q302" s="233"/>
      <c r="R302" s="233"/>
      <c r="S302" s="233"/>
      <c r="T302" s="234"/>
      <c r="U302" s="13"/>
      <c r="V302" s="13"/>
      <c r="W302" s="13"/>
      <c r="X302" s="13"/>
      <c r="Y302" s="13"/>
      <c r="Z302" s="13"/>
      <c r="AA302" s="13"/>
      <c r="AB302" s="13"/>
      <c r="AC302" s="13"/>
      <c r="AD302" s="13"/>
      <c r="AE302" s="13"/>
      <c r="AT302" s="235" t="s">
        <v>151</v>
      </c>
      <c r="AU302" s="235" t="s">
        <v>87</v>
      </c>
      <c r="AV302" s="13" t="s">
        <v>87</v>
      </c>
      <c r="AW302" s="13" t="s">
        <v>37</v>
      </c>
      <c r="AX302" s="13" t="s">
        <v>77</v>
      </c>
      <c r="AY302" s="235" t="s">
        <v>136</v>
      </c>
    </row>
    <row r="303" s="13" customFormat="1">
      <c r="A303" s="13"/>
      <c r="B303" s="224"/>
      <c r="C303" s="225"/>
      <c r="D303" s="226" t="s">
        <v>151</v>
      </c>
      <c r="E303" s="227" t="s">
        <v>19</v>
      </c>
      <c r="F303" s="228" t="s">
        <v>429</v>
      </c>
      <c r="G303" s="225"/>
      <c r="H303" s="229">
        <v>182.81</v>
      </c>
      <c r="I303" s="230"/>
      <c r="J303" s="225"/>
      <c r="K303" s="225"/>
      <c r="L303" s="231"/>
      <c r="M303" s="232"/>
      <c r="N303" s="233"/>
      <c r="O303" s="233"/>
      <c r="P303" s="233"/>
      <c r="Q303" s="233"/>
      <c r="R303" s="233"/>
      <c r="S303" s="233"/>
      <c r="T303" s="234"/>
      <c r="U303" s="13"/>
      <c r="V303" s="13"/>
      <c r="W303" s="13"/>
      <c r="X303" s="13"/>
      <c r="Y303" s="13"/>
      <c r="Z303" s="13"/>
      <c r="AA303" s="13"/>
      <c r="AB303" s="13"/>
      <c r="AC303" s="13"/>
      <c r="AD303" s="13"/>
      <c r="AE303" s="13"/>
      <c r="AT303" s="235" t="s">
        <v>151</v>
      </c>
      <c r="AU303" s="235" t="s">
        <v>87</v>
      </c>
      <c r="AV303" s="13" t="s">
        <v>87</v>
      </c>
      <c r="AW303" s="13" t="s">
        <v>37</v>
      </c>
      <c r="AX303" s="13" t="s">
        <v>77</v>
      </c>
      <c r="AY303" s="235" t="s">
        <v>136</v>
      </c>
    </row>
    <row r="304" s="14" customFormat="1">
      <c r="A304" s="14"/>
      <c r="B304" s="236"/>
      <c r="C304" s="237"/>
      <c r="D304" s="226" t="s">
        <v>151</v>
      </c>
      <c r="E304" s="238" t="s">
        <v>19</v>
      </c>
      <c r="F304" s="239" t="s">
        <v>154</v>
      </c>
      <c r="G304" s="237"/>
      <c r="H304" s="240">
        <v>471.904</v>
      </c>
      <c r="I304" s="241"/>
      <c r="J304" s="237"/>
      <c r="K304" s="237"/>
      <c r="L304" s="242"/>
      <c r="M304" s="243"/>
      <c r="N304" s="244"/>
      <c r="O304" s="244"/>
      <c r="P304" s="244"/>
      <c r="Q304" s="244"/>
      <c r="R304" s="244"/>
      <c r="S304" s="244"/>
      <c r="T304" s="245"/>
      <c r="U304" s="14"/>
      <c r="V304" s="14"/>
      <c r="W304" s="14"/>
      <c r="X304" s="14"/>
      <c r="Y304" s="14"/>
      <c r="Z304" s="14"/>
      <c r="AA304" s="14"/>
      <c r="AB304" s="14"/>
      <c r="AC304" s="14"/>
      <c r="AD304" s="14"/>
      <c r="AE304" s="14"/>
      <c r="AT304" s="246" t="s">
        <v>151</v>
      </c>
      <c r="AU304" s="246" t="s">
        <v>87</v>
      </c>
      <c r="AV304" s="14" t="s">
        <v>146</v>
      </c>
      <c r="AW304" s="14" t="s">
        <v>37</v>
      </c>
      <c r="AX304" s="14" t="s">
        <v>85</v>
      </c>
      <c r="AY304" s="246" t="s">
        <v>136</v>
      </c>
    </row>
    <row r="305" s="2" customFormat="1" ht="44.25" customHeight="1">
      <c r="A305" s="40"/>
      <c r="B305" s="41"/>
      <c r="C305" s="206" t="s">
        <v>434</v>
      </c>
      <c r="D305" s="206" t="s">
        <v>141</v>
      </c>
      <c r="E305" s="207" t="s">
        <v>435</v>
      </c>
      <c r="F305" s="208" t="s">
        <v>436</v>
      </c>
      <c r="G305" s="209" t="s">
        <v>144</v>
      </c>
      <c r="H305" s="210">
        <v>471.904</v>
      </c>
      <c r="I305" s="211"/>
      <c r="J305" s="212">
        <f>ROUND(I305*H305,2)</f>
        <v>0</v>
      </c>
      <c r="K305" s="208" t="s">
        <v>19</v>
      </c>
      <c r="L305" s="46"/>
      <c r="M305" s="213" t="s">
        <v>19</v>
      </c>
      <c r="N305" s="214" t="s">
        <v>48</v>
      </c>
      <c r="O305" s="86"/>
      <c r="P305" s="215">
        <f>O305*H305</f>
        <v>0</v>
      </c>
      <c r="Q305" s="215">
        <v>0.00029</v>
      </c>
      <c r="R305" s="215">
        <f>Q305*H305</f>
        <v>0.13685216</v>
      </c>
      <c r="S305" s="215">
        <v>0</v>
      </c>
      <c r="T305" s="216">
        <f>S305*H305</f>
        <v>0</v>
      </c>
      <c r="U305" s="40"/>
      <c r="V305" s="40"/>
      <c r="W305" s="40"/>
      <c r="X305" s="40"/>
      <c r="Y305" s="40"/>
      <c r="Z305" s="40"/>
      <c r="AA305" s="40"/>
      <c r="AB305" s="40"/>
      <c r="AC305" s="40"/>
      <c r="AD305" s="40"/>
      <c r="AE305" s="40"/>
      <c r="AR305" s="217" t="s">
        <v>231</v>
      </c>
      <c r="AT305" s="217" t="s">
        <v>141</v>
      </c>
      <c r="AU305" s="217" t="s">
        <v>87</v>
      </c>
      <c r="AY305" s="19" t="s">
        <v>136</v>
      </c>
      <c r="BE305" s="218">
        <f>IF(N305="základní",J305,0)</f>
        <v>0</v>
      </c>
      <c r="BF305" s="218">
        <f>IF(N305="snížená",J305,0)</f>
        <v>0</v>
      </c>
      <c r="BG305" s="218">
        <f>IF(N305="zákl. přenesená",J305,0)</f>
        <v>0</v>
      </c>
      <c r="BH305" s="218">
        <f>IF(N305="sníž. přenesená",J305,0)</f>
        <v>0</v>
      </c>
      <c r="BI305" s="218">
        <f>IF(N305="nulová",J305,0)</f>
        <v>0</v>
      </c>
      <c r="BJ305" s="19" t="s">
        <v>85</v>
      </c>
      <c r="BK305" s="218">
        <f>ROUND(I305*H305,2)</f>
        <v>0</v>
      </c>
      <c r="BL305" s="19" t="s">
        <v>231</v>
      </c>
      <c r="BM305" s="217" t="s">
        <v>437</v>
      </c>
    </row>
    <row r="306" s="13" customFormat="1">
      <c r="A306" s="13"/>
      <c r="B306" s="224"/>
      <c r="C306" s="225"/>
      <c r="D306" s="226" t="s">
        <v>151</v>
      </c>
      <c r="E306" s="227" t="s">
        <v>19</v>
      </c>
      <c r="F306" s="228" t="s">
        <v>428</v>
      </c>
      <c r="G306" s="225"/>
      <c r="H306" s="229">
        <v>289.09399999999999</v>
      </c>
      <c r="I306" s="230"/>
      <c r="J306" s="225"/>
      <c r="K306" s="225"/>
      <c r="L306" s="231"/>
      <c r="M306" s="232"/>
      <c r="N306" s="233"/>
      <c r="O306" s="233"/>
      <c r="P306" s="233"/>
      <c r="Q306" s="233"/>
      <c r="R306" s="233"/>
      <c r="S306" s="233"/>
      <c r="T306" s="234"/>
      <c r="U306" s="13"/>
      <c r="V306" s="13"/>
      <c r="W306" s="13"/>
      <c r="X306" s="13"/>
      <c r="Y306" s="13"/>
      <c r="Z306" s="13"/>
      <c r="AA306" s="13"/>
      <c r="AB306" s="13"/>
      <c r="AC306" s="13"/>
      <c r="AD306" s="13"/>
      <c r="AE306" s="13"/>
      <c r="AT306" s="235" t="s">
        <v>151</v>
      </c>
      <c r="AU306" s="235" t="s">
        <v>87</v>
      </c>
      <c r="AV306" s="13" t="s">
        <v>87</v>
      </c>
      <c r="AW306" s="13" t="s">
        <v>37</v>
      </c>
      <c r="AX306" s="13" t="s">
        <v>77</v>
      </c>
      <c r="AY306" s="235" t="s">
        <v>136</v>
      </c>
    </row>
    <row r="307" s="13" customFormat="1">
      <c r="A307" s="13"/>
      <c r="B307" s="224"/>
      <c r="C307" s="225"/>
      <c r="D307" s="226" t="s">
        <v>151</v>
      </c>
      <c r="E307" s="227" t="s">
        <v>19</v>
      </c>
      <c r="F307" s="228" t="s">
        <v>429</v>
      </c>
      <c r="G307" s="225"/>
      <c r="H307" s="229">
        <v>182.81</v>
      </c>
      <c r="I307" s="230"/>
      <c r="J307" s="225"/>
      <c r="K307" s="225"/>
      <c r="L307" s="231"/>
      <c r="M307" s="232"/>
      <c r="N307" s="233"/>
      <c r="O307" s="233"/>
      <c r="P307" s="233"/>
      <c r="Q307" s="233"/>
      <c r="R307" s="233"/>
      <c r="S307" s="233"/>
      <c r="T307" s="234"/>
      <c r="U307" s="13"/>
      <c r="V307" s="13"/>
      <c r="W307" s="13"/>
      <c r="X307" s="13"/>
      <c r="Y307" s="13"/>
      <c r="Z307" s="13"/>
      <c r="AA307" s="13"/>
      <c r="AB307" s="13"/>
      <c r="AC307" s="13"/>
      <c r="AD307" s="13"/>
      <c r="AE307" s="13"/>
      <c r="AT307" s="235" t="s">
        <v>151</v>
      </c>
      <c r="AU307" s="235" t="s">
        <v>87</v>
      </c>
      <c r="AV307" s="13" t="s">
        <v>87</v>
      </c>
      <c r="AW307" s="13" t="s">
        <v>37</v>
      </c>
      <c r="AX307" s="13" t="s">
        <v>77</v>
      </c>
      <c r="AY307" s="235" t="s">
        <v>136</v>
      </c>
    </row>
    <row r="308" s="14" customFormat="1">
      <c r="A308" s="14"/>
      <c r="B308" s="236"/>
      <c r="C308" s="237"/>
      <c r="D308" s="226" t="s">
        <v>151</v>
      </c>
      <c r="E308" s="238" t="s">
        <v>19</v>
      </c>
      <c r="F308" s="239" t="s">
        <v>154</v>
      </c>
      <c r="G308" s="237"/>
      <c r="H308" s="240">
        <v>471.904</v>
      </c>
      <c r="I308" s="241"/>
      <c r="J308" s="237"/>
      <c r="K308" s="237"/>
      <c r="L308" s="242"/>
      <c r="M308" s="269"/>
      <c r="N308" s="270"/>
      <c r="O308" s="270"/>
      <c r="P308" s="270"/>
      <c r="Q308" s="270"/>
      <c r="R308" s="270"/>
      <c r="S308" s="270"/>
      <c r="T308" s="271"/>
      <c r="U308" s="14"/>
      <c r="V308" s="14"/>
      <c r="W308" s="14"/>
      <c r="X308" s="14"/>
      <c r="Y308" s="14"/>
      <c r="Z308" s="14"/>
      <c r="AA308" s="14"/>
      <c r="AB308" s="14"/>
      <c r="AC308" s="14"/>
      <c r="AD308" s="14"/>
      <c r="AE308" s="14"/>
      <c r="AT308" s="246" t="s">
        <v>151</v>
      </c>
      <c r="AU308" s="246" t="s">
        <v>87</v>
      </c>
      <c r="AV308" s="14" t="s">
        <v>146</v>
      </c>
      <c r="AW308" s="14" t="s">
        <v>37</v>
      </c>
      <c r="AX308" s="14" t="s">
        <v>85</v>
      </c>
      <c r="AY308" s="246" t="s">
        <v>136</v>
      </c>
    </row>
    <row r="309" s="2" customFormat="1" ht="6.96" customHeight="1">
      <c r="A309" s="40"/>
      <c r="B309" s="61"/>
      <c r="C309" s="62"/>
      <c r="D309" s="62"/>
      <c r="E309" s="62"/>
      <c r="F309" s="62"/>
      <c r="G309" s="62"/>
      <c r="H309" s="62"/>
      <c r="I309" s="62"/>
      <c r="J309" s="62"/>
      <c r="K309" s="62"/>
      <c r="L309" s="46"/>
      <c r="M309" s="40"/>
      <c r="O309" s="40"/>
      <c r="P309" s="40"/>
      <c r="Q309" s="40"/>
      <c r="R309" s="40"/>
      <c r="S309" s="40"/>
      <c r="T309" s="40"/>
      <c r="U309" s="40"/>
      <c r="V309" s="40"/>
      <c r="W309" s="40"/>
      <c r="X309" s="40"/>
      <c r="Y309" s="40"/>
      <c r="Z309" s="40"/>
      <c r="AA309" s="40"/>
      <c r="AB309" s="40"/>
      <c r="AC309" s="40"/>
      <c r="AD309" s="40"/>
      <c r="AE309" s="40"/>
    </row>
  </sheetData>
  <sheetProtection sheet="1" autoFilter="0" formatColumns="0" formatRows="0" objects="1" scenarios="1" spinCount="100000" saltValue="SMN7S5R6+IjFKw08cCxgpCDm2lOLFUZps1kxHKQjlv9Z3LWIodUgRxpFDR9Gk/gkW/iFVz9notsHC0iLAl+wJQ==" hashValue="7SdYoTaWhrhtEf9bVW6Fl9d03E1PB8zM/g6PE4KZp+RuAhXJB0wlsLX3uuiy4zrRMf1wGihhWEcpdIWhejkSTw==" algorithmName="SHA-512" password="CC35"/>
  <autoFilter ref="C95:K308"/>
  <mergeCells count="9">
    <mergeCell ref="E7:H7"/>
    <mergeCell ref="E9:H9"/>
    <mergeCell ref="E18:H18"/>
    <mergeCell ref="E27:H27"/>
    <mergeCell ref="E48:H48"/>
    <mergeCell ref="E50:H50"/>
    <mergeCell ref="E86:H86"/>
    <mergeCell ref="E88:H88"/>
    <mergeCell ref="L2:V2"/>
  </mergeCells>
  <hyperlinks>
    <hyperlink ref="F101" r:id="rId1" display="https://podminky.urs.cz/item/CS_URS_2025_01/612131101"/>
    <hyperlink ref="F106" r:id="rId2" display="https://podminky.urs.cz/item/CS_URS_2025_01/612321141"/>
    <hyperlink ref="F111" r:id="rId3" display="https://podminky.urs.cz/item/CS_URS_2025_01/612321191"/>
    <hyperlink ref="F118" r:id="rId4" display="https://podminky.urs.cz/item/CS_URS_2025_01/949101112"/>
    <hyperlink ref="F123" r:id="rId5" display="https://podminky.urs.cz/item/CS_URS_2025_01/952901111"/>
    <hyperlink ref="F135" r:id="rId6" display="https://podminky.urs.cz/item/CS_URS_2025_01/997013211"/>
    <hyperlink ref="F137" r:id="rId7" display="https://podminky.urs.cz/item/CS_URS_2025_01/997006012"/>
    <hyperlink ref="F139" r:id="rId8" display="https://podminky.urs.cz/item/CS_URS_2025_01/997006512"/>
    <hyperlink ref="F141" r:id="rId9" display="https://podminky.urs.cz/item/CS_URS_2025_01/997006519"/>
    <hyperlink ref="F144" r:id="rId10" display="https://podminky.urs.cz/item/CS_URS_2025_01/997013871"/>
    <hyperlink ref="F147" r:id="rId11" display="https://podminky.urs.cz/item/CS_URS_2025_01/998018001"/>
    <hyperlink ref="F151" r:id="rId12" display="https://podminky.urs.cz/item/CS_URS_2025_01/763131411"/>
    <hyperlink ref="F156" r:id="rId13" display="https://podminky.urs.cz/item/CS_URS_2025_01/763131761"/>
    <hyperlink ref="F161" r:id="rId14" display="https://podminky.urs.cz/item/CS_URS_2025_01/763131714"/>
    <hyperlink ref="F166" r:id="rId15" display="https://podminky.urs.cz/item/CS_URS_2025_01/998763331"/>
    <hyperlink ref="F180" r:id="rId16" display="https://podminky.urs.cz/item/CS_URS_2025_01/998766311"/>
    <hyperlink ref="F183" r:id="rId17" display="https://podminky.urs.cz/item/CS_URS_2025_01/767661802"/>
    <hyperlink ref="F188" r:id="rId18" display="https://podminky.urs.cz/item/CS_URS_2025_01/771573810"/>
    <hyperlink ref="F193" r:id="rId19" display="https://podminky.urs.cz/item/CS_URS_2025_01/771473810"/>
    <hyperlink ref="F198" r:id="rId20" display="https://podminky.urs.cz/item/CS_URS_2025_01/771111011"/>
    <hyperlink ref="F203" r:id="rId21" display="https://podminky.urs.cz/item/CS_URS_2025_01/771121011"/>
    <hyperlink ref="F208" r:id="rId22" display="https://podminky.urs.cz/item/CS_URS_2025_01/771574416"/>
    <hyperlink ref="F216" r:id="rId23" display="https://podminky.urs.cz/item/CS_URS_2025_01/771474112"/>
    <hyperlink ref="F224" r:id="rId24" display="https://podminky.urs.cz/item/CS_URS_2025_01/771591115"/>
    <hyperlink ref="F229" r:id="rId25" display="https://podminky.urs.cz/item/CS_URS_2025_01/771592011"/>
    <hyperlink ref="F234" r:id="rId26" display="https://podminky.urs.cz/item/CS_URS_2025_01/998771121"/>
    <hyperlink ref="F237" r:id="rId27" display="https://podminky.urs.cz/item/CS_URS_2025_01/775541821"/>
    <hyperlink ref="F242" r:id="rId28" display="https://podminky.urs.cz/item/CS_URS_2025_01/775145811"/>
    <hyperlink ref="F247" r:id="rId29" display="https://podminky.urs.cz/item/CS_URS_2025_01/775411820"/>
    <hyperlink ref="F253" r:id="rId30" display="https://podminky.urs.cz/item/CS_URS_2025_01/776111115"/>
    <hyperlink ref="F258" r:id="rId31" display="https://podminky.urs.cz/item/CS_URS_2025_01/776111311"/>
    <hyperlink ref="F263" r:id="rId32" display="https://podminky.urs.cz/item/CS_URS_2025_01/776121321"/>
    <hyperlink ref="F268" r:id="rId33" display="https://podminky.urs.cz/item/CS_URS_2025_01/776141113"/>
    <hyperlink ref="F273" r:id="rId34" display="https://podminky.urs.cz/item/CS_URS_2025_01/776231111"/>
    <hyperlink ref="F281" r:id="rId35" display="https://podminky.urs.cz/item/CS_URS_2025_01/776421111"/>
    <hyperlink ref="F289" r:id="rId36" display="https://podminky.urs.cz/item/CS_URS_2025_01/776991121"/>
    <hyperlink ref="F294" r:id="rId37" display="https://podminky.urs.cz/item/CS_URS_2025_01/998776121"/>
    <hyperlink ref="F297" r:id="rId38" display="https://podminky.urs.cz/item/CS_URS_2025_01/784111001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39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9" t="s">
        <v>90</v>
      </c>
    </row>
    <row r="3" s="1" customFormat="1" ht="6.96" customHeight="1">
      <c r="B3" s="130"/>
      <c r="C3" s="131"/>
      <c r="D3" s="131"/>
      <c r="E3" s="131"/>
      <c r="F3" s="131"/>
      <c r="G3" s="131"/>
      <c r="H3" s="131"/>
      <c r="I3" s="131"/>
      <c r="J3" s="131"/>
      <c r="K3" s="131"/>
      <c r="L3" s="22"/>
      <c r="AT3" s="19" t="s">
        <v>87</v>
      </c>
    </row>
    <row r="4" s="1" customFormat="1" ht="24.96" customHeight="1">
      <c r="B4" s="22"/>
      <c r="D4" s="132" t="s">
        <v>97</v>
      </c>
      <c r="L4" s="22"/>
      <c r="M4" s="133" t="s">
        <v>10</v>
      </c>
      <c r="AT4" s="19" t="s">
        <v>4</v>
      </c>
    </row>
    <row r="5" s="1" customFormat="1" ht="6.96" customHeight="1">
      <c r="B5" s="22"/>
      <c r="L5" s="22"/>
    </row>
    <row r="6" s="1" customFormat="1" ht="12" customHeight="1">
      <c r="B6" s="22"/>
      <c r="D6" s="134" t="s">
        <v>16</v>
      </c>
      <c r="L6" s="22"/>
    </row>
    <row r="7" s="1" customFormat="1" ht="16.5" customHeight="1">
      <c r="B7" s="22"/>
      <c r="E7" s="135" t="str">
        <f>'Rekapitulace stavby'!K6</f>
        <v>Částečná rekonstrukce Menzy Jarov</v>
      </c>
      <c r="F7" s="134"/>
      <c r="G7" s="134"/>
      <c r="H7" s="134"/>
      <c r="L7" s="22"/>
    </row>
    <row r="8" s="2" customFormat="1" ht="12" customHeight="1">
      <c r="A8" s="40"/>
      <c r="B8" s="46"/>
      <c r="C8" s="40"/>
      <c r="D8" s="134" t="s">
        <v>98</v>
      </c>
      <c r="E8" s="40"/>
      <c r="F8" s="40"/>
      <c r="G8" s="40"/>
      <c r="H8" s="40"/>
      <c r="I8" s="40"/>
      <c r="J8" s="40"/>
      <c r="K8" s="40"/>
      <c r="L8" s="136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</row>
    <row r="9" s="2" customFormat="1" ht="16.5" customHeight="1">
      <c r="A9" s="40"/>
      <c r="B9" s="46"/>
      <c r="C9" s="40"/>
      <c r="D9" s="40"/>
      <c r="E9" s="137" t="s">
        <v>438</v>
      </c>
      <c r="F9" s="40"/>
      <c r="G9" s="40"/>
      <c r="H9" s="40"/>
      <c r="I9" s="40"/>
      <c r="J9" s="40"/>
      <c r="K9" s="40"/>
      <c r="L9" s="136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</row>
    <row r="10" s="2" customFormat="1">
      <c r="A10" s="40"/>
      <c r="B10" s="46"/>
      <c r="C10" s="40"/>
      <c r="D10" s="40"/>
      <c r="E10" s="40"/>
      <c r="F10" s="40"/>
      <c r="G10" s="40"/>
      <c r="H10" s="40"/>
      <c r="I10" s="40"/>
      <c r="J10" s="40"/>
      <c r="K10" s="40"/>
      <c r="L10" s="136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</row>
    <row r="11" s="2" customFormat="1" ht="12" customHeight="1">
      <c r="A11" s="40"/>
      <c r="B11" s="46"/>
      <c r="C11" s="40"/>
      <c r="D11" s="134" t="s">
        <v>18</v>
      </c>
      <c r="E11" s="40"/>
      <c r="F11" s="138" t="s">
        <v>19</v>
      </c>
      <c r="G11" s="40"/>
      <c r="H11" s="40"/>
      <c r="I11" s="134" t="s">
        <v>20</v>
      </c>
      <c r="J11" s="138" t="s">
        <v>19</v>
      </c>
      <c r="K11" s="40"/>
      <c r="L11" s="136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</row>
    <row r="12" s="2" customFormat="1" ht="12" customHeight="1">
      <c r="A12" s="40"/>
      <c r="B12" s="46"/>
      <c r="C12" s="40"/>
      <c r="D12" s="134" t="s">
        <v>21</v>
      </c>
      <c r="E12" s="40"/>
      <c r="F12" s="138" t="s">
        <v>22</v>
      </c>
      <c r="G12" s="40"/>
      <c r="H12" s="40"/>
      <c r="I12" s="134" t="s">
        <v>23</v>
      </c>
      <c r="J12" s="139" t="str">
        <f>'Rekapitulace stavby'!AN8</f>
        <v>9. 6. 2025</v>
      </c>
      <c r="K12" s="40"/>
      <c r="L12" s="136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</row>
    <row r="13" s="2" customFormat="1" ht="10.8" customHeight="1">
      <c r="A13" s="40"/>
      <c r="B13" s="46"/>
      <c r="C13" s="40"/>
      <c r="D13" s="40"/>
      <c r="E13" s="40"/>
      <c r="F13" s="40"/>
      <c r="G13" s="40"/>
      <c r="H13" s="40"/>
      <c r="I13" s="40"/>
      <c r="J13" s="40"/>
      <c r="K13" s="40"/>
      <c r="L13" s="136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</row>
    <row r="14" s="2" customFormat="1" ht="12" customHeight="1">
      <c r="A14" s="40"/>
      <c r="B14" s="46"/>
      <c r="C14" s="40"/>
      <c r="D14" s="134" t="s">
        <v>25</v>
      </c>
      <c r="E14" s="40"/>
      <c r="F14" s="40"/>
      <c r="G14" s="40"/>
      <c r="H14" s="40"/>
      <c r="I14" s="134" t="s">
        <v>26</v>
      </c>
      <c r="J14" s="138" t="s">
        <v>27</v>
      </c>
      <c r="K14" s="40"/>
      <c r="L14" s="136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</row>
    <row r="15" s="2" customFormat="1" ht="18" customHeight="1">
      <c r="A15" s="40"/>
      <c r="B15" s="46"/>
      <c r="C15" s="40"/>
      <c r="D15" s="40"/>
      <c r="E15" s="138" t="s">
        <v>28</v>
      </c>
      <c r="F15" s="40"/>
      <c r="G15" s="40"/>
      <c r="H15" s="40"/>
      <c r="I15" s="134" t="s">
        <v>29</v>
      </c>
      <c r="J15" s="138" t="s">
        <v>30</v>
      </c>
      <c r="K15" s="40"/>
      <c r="L15" s="136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</row>
    <row r="16" s="2" customFormat="1" ht="6.96" customHeight="1">
      <c r="A16" s="40"/>
      <c r="B16" s="46"/>
      <c r="C16" s="40"/>
      <c r="D16" s="40"/>
      <c r="E16" s="40"/>
      <c r="F16" s="40"/>
      <c r="G16" s="40"/>
      <c r="H16" s="40"/>
      <c r="I16" s="40"/>
      <c r="J16" s="40"/>
      <c r="K16" s="40"/>
      <c r="L16" s="136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</row>
    <row r="17" s="2" customFormat="1" ht="12" customHeight="1">
      <c r="A17" s="40"/>
      <c r="B17" s="46"/>
      <c r="C17" s="40"/>
      <c r="D17" s="134" t="s">
        <v>31</v>
      </c>
      <c r="E17" s="40"/>
      <c r="F17" s="40"/>
      <c r="G17" s="40"/>
      <c r="H17" s="40"/>
      <c r="I17" s="134" t="s">
        <v>26</v>
      </c>
      <c r="J17" s="35" t="str">
        <f>'Rekapitulace stavby'!AN13</f>
        <v>Vyplň údaj</v>
      </c>
      <c r="K17" s="40"/>
      <c r="L17" s="136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</row>
    <row r="18" s="2" customFormat="1" ht="18" customHeight="1">
      <c r="A18" s="40"/>
      <c r="B18" s="46"/>
      <c r="C18" s="40"/>
      <c r="D18" s="40"/>
      <c r="E18" s="35" t="str">
        <f>'Rekapitulace stavby'!E14</f>
        <v>Vyplň údaj</v>
      </c>
      <c r="F18" s="138"/>
      <c r="G18" s="138"/>
      <c r="H18" s="138"/>
      <c r="I18" s="134" t="s">
        <v>29</v>
      </c>
      <c r="J18" s="35" t="str">
        <f>'Rekapitulace stavby'!AN14</f>
        <v>Vyplň údaj</v>
      </c>
      <c r="K18" s="40"/>
      <c r="L18" s="136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</row>
    <row r="19" s="2" customFormat="1" ht="6.96" customHeight="1">
      <c r="A19" s="40"/>
      <c r="B19" s="46"/>
      <c r="C19" s="40"/>
      <c r="D19" s="40"/>
      <c r="E19" s="40"/>
      <c r="F19" s="40"/>
      <c r="G19" s="40"/>
      <c r="H19" s="40"/>
      <c r="I19" s="40"/>
      <c r="J19" s="40"/>
      <c r="K19" s="40"/>
      <c r="L19" s="136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</row>
    <row r="20" s="2" customFormat="1" ht="12" customHeight="1">
      <c r="A20" s="40"/>
      <c r="B20" s="46"/>
      <c r="C20" s="40"/>
      <c r="D20" s="134" t="s">
        <v>33</v>
      </c>
      <c r="E20" s="40"/>
      <c r="F20" s="40"/>
      <c r="G20" s="40"/>
      <c r="H20" s="40"/>
      <c r="I20" s="134" t="s">
        <v>26</v>
      </c>
      <c r="J20" s="138" t="s">
        <v>34</v>
      </c>
      <c r="K20" s="40"/>
      <c r="L20" s="136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</row>
    <row r="21" s="2" customFormat="1" ht="18" customHeight="1">
      <c r="A21" s="40"/>
      <c r="B21" s="46"/>
      <c r="C21" s="40"/>
      <c r="D21" s="40"/>
      <c r="E21" s="138" t="s">
        <v>35</v>
      </c>
      <c r="F21" s="40"/>
      <c r="G21" s="40"/>
      <c r="H21" s="40"/>
      <c r="I21" s="134" t="s">
        <v>29</v>
      </c>
      <c r="J21" s="138" t="s">
        <v>36</v>
      </c>
      <c r="K21" s="40"/>
      <c r="L21" s="136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</row>
    <row r="22" s="2" customFormat="1" ht="6.96" customHeight="1">
      <c r="A22" s="40"/>
      <c r="B22" s="46"/>
      <c r="C22" s="40"/>
      <c r="D22" s="40"/>
      <c r="E22" s="40"/>
      <c r="F22" s="40"/>
      <c r="G22" s="40"/>
      <c r="H22" s="40"/>
      <c r="I22" s="40"/>
      <c r="J22" s="40"/>
      <c r="K22" s="40"/>
      <c r="L22" s="136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</row>
    <row r="23" s="2" customFormat="1" ht="12" customHeight="1">
      <c r="A23" s="40"/>
      <c r="B23" s="46"/>
      <c r="C23" s="40"/>
      <c r="D23" s="134" t="s">
        <v>38</v>
      </c>
      <c r="E23" s="40"/>
      <c r="F23" s="40"/>
      <c r="G23" s="40"/>
      <c r="H23" s="40"/>
      <c r="I23" s="134" t="s">
        <v>26</v>
      </c>
      <c r="J23" s="138" t="s">
        <v>39</v>
      </c>
      <c r="K23" s="40"/>
      <c r="L23" s="136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</row>
    <row r="24" s="2" customFormat="1" ht="18" customHeight="1">
      <c r="A24" s="40"/>
      <c r="B24" s="46"/>
      <c r="C24" s="40"/>
      <c r="D24" s="40"/>
      <c r="E24" s="138" t="s">
        <v>40</v>
      </c>
      <c r="F24" s="40"/>
      <c r="G24" s="40"/>
      <c r="H24" s="40"/>
      <c r="I24" s="134" t="s">
        <v>29</v>
      </c>
      <c r="J24" s="138" t="s">
        <v>19</v>
      </c>
      <c r="K24" s="40"/>
      <c r="L24" s="136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</row>
    <row r="25" s="2" customFormat="1" ht="6.96" customHeight="1">
      <c r="A25" s="40"/>
      <c r="B25" s="46"/>
      <c r="C25" s="40"/>
      <c r="D25" s="40"/>
      <c r="E25" s="40"/>
      <c r="F25" s="40"/>
      <c r="G25" s="40"/>
      <c r="H25" s="40"/>
      <c r="I25" s="40"/>
      <c r="J25" s="40"/>
      <c r="K25" s="40"/>
      <c r="L25" s="136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</row>
    <row r="26" s="2" customFormat="1" ht="12" customHeight="1">
      <c r="A26" s="40"/>
      <c r="B26" s="46"/>
      <c r="C26" s="40"/>
      <c r="D26" s="134" t="s">
        <v>41</v>
      </c>
      <c r="E26" s="40"/>
      <c r="F26" s="40"/>
      <c r="G26" s="40"/>
      <c r="H26" s="40"/>
      <c r="I26" s="40"/>
      <c r="J26" s="40"/>
      <c r="K26" s="40"/>
      <c r="L26" s="136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</row>
    <row r="27" s="8" customFormat="1" ht="16.5" customHeight="1">
      <c r="A27" s="140"/>
      <c r="B27" s="141"/>
      <c r="C27" s="140"/>
      <c r="D27" s="140"/>
      <c r="E27" s="142" t="s">
        <v>19</v>
      </c>
      <c r="F27" s="142"/>
      <c r="G27" s="142"/>
      <c r="H27" s="142"/>
      <c r="I27" s="140"/>
      <c r="J27" s="140"/>
      <c r="K27" s="140"/>
      <c r="L27" s="143"/>
      <c r="S27" s="140"/>
      <c r="T27" s="140"/>
      <c r="U27" s="140"/>
      <c r="V27" s="140"/>
      <c r="W27" s="140"/>
      <c r="X27" s="140"/>
      <c r="Y27" s="140"/>
      <c r="Z27" s="140"/>
      <c r="AA27" s="140"/>
      <c r="AB27" s="140"/>
      <c r="AC27" s="140"/>
      <c r="AD27" s="140"/>
      <c r="AE27" s="140"/>
    </row>
    <row r="28" s="2" customFormat="1" ht="6.96" customHeight="1">
      <c r="A28" s="40"/>
      <c r="B28" s="46"/>
      <c r="C28" s="40"/>
      <c r="D28" s="40"/>
      <c r="E28" s="40"/>
      <c r="F28" s="40"/>
      <c r="G28" s="40"/>
      <c r="H28" s="40"/>
      <c r="I28" s="40"/>
      <c r="J28" s="40"/>
      <c r="K28" s="40"/>
      <c r="L28" s="136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</row>
    <row r="29" s="2" customFormat="1" ht="6.96" customHeight="1">
      <c r="A29" s="40"/>
      <c r="B29" s="46"/>
      <c r="C29" s="40"/>
      <c r="D29" s="144"/>
      <c r="E29" s="144"/>
      <c r="F29" s="144"/>
      <c r="G29" s="144"/>
      <c r="H29" s="144"/>
      <c r="I29" s="144"/>
      <c r="J29" s="144"/>
      <c r="K29" s="144"/>
      <c r="L29" s="136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</row>
    <row r="30" s="2" customFormat="1" ht="25.44" customHeight="1">
      <c r="A30" s="40"/>
      <c r="B30" s="46"/>
      <c r="C30" s="40"/>
      <c r="D30" s="145" t="s">
        <v>43</v>
      </c>
      <c r="E30" s="40"/>
      <c r="F30" s="40"/>
      <c r="G30" s="40"/>
      <c r="H30" s="40"/>
      <c r="I30" s="40"/>
      <c r="J30" s="146">
        <f>ROUND(J83, 2)</f>
        <v>0</v>
      </c>
      <c r="K30" s="40"/>
      <c r="L30" s="136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</row>
    <row r="31" s="2" customFormat="1" ht="6.96" customHeight="1">
      <c r="A31" s="40"/>
      <c r="B31" s="46"/>
      <c r="C31" s="40"/>
      <c r="D31" s="144"/>
      <c r="E31" s="144"/>
      <c r="F31" s="144"/>
      <c r="G31" s="144"/>
      <c r="H31" s="144"/>
      <c r="I31" s="144"/>
      <c r="J31" s="144"/>
      <c r="K31" s="144"/>
      <c r="L31" s="136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</row>
    <row r="32" s="2" customFormat="1" ht="14.4" customHeight="1">
      <c r="A32" s="40"/>
      <c r="B32" s="46"/>
      <c r="C32" s="40"/>
      <c r="D32" s="40"/>
      <c r="E32" s="40"/>
      <c r="F32" s="147" t="s">
        <v>45</v>
      </c>
      <c r="G32" s="40"/>
      <c r="H32" s="40"/>
      <c r="I32" s="147" t="s">
        <v>44</v>
      </c>
      <c r="J32" s="147" t="s">
        <v>46</v>
      </c>
      <c r="K32" s="40"/>
      <c r="L32" s="136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</row>
    <row r="33" s="2" customFormat="1" ht="14.4" customHeight="1">
      <c r="A33" s="40"/>
      <c r="B33" s="46"/>
      <c r="C33" s="40"/>
      <c r="D33" s="148" t="s">
        <v>47</v>
      </c>
      <c r="E33" s="134" t="s">
        <v>48</v>
      </c>
      <c r="F33" s="149">
        <f>ROUND((SUM(BE83:BE108)),  2)</f>
        <v>0</v>
      </c>
      <c r="G33" s="40"/>
      <c r="H33" s="40"/>
      <c r="I33" s="150">
        <v>0.20999999999999999</v>
      </c>
      <c r="J33" s="149">
        <f>ROUND(((SUM(BE83:BE108))*I33),  2)</f>
        <v>0</v>
      </c>
      <c r="K33" s="40"/>
      <c r="L33" s="136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</row>
    <row r="34" s="2" customFormat="1" ht="14.4" customHeight="1">
      <c r="A34" s="40"/>
      <c r="B34" s="46"/>
      <c r="C34" s="40"/>
      <c r="D34" s="40"/>
      <c r="E34" s="134" t="s">
        <v>49</v>
      </c>
      <c r="F34" s="149">
        <f>ROUND((SUM(BF83:BF108)),  2)</f>
        <v>0</v>
      </c>
      <c r="G34" s="40"/>
      <c r="H34" s="40"/>
      <c r="I34" s="150">
        <v>0.12</v>
      </c>
      <c r="J34" s="149">
        <f>ROUND(((SUM(BF83:BF108))*I34),  2)</f>
        <v>0</v>
      </c>
      <c r="K34" s="40"/>
      <c r="L34" s="136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</row>
    <row r="35" hidden="1" s="2" customFormat="1" ht="14.4" customHeight="1">
      <c r="A35" s="40"/>
      <c r="B35" s="46"/>
      <c r="C35" s="40"/>
      <c r="D35" s="40"/>
      <c r="E35" s="134" t="s">
        <v>50</v>
      </c>
      <c r="F35" s="149">
        <f>ROUND((SUM(BG83:BG108)),  2)</f>
        <v>0</v>
      </c>
      <c r="G35" s="40"/>
      <c r="H35" s="40"/>
      <c r="I35" s="150">
        <v>0.20999999999999999</v>
      </c>
      <c r="J35" s="149">
        <f>0</f>
        <v>0</v>
      </c>
      <c r="K35" s="40"/>
      <c r="L35" s="136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</row>
    <row r="36" hidden="1" s="2" customFormat="1" ht="14.4" customHeight="1">
      <c r="A36" s="40"/>
      <c r="B36" s="46"/>
      <c r="C36" s="40"/>
      <c r="D36" s="40"/>
      <c r="E36" s="134" t="s">
        <v>51</v>
      </c>
      <c r="F36" s="149">
        <f>ROUND((SUM(BH83:BH108)),  2)</f>
        <v>0</v>
      </c>
      <c r="G36" s="40"/>
      <c r="H36" s="40"/>
      <c r="I36" s="150">
        <v>0.12</v>
      </c>
      <c r="J36" s="149">
        <f>0</f>
        <v>0</v>
      </c>
      <c r="K36" s="40"/>
      <c r="L36" s="136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</row>
    <row r="37" hidden="1" s="2" customFormat="1" ht="14.4" customHeight="1">
      <c r="A37" s="40"/>
      <c r="B37" s="46"/>
      <c r="C37" s="40"/>
      <c r="D37" s="40"/>
      <c r="E37" s="134" t="s">
        <v>52</v>
      </c>
      <c r="F37" s="149">
        <f>ROUND((SUM(BI83:BI108)),  2)</f>
        <v>0</v>
      </c>
      <c r="G37" s="40"/>
      <c r="H37" s="40"/>
      <c r="I37" s="150">
        <v>0</v>
      </c>
      <c r="J37" s="149">
        <f>0</f>
        <v>0</v>
      </c>
      <c r="K37" s="40"/>
      <c r="L37" s="136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</row>
    <row r="38" s="2" customFormat="1" ht="6.96" customHeight="1">
      <c r="A38" s="40"/>
      <c r="B38" s="46"/>
      <c r="C38" s="40"/>
      <c r="D38" s="40"/>
      <c r="E38" s="40"/>
      <c r="F38" s="40"/>
      <c r="G38" s="40"/>
      <c r="H38" s="40"/>
      <c r="I38" s="40"/>
      <c r="J38" s="40"/>
      <c r="K38" s="40"/>
      <c r="L38" s="136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</row>
    <row r="39" s="2" customFormat="1" ht="25.44" customHeight="1">
      <c r="A39" s="40"/>
      <c r="B39" s="46"/>
      <c r="C39" s="151"/>
      <c r="D39" s="152" t="s">
        <v>53</v>
      </c>
      <c r="E39" s="153"/>
      <c r="F39" s="153"/>
      <c r="G39" s="154" t="s">
        <v>54</v>
      </c>
      <c r="H39" s="155" t="s">
        <v>55</v>
      </c>
      <c r="I39" s="153"/>
      <c r="J39" s="156">
        <f>SUM(J30:J37)</f>
        <v>0</v>
      </c>
      <c r="K39" s="157"/>
      <c r="L39" s="136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</row>
    <row r="40" s="2" customFormat="1" ht="14.4" customHeight="1">
      <c r="A40" s="40"/>
      <c r="B40" s="158"/>
      <c r="C40" s="159"/>
      <c r="D40" s="159"/>
      <c r="E40" s="159"/>
      <c r="F40" s="159"/>
      <c r="G40" s="159"/>
      <c r="H40" s="159"/>
      <c r="I40" s="159"/>
      <c r="J40" s="159"/>
      <c r="K40" s="159"/>
      <c r="L40" s="136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</row>
    <row r="44" s="2" customFormat="1" ht="6.96" customHeight="1">
      <c r="A44" s="40"/>
      <c r="B44" s="160"/>
      <c r="C44" s="161"/>
      <c r="D44" s="161"/>
      <c r="E44" s="161"/>
      <c r="F44" s="161"/>
      <c r="G44" s="161"/>
      <c r="H44" s="161"/>
      <c r="I44" s="161"/>
      <c r="J44" s="161"/>
      <c r="K44" s="161"/>
      <c r="L44" s="136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</row>
    <row r="45" s="2" customFormat="1" ht="24.96" customHeight="1">
      <c r="A45" s="40"/>
      <c r="B45" s="41"/>
      <c r="C45" s="25" t="s">
        <v>100</v>
      </c>
      <c r="D45" s="42"/>
      <c r="E45" s="42"/>
      <c r="F45" s="42"/>
      <c r="G45" s="42"/>
      <c r="H45" s="42"/>
      <c r="I45" s="42"/>
      <c r="J45" s="42"/>
      <c r="K45" s="42"/>
      <c r="L45" s="136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</row>
    <row r="46" s="2" customFormat="1" ht="6.96" customHeight="1">
      <c r="A46" s="40"/>
      <c r="B46" s="41"/>
      <c r="C46" s="42"/>
      <c r="D46" s="42"/>
      <c r="E46" s="42"/>
      <c r="F46" s="42"/>
      <c r="G46" s="42"/>
      <c r="H46" s="42"/>
      <c r="I46" s="42"/>
      <c r="J46" s="42"/>
      <c r="K46" s="42"/>
      <c r="L46" s="136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</row>
    <row r="47" s="2" customFormat="1" ht="12" customHeight="1">
      <c r="A47" s="40"/>
      <c r="B47" s="41"/>
      <c r="C47" s="34" t="s">
        <v>16</v>
      </c>
      <c r="D47" s="42"/>
      <c r="E47" s="42"/>
      <c r="F47" s="42"/>
      <c r="G47" s="42"/>
      <c r="H47" s="42"/>
      <c r="I47" s="42"/>
      <c r="J47" s="42"/>
      <c r="K47" s="42"/>
      <c r="L47" s="136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</row>
    <row r="48" s="2" customFormat="1" ht="16.5" customHeight="1">
      <c r="A48" s="40"/>
      <c r="B48" s="41"/>
      <c r="C48" s="42"/>
      <c r="D48" s="42"/>
      <c r="E48" s="162" t="str">
        <f>E7</f>
        <v>Částečná rekonstrukce Menzy Jarov</v>
      </c>
      <c r="F48" s="34"/>
      <c r="G48" s="34"/>
      <c r="H48" s="34"/>
      <c r="I48" s="42"/>
      <c r="J48" s="42"/>
      <c r="K48" s="42"/>
      <c r="L48" s="136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</row>
    <row r="49" s="2" customFormat="1" ht="12" customHeight="1">
      <c r="A49" s="40"/>
      <c r="B49" s="41"/>
      <c r="C49" s="34" t="s">
        <v>98</v>
      </c>
      <c r="D49" s="42"/>
      <c r="E49" s="42"/>
      <c r="F49" s="42"/>
      <c r="G49" s="42"/>
      <c r="H49" s="42"/>
      <c r="I49" s="42"/>
      <c r="J49" s="42"/>
      <c r="K49" s="42"/>
      <c r="L49" s="136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</row>
    <row r="50" s="2" customFormat="1" ht="16.5" customHeight="1">
      <c r="A50" s="40"/>
      <c r="B50" s="41"/>
      <c r="C50" s="42"/>
      <c r="D50" s="42"/>
      <c r="E50" s="71" t="str">
        <f>E9</f>
        <v>02 - Silnoproud</v>
      </c>
      <c r="F50" s="42"/>
      <c r="G50" s="42"/>
      <c r="H50" s="42"/>
      <c r="I50" s="42"/>
      <c r="J50" s="42"/>
      <c r="K50" s="42"/>
      <c r="L50" s="136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</row>
    <row r="51" s="2" customFormat="1" ht="6.96" customHeight="1">
      <c r="A51" s="40"/>
      <c r="B51" s="41"/>
      <c r="C51" s="42"/>
      <c r="D51" s="42"/>
      <c r="E51" s="42"/>
      <c r="F51" s="42"/>
      <c r="G51" s="42"/>
      <c r="H51" s="42"/>
      <c r="I51" s="42"/>
      <c r="J51" s="42"/>
      <c r="K51" s="42"/>
      <c r="L51" s="136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</row>
    <row r="52" s="2" customFormat="1" ht="12" customHeight="1">
      <c r="A52" s="40"/>
      <c r="B52" s="41"/>
      <c r="C52" s="34" t="s">
        <v>21</v>
      </c>
      <c r="D52" s="42"/>
      <c r="E52" s="42"/>
      <c r="F52" s="29" t="str">
        <f>F12</f>
        <v>Jeseniova 2769/208, 13000 Praha 3 - Žižkov</v>
      </c>
      <c r="G52" s="42"/>
      <c r="H52" s="42"/>
      <c r="I52" s="34" t="s">
        <v>23</v>
      </c>
      <c r="J52" s="74" t="str">
        <f>IF(J12="","",J12)</f>
        <v>9. 6. 2025</v>
      </c>
      <c r="K52" s="42"/>
      <c r="L52" s="136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</row>
    <row r="53" s="2" customFormat="1" ht="6.96" customHeight="1">
      <c r="A53" s="40"/>
      <c r="B53" s="41"/>
      <c r="C53" s="42"/>
      <c r="D53" s="42"/>
      <c r="E53" s="42"/>
      <c r="F53" s="42"/>
      <c r="G53" s="42"/>
      <c r="H53" s="42"/>
      <c r="I53" s="42"/>
      <c r="J53" s="42"/>
      <c r="K53" s="42"/>
      <c r="L53" s="136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</row>
    <row r="54" s="2" customFormat="1" ht="25.65" customHeight="1">
      <c r="A54" s="40"/>
      <c r="B54" s="41"/>
      <c r="C54" s="34" t="s">
        <v>25</v>
      </c>
      <c r="D54" s="42"/>
      <c r="E54" s="42"/>
      <c r="F54" s="29" t="str">
        <f>E15</f>
        <v>Správa účelových zařízení VŠE v Praze</v>
      </c>
      <c r="G54" s="42"/>
      <c r="H54" s="42"/>
      <c r="I54" s="34" t="s">
        <v>33</v>
      </c>
      <c r="J54" s="38" t="str">
        <f>E21</f>
        <v>DROBNÝ ARCHITECTS, s.r.o.</v>
      </c>
      <c r="K54" s="42"/>
      <c r="L54" s="136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</row>
    <row r="55" s="2" customFormat="1" ht="15.15" customHeight="1">
      <c r="A55" s="40"/>
      <c r="B55" s="41"/>
      <c r="C55" s="34" t="s">
        <v>31</v>
      </c>
      <c r="D55" s="42"/>
      <c r="E55" s="42"/>
      <c r="F55" s="29" t="str">
        <f>IF(E18="","",E18)</f>
        <v>Vyplň údaj</v>
      </c>
      <c r="G55" s="42"/>
      <c r="H55" s="42"/>
      <c r="I55" s="34" t="s">
        <v>38</v>
      </c>
      <c r="J55" s="38" t="str">
        <f>E24</f>
        <v>Ing. Jaroslav Stolička</v>
      </c>
      <c r="K55" s="42"/>
      <c r="L55" s="136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</row>
    <row r="56" s="2" customFormat="1" ht="10.32" customHeight="1">
      <c r="A56" s="40"/>
      <c r="B56" s="41"/>
      <c r="C56" s="42"/>
      <c r="D56" s="42"/>
      <c r="E56" s="42"/>
      <c r="F56" s="42"/>
      <c r="G56" s="42"/>
      <c r="H56" s="42"/>
      <c r="I56" s="42"/>
      <c r="J56" s="42"/>
      <c r="K56" s="42"/>
      <c r="L56" s="136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</row>
    <row r="57" s="2" customFormat="1" ht="29.28" customHeight="1">
      <c r="A57" s="40"/>
      <c r="B57" s="41"/>
      <c r="C57" s="163" t="s">
        <v>101</v>
      </c>
      <c r="D57" s="164"/>
      <c r="E57" s="164"/>
      <c r="F57" s="164"/>
      <c r="G57" s="164"/>
      <c r="H57" s="164"/>
      <c r="I57" s="164"/>
      <c r="J57" s="165" t="s">
        <v>102</v>
      </c>
      <c r="K57" s="164"/>
      <c r="L57" s="136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</row>
    <row r="58" s="2" customFormat="1" ht="10.32" customHeight="1">
      <c r="A58" s="40"/>
      <c r="B58" s="41"/>
      <c r="C58" s="42"/>
      <c r="D58" s="42"/>
      <c r="E58" s="42"/>
      <c r="F58" s="42"/>
      <c r="G58" s="42"/>
      <c r="H58" s="42"/>
      <c r="I58" s="42"/>
      <c r="J58" s="42"/>
      <c r="K58" s="42"/>
      <c r="L58" s="136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</row>
    <row r="59" s="2" customFormat="1" ht="22.8" customHeight="1">
      <c r="A59" s="40"/>
      <c r="B59" s="41"/>
      <c r="C59" s="166" t="s">
        <v>75</v>
      </c>
      <c r="D59" s="42"/>
      <c r="E59" s="42"/>
      <c r="F59" s="42"/>
      <c r="G59" s="42"/>
      <c r="H59" s="42"/>
      <c r="I59" s="42"/>
      <c r="J59" s="104">
        <f>J83</f>
        <v>0</v>
      </c>
      <c r="K59" s="42"/>
      <c r="L59" s="136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U59" s="19" t="s">
        <v>103</v>
      </c>
    </row>
    <row r="60" s="9" customFormat="1" ht="24.96" customHeight="1">
      <c r="A60" s="9"/>
      <c r="B60" s="167"/>
      <c r="C60" s="168"/>
      <c r="D60" s="169" t="s">
        <v>439</v>
      </c>
      <c r="E60" s="170"/>
      <c r="F60" s="170"/>
      <c r="G60" s="170"/>
      <c r="H60" s="170"/>
      <c r="I60" s="170"/>
      <c r="J60" s="171">
        <f>J84</f>
        <v>0</v>
      </c>
      <c r="K60" s="168"/>
      <c r="L60" s="172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9" customFormat="1" ht="24.96" customHeight="1">
      <c r="A61" s="9"/>
      <c r="B61" s="167"/>
      <c r="C61" s="168"/>
      <c r="D61" s="169" t="s">
        <v>440</v>
      </c>
      <c r="E61" s="170"/>
      <c r="F61" s="170"/>
      <c r="G61" s="170"/>
      <c r="H61" s="170"/>
      <c r="I61" s="170"/>
      <c r="J61" s="171">
        <f>J90</f>
        <v>0</v>
      </c>
      <c r="K61" s="168"/>
      <c r="L61" s="172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</row>
    <row r="62" s="9" customFormat="1" ht="24.96" customHeight="1">
      <c r="A62" s="9"/>
      <c r="B62" s="167"/>
      <c r="C62" s="168"/>
      <c r="D62" s="169" t="s">
        <v>441</v>
      </c>
      <c r="E62" s="170"/>
      <c r="F62" s="170"/>
      <c r="G62" s="170"/>
      <c r="H62" s="170"/>
      <c r="I62" s="170"/>
      <c r="J62" s="171">
        <f>J98</f>
        <v>0</v>
      </c>
      <c r="K62" s="168"/>
      <c r="L62" s="172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</row>
    <row r="63" s="9" customFormat="1" ht="24.96" customHeight="1">
      <c r="A63" s="9"/>
      <c r="B63" s="167"/>
      <c r="C63" s="168"/>
      <c r="D63" s="169" t="s">
        <v>442</v>
      </c>
      <c r="E63" s="170"/>
      <c r="F63" s="170"/>
      <c r="G63" s="170"/>
      <c r="H63" s="170"/>
      <c r="I63" s="170"/>
      <c r="J63" s="171">
        <f>J103</f>
        <v>0</v>
      </c>
      <c r="K63" s="168"/>
      <c r="L63" s="172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</row>
    <row r="64" s="2" customFormat="1" ht="21.84" customHeight="1">
      <c r="A64" s="40"/>
      <c r="B64" s="41"/>
      <c r="C64" s="42"/>
      <c r="D64" s="42"/>
      <c r="E64" s="42"/>
      <c r="F64" s="42"/>
      <c r="G64" s="42"/>
      <c r="H64" s="42"/>
      <c r="I64" s="42"/>
      <c r="J64" s="42"/>
      <c r="K64" s="42"/>
      <c r="L64" s="136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  <c r="AE64" s="40"/>
    </row>
    <row r="65" s="2" customFormat="1" ht="6.96" customHeight="1">
      <c r="A65" s="40"/>
      <c r="B65" s="61"/>
      <c r="C65" s="62"/>
      <c r="D65" s="62"/>
      <c r="E65" s="62"/>
      <c r="F65" s="62"/>
      <c r="G65" s="62"/>
      <c r="H65" s="62"/>
      <c r="I65" s="62"/>
      <c r="J65" s="62"/>
      <c r="K65" s="62"/>
      <c r="L65" s="136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  <c r="AE65" s="40"/>
    </row>
    <row r="69" s="2" customFormat="1" ht="6.96" customHeight="1">
      <c r="A69" s="40"/>
      <c r="B69" s="63"/>
      <c r="C69" s="64"/>
      <c r="D69" s="64"/>
      <c r="E69" s="64"/>
      <c r="F69" s="64"/>
      <c r="G69" s="64"/>
      <c r="H69" s="64"/>
      <c r="I69" s="64"/>
      <c r="J69" s="64"/>
      <c r="K69" s="64"/>
      <c r="L69" s="136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  <c r="AE69" s="40"/>
    </row>
    <row r="70" s="2" customFormat="1" ht="24.96" customHeight="1">
      <c r="A70" s="40"/>
      <c r="B70" s="41"/>
      <c r="C70" s="25" t="s">
        <v>121</v>
      </c>
      <c r="D70" s="42"/>
      <c r="E70" s="42"/>
      <c r="F70" s="42"/>
      <c r="G70" s="42"/>
      <c r="H70" s="42"/>
      <c r="I70" s="42"/>
      <c r="J70" s="42"/>
      <c r="K70" s="42"/>
      <c r="L70" s="136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  <c r="AE70" s="40"/>
    </row>
    <row r="71" s="2" customFormat="1" ht="6.96" customHeight="1">
      <c r="A71" s="40"/>
      <c r="B71" s="41"/>
      <c r="C71" s="42"/>
      <c r="D71" s="42"/>
      <c r="E71" s="42"/>
      <c r="F71" s="42"/>
      <c r="G71" s="42"/>
      <c r="H71" s="42"/>
      <c r="I71" s="42"/>
      <c r="J71" s="42"/>
      <c r="K71" s="42"/>
      <c r="L71" s="136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  <c r="AE71" s="40"/>
    </row>
    <row r="72" s="2" customFormat="1" ht="12" customHeight="1">
      <c r="A72" s="40"/>
      <c r="B72" s="41"/>
      <c r="C72" s="34" t="s">
        <v>16</v>
      </c>
      <c r="D72" s="42"/>
      <c r="E72" s="42"/>
      <c r="F72" s="42"/>
      <c r="G72" s="42"/>
      <c r="H72" s="42"/>
      <c r="I72" s="42"/>
      <c r="J72" s="42"/>
      <c r="K72" s="42"/>
      <c r="L72" s="136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  <c r="AE72" s="40"/>
    </row>
    <row r="73" s="2" customFormat="1" ht="16.5" customHeight="1">
      <c r="A73" s="40"/>
      <c r="B73" s="41"/>
      <c r="C73" s="42"/>
      <c r="D73" s="42"/>
      <c r="E73" s="162" t="str">
        <f>E7</f>
        <v>Částečná rekonstrukce Menzy Jarov</v>
      </c>
      <c r="F73" s="34"/>
      <c r="G73" s="34"/>
      <c r="H73" s="34"/>
      <c r="I73" s="42"/>
      <c r="J73" s="42"/>
      <c r="K73" s="42"/>
      <c r="L73" s="136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  <c r="AE73" s="40"/>
    </row>
    <row r="74" s="2" customFormat="1" ht="12" customHeight="1">
      <c r="A74" s="40"/>
      <c r="B74" s="41"/>
      <c r="C74" s="34" t="s">
        <v>98</v>
      </c>
      <c r="D74" s="42"/>
      <c r="E74" s="42"/>
      <c r="F74" s="42"/>
      <c r="G74" s="42"/>
      <c r="H74" s="42"/>
      <c r="I74" s="42"/>
      <c r="J74" s="42"/>
      <c r="K74" s="42"/>
      <c r="L74" s="136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  <c r="AE74" s="40"/>
    </row>
    <row r="75" s="2" customFormat="1" ht="16.5" customHeight="1">
      <c r="A75" s="40"/>
      <c r="B75" s="41"/>
      <c r="C75" s="42"/>
      <c r="D75" s="42"/>
      <c r="E75" s="71" t="str">
        <f>E9</f>
        <v>02 - Silnoproud</v>
      </c>
      <c r="F75" s="42"/>
      <c r="G75" s="42"/>
      <c r="H75" s="42"/>
      <c r="I75" s="42"/>
      <c r="J75" s="42"/>
      <c r="K75" s="42"/>
      <c r="L75" s="136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  <c r="AE75" s="40"/>
    </row>
    <row r="76" s="2" customFormat="1" ht="6.96" customHeight="1">
      <c r="A76" s="40"/>
      <c r="B76" s="41"/>
      <c r="C76" s="42"/>
      <c r="D76" s="42"/>
      <c r="E76" s="42"/>
      <c r="F76" s="42"/>
      <c r="G76" s="42"/>
      <c r="H76" s="42"/>
      <c r="I76" s="42"/>
      <c r="J76" s="42"/>
      <c r="K76" s="42"/>
      <c r="L76" s="136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</row>
    <row r="77" s="2" customFormat="1" ht="12" customHeight="1">
      <c r="A77" s="40"/>
      <c r="B77" s="41"/>
      <c r="C77" s="34" t="s">
        <v>21</v>
      </c>
      <c r="D77" s="42"/>
      <c r="E77" s="42"/>
      <c r="F77" s="29" t="str">
        <f>F12</f>
        <v>Jeseniova 2769/208, 13000 Praha 3 - Žižkov</v>
      </c>
      <c r="G77" s="42"/>
      <c r="H77" s="42"/>
      <c r="I77" s="34" t="s">
        <v>23</v>
      </c>
      <c r="J77" s="74" t="str">
        <f>IF(J12="","",J12)</f>
        <v>9. 6. 2025</v>
      </c>
      <c r="K77" s="42"/>
      <c r="L77" s="136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</row>
    <row r="78" s="2" customFormat="1" ht="6.96" customHeight="1">
      <c r="A78" s="40"/>
      <c r="B78" s="41"/>
      <c r="C78" s="42"/>
      <c r="D78" s="42"/>
      <c r="E78" s="42"/>
      <c r="F78" s="42"/>
      <c r="G78" s="42"/>
      <c r="H78" s="42"/>
      <c r="I78" s="42"/>
      <c r="J78" s="42"/>
      <c r="K78" s="42"/>
      <c r="L78" s="136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</row>
    <row r="79" s="2" customFormat="1" ht="25.65" customHeight="1">
      <c r="A79" s="40"/>
      <c r="B79" s="41"/>
      <c r="C79" s="34" t="s">
        <v>25</v>
      </c>
      <c r="D79" s="42"/>
      <c r="E79" s="42"/>
      <c r="F79" s="29" t="str">
        <f>E15</f>
        <v>Správa účelových zařízení VŠE v Praze</v>
      </c>
      <c r="G79" s="42"/>
      <c r="H79" s="42"/>
      <c r="I79" s="34" t="s">
        <v>33</v>
      </c>
      <c r="J79" s="38" t="str">
        <f>E21</f>
        <v>DROBNÝ ARCHITECTS, s.r.o.</v>
      </c>
      <c r="K79" s="42"/>
      <c r="L79" s="136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</row>
    <row r="80" s="2" customFormat="1" ht="15.15" customHeight="1">
      <c r="A80" s="40"/>
      <c r="B80" s="41"/>
      <c r="C80" s="34" t="s">
        <v>31</v>
      </c>
      <c r="D80" s="42"/>
      <c r="E80" s="42"/>
      <c r="F80" s="29" t="str">
        <f>IF(E18="","",E18)</f>
        <v>Vyplň údaj</v>
      </c>
      <c r="G80" s="42"/>
      <c r="H80" s="42"/>
      <c r="I80" s="34" t="s">
        <v>38</v>
      </c>
      <c r="J80" s="38" t="str">
        <f>E24</f>
        <v>Ing. Jaroslav Stolička</v>
      </c>
      <c r="K80" s="42"/>
      <c r="L80" s="136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</row>
    <row r="81" s="2" customFormat="1" ht="10.32" customHeight="1">
      <c r="A81" s="40"/>
      <c r="B81" s="41"/>
      <c r="C81" s="42"/>
      <c r="D81" s="42"/>
      <c r="E81" s="42"/>
      <c r="F81" s="42"/>
      <c r="G81" s="42"/>
      <c r="H81" s="42"/>
      <c r="I81" s="42"/>
      <c r="J81" s="42"/>
      <c r="K81" s="42"/>
      <c r="L81" s="136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</row>
    <row r="82" s="11" customFormat="1" ht="29.28" customHeight="1">
      <c r="A82" s="179"/>
      <c r="B82" s="180"/>
      <c r="C82" s="181" t="s">
        <v>122</v>
      </c>
      <c r="D82" s="182" t="s">
        <v>62</v>
      </c>
      <c r="E82" s="182" t="s">
        <v>58</v>
      </c>
      <c r="F82" s="182" t="s">
        <v>59</v>
      </c>
      <c r="G82" s="182" t="s">
        <v>123</v>
      </c>
      <c r="H82" s="182" t="s">
        <v>124</v>
      </c>
      <c r="I82" s="182" t="s">
        <v>125</v>
      </c>
      <c r="J82" s="182" t="s">
        <v>102</v>
      </c>
      <c r="K82" s="183" t="s">
        <v>126</v>
      </c>
      <c r="L82" s="184"/>
      <c r="M82" s="94" t="s">
        <v>19</v>
      </c>
      <c r="N82" s="95" t="s">
        <v>47</v>
      </c>
      <c r="O82" s="95" t="s">
        <v>127</v>
      </c>
      <c r="P82" s="95" t="s">
        <v>128</v>
      </c>
      <c r="Q82" s="95" t="s">
        <v>129</v>
      </c>
      <c r="R82" s="95" t="s">
        <v>130</v>
      </c>
      <c r="S82" s="95" t="s">
        <v>131</v>
      </c>
      <c r="T82" s="96" t="s">
        <v>132</v>
      </c>
      <c r="U82" s="179"/>
      <c r="V82" s="179"/>
      <c r="W82" s="179"/>
      <c r="X82" s="179"/>
      <c r="Y82" s="179"/>
      <c r="Z82" s="179"/>
      <c r="AA82" s="179"/>
      <c r="AB82" s="179"/>
      <c r="AC82" s="179"/>
      <c r="AD82" s="179"/>
      <c r="AE82" s="179"/>
    </row>
    <row r="83" s="2" customFormat="1" ht="22.8" customHeight="1">
      <c r="A83" s="40"/>
      <c r="B83" s="41"/>
      <c r="C83" s="101" t="s">
        <v>133</v>
      </c>
      <c r="D83" s="42"/>
      <c r="E83" s="42"/>
      <c r="F83" s="42"/>
      <c r="G83" s="42"/>
      <c r="H83" s="42"/>
      <c r="I83" s="42"/>
      <c r="J83" s="185">
        <f>BK83</f>
        <v>0</v>
      </c>
      <c r="K83" s="42"/>
      <c r="L83" s="46"/>
      <c r="M83" s="97"/>
      <c r="N83" s="186"/>
      <c r="O83" s="98"/>
      <c r="P83" s="187">
        <f>P84+P90+P98+P103</f>
        <v>0</v>
      </c>
      <c r="Q83" s="98"/>
      <c r="R83" s="187">
        <f>R84+R90+R98+R103</f>
        <v>0</v>
      </c>
      <c r="S83" s="98"/>
      <c r="T83" s="188">
        <f>T84+T90+T98+T103</f>
        <v>0</v>
      </c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  <c r="AT83" s="19" t="s">
        <v>76</v>
      </c>
      <c r="AU83" s="19" t="s">
        <v>103</v>
      </c>
      <c r="BK83" s="189">
        <f>BK84+BK90+BK98+BK103</f>
        <v>0</v>
      </c>
    </row>
    <row r="84" s="12" customFormat="1" ht="25.92" customHeight="1">
      <c r="A84" s="12"/>
      <c r="B84" s="190"/>
      <c r="C84" s="191"/>
      <c r="D84" s="192" t="s">
        <v>76</v>
      </c>
      <c r="E84" s="193" t="s">
        <v>443</v>
      </c>
      <c r="F84" s="193" t="s">
        <v>444</v>
      </c>
      <c r="G84" s="191"/>
      <c r="H84" s="191"/>
      <c r="I84" s="194"/>
      <c r="J84" s="195">
        <f>BK84</f>
        <v>0</v>
      </c>
      <c r="K84" s="191"/>
      <c r="L84" s="196"/>
      <c r="M84" s="197"/>
      <c r="N84" s="198"/>
      <c r="O84" s="198"/>
      <c r="P84" s="199">
        <f>SUM(P85:P89)</f>
        <v>0</v>
      </c>
      <c r="Q84" s="198"/>
      <c r="R84" s="199">
        <f>SUM(R85:R89)</f>
        <v>0</v>
      </c>
      <c r="S84" s="198"/>
      <c r="T84" s="200">
        <f>SUM(T85:T89)</f>
        <v>0</v>
      </c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R84" s="201" t="s">
        <v>85</v>
      </c>
      <c r="AT84" s="202" t="s">
        <v>76</v>
      </c>
      <c r="AU84" s="202" t="s">
        <v>77</v>
      </c>
      <c r="AY84" s="201" t="s">
        <v>136</v>
      </c>
      <c r="BK84" s="203">
        <f>SUM(BK85:BK89)</f>
        <v>0</v>
      </c>
    </row>
    <row r="85" s="2" customFormat="1" ht="16.5" customHeight="1">
      <c r="A85" s="40"/>
      <c r="B85" s="41"/>
      <c r="C85" s="206" t="s">
        <v>85</v>
      </c>
      <c r="D85" s="206" t="s">
        <v>141</v>
      </c>
      <c r="E85" s="207" t="s">
        <v>445</v>
      </c>
      <c r="F85" s="208" t="s">
        <v>446</v>
      </c>
      <c r="G85" s="209" t="s">
        <v>292</v>
      </c>
      <c r="H85" s="210">
        <v>120</v>
      </c>
      <c r="I85" s="211"/>
      <c r="J85" s="212">
        <f>ROUND(I85*H85,2)</f>
        <v>0</v>
      </c>
      <c r="K85" s="208" t="s">
        <v>19</v>
      </c>
      <c r="L85" s="46"/>
      <c r="M85" s="213" t="s">
        <v>19</v>
      </c>
      <c r="N85" s="214" t="s">
        <v>48</v>
      </c>
      <c r="O85" s="86"/>
      <c r="P85" s="215">
        <f>O85*H85</f>
        <v>0</v>
      </c>
      <c r="Q85" s="215">
        <v>0</v>
      </c>
      <c r="R85" s="215">
        <f>Q85*H85</f>
        <v>0</v>
      </c>
      <c r="S85" s="215">
        <v>0</v>
      </c>
      <c r="T85" s="216">
        <f>S85*H85</f>
        <v>0</v>
      </c>
      <c r="U85" s="40"/>
      <c r="V85" s="40"/>
      <c r="W85" s="40"/>
      <c r="X85" s="40"/>
      <c r="Y85" s="40"/>
      <c r="Z85" s="40"/>
      <c r="AA85" s="40"/>
      <c r="AB85" s="40"/>
      <c r="AC85" s="40"/>
      <c r="AD85" s="40"/>
      <c r="AE85" s="40"/>
      <c r="AR85" s="217" t="s">
        <v>146</v>
      </c>
      <c r="AT85" s="217" t="s">
        <v>141</v>
      </c>
      <c r="AU85" s="217" t="s">
        <v>85</v>
      </c>
      <c r="AY85" s="19" t="s">
        <v>136</v>
      </c>
      <c r="BE85" s="218">
        <f>IF(N85="základní",J85,0)</f>
        <v>0</v>
      </c>
      <c r="BF85" s="218">
        <f>IF(N85="snížená",J85,0)</f>
        <v>0</v>
      </c>
      <c r="BG85" s="218">
        <f>IF(N85="zákl. přenesená",J85,0)</f>
        <v>0</v>
      </c>
      <c r="BH85" s="218">
        <f>IF(N85="sníž. přenesená",J85,0)</f>
        <v>0</v>
      </c>
      <c r="BI85" s="218">
        <f>IF(N85="nulová",J85,0)</f>
        <v>0</v>
      </c>
      <c r="BJ85" s="19" t="s">
        <v>85</v>
      </c>
      <c r="BK85" s="218">
        <f>ROUND(I85*H85,2)</f>
        <v>0</v>
      </c>
      <c r="BL85" s="19" t="s">
        <v>146</v>
      </c>
      <c r="BM85" s="217" t="s">
        <v>87</v>
      </c>
    </row>
    <row r="86" s="2" customFormat="1" ht="16.5" customHeight="1">
      <c r="A86" s="40"/>
      <c r="B86" s="41"/>
      <c r="C86" s="206" t="s">
        <v>87</v>
      </c>
      <c r="D86" s="206" t="s">
        <v>141</v>
      </c>
      <c r="E86" s="207" t="s">
        <v>447</v>
      </c>
      <c r="F86" s="208" t="s">
        <v>448</v>
      </c>
      <c r="G86" s="209" t="s">
        <v>292</v>
      </c>
      <c r="H86" s="210">
        <v>720</v>
      </c>
      <c r="I86" s="211"/>
      <c r="J86" s="212">
        <f>ROUND(I86*H86,2)</f>
        <v>0</v>
      </c>
      <c r="K86" s="208" t="s">
        <v>19</v>
      </c>
      <c r="L86" s="46"/>
      <c r="M86" s="213" t="s">
        <v>19</v>
      </c>
      <c r="N86" s="214" t="s">
        <v>48</v>
      </c>
      <c r="O86" s="86"/>
      <c r="P86" s="215">
        <f>O86*H86</f>
        <v>0</v>
      </c>
      <c r="Q86" s="215">
        <v>0</v>
      </c>
      <c r="R86" s="215">
        <f>Q86*H86</f>
        <v>0</v>
      </c>
      <c r="S86" s="215">
        <v>0</v>
      </c>
      <c r="T86" s="216">
        <f>S86*H86</f>
        <v>0</v>
      </c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  <c r="AR86" s="217" t="s">
        <v>146</v>
      </c>
      <c r="AT86" s="217" t="s">
        <v>141</v>
      </c>
      <c r="AU86" s="217" t="s">
        <v>85</v>
      </c>
      <c r="AY86" s="19" t="s">
        <v>136</v>
      </c>
      <c r="BE86" s="218">
        <f>IF(N86="základní",J86,0)</f>
        <v>0</v>
      </c>
      <c r="BF86" s="218">
        <f>IF(N86="snížená",J86,0)</f>
        <v>0</v>
      </c>
      <c r="BG86" s="218">
        <f>IF(N86="zákl. přenesená",J86,0)</f>
        <v>0</v>
      </c>
      <c r="BH86" s="218">
        <f>IF(N86="sníž. přenesená",J86,0)</f>
        <v>0</v>
      </c>
      <c r="BI86" s="218">
        <f>IF(N86="nulová",J86,0)</f>
        <v>0</v>
      </c>
      <c r="BJ86" s="19" t="s">
        <v>85</v>
      </c>
      <c r="BK86" s="218">
        <f>ROUND(I86*H86,2)</f>
        <v>0</v>
      </c>
      <c r="BL86" s="19" t="s">
        <v>146</v>
      </c>
      <c r="BM86" s="217" t="s">
        <v>146</v>
      </c>
    </row>
    <row r="87" s="2" customFormat="1" ht="16.5" customHeight="1">
      <c r="A87" s="40"/>
      <c r="B87" s="41"/>
      <c r="C87" s="206" t="s">
        <v>147</v>
      </c>
      <c r="D87" s="206" t="s">
        <v>141</v>
      </c>
      <c r="E87" s="207" t="s">
        <v>449</v>
      </c>
      <c r="F87" s="208" t="s">
        <v>450</v>
      </c>
      <c r="G87" s="209" t="s">
        <v>292</v>
      </c>
      <c r="H87" s="210">
        <v>500</v>
      </c>
      <c r="I87" s="211"/>
      <c r="J87" s="212">
        <f>ROUND(I87*H87,2)</f>
        <v>0</v>
      </c>
      <c r="K87" s="208" t="s">
        <v>19</v>
      </c>
      <c r="L87" s="46"/>
      <c r="M87" s="213" t="s">
        <v>19</v>
      </c>
      <c r="N87" s="214" t="s">
        <v>48</v>
      </c>
      <c r="O87" s="86"/>
      <c r="P87" s="215">
        <f>O87*H87</f>
        <v>0</v>
      </c>
      <c r="Q87" s="215">
        <v>0</v>
      </c>
      <c r="R87" s="215">
        <f>Q87*H87</f>
        <v>0</v>
      </c>
      <c r="S87" s="215">
        <v>0</v>
      </c>
      <c r="T87" s="216">
        <f>S87*H87</f>
        <v>0</v>
      </c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  <c r="AR87" s="217" t="s">
        <v>146</v>
      </c>
      <c r="AT87" s="217" t="s">
        <v>141</v>
      </c>
      <c r="AU87" s="217" t="s">
        <v>85</v>
      </c>
      <c r="AY87" s="19" t="s">
        <v>136</v>
      </c>
      <c r="BE87" s="218">
        <f>IF(N87="základní",J87,0)</f>
        <v>0</v>
      </c>
      <c r="BF87" s="218">
        <f>IF(N87="snížená",J87,0)</f>
        <v>0</v>
      </c>
      <c r="BG87" s="218">
        <f>IF(N87="zákl. přenesená",J87,0)</f>
        <v>0</v>
      </c>
      <c r="BH87" s="218">
        <f>IF(N87="sníž. přenesená",J87,0)</f>
        <v>0</v>
      </c>
      <c r="BI87" s="218">
        <f>IF(N87="nulová",J87,0)</f>
        <v>0</v>
      </c>
      <c r="BJ87" s="19" t="s">
        <v>85</v>
      </c>
      <c r="BK87" s="218">
        <f>ROUND(I87*H87,2)</f>
        <v>0</v>
      </c>
      <c r="BL87" s="19" t="s">
        <v>146</v>
      </c>
      <c r="BM87" s="217" t="s">
        <v>137</v>
      </c>
    </row>
    <row r="88" s="2" customFormat="1" ht="16.5" customHeight="1">
      <c r="A88" s="40"/>
      <c r="B88" s="41"/>
      <c r="C88" s="206" t="s">
        <v>146</v>
      </c>
      <c r="D88" s="206" t="s">
        <v>141</v>
      </c>
      <c r="E88" s="207" t="s">
        <v>451</v>
      </c>
      <c r="F88" s="208" t="s">
        <v>452</v>
      </c>
      <c r="G88" s="209" t="s">
        <v>292</v>
      </c>
      <c r="H88" s="210">
        <v>400</v>
      </c>
      <c r="I88" s="211"/>
      <c r="J88" s="212">
        <f>ROUND(I88*H88,2)</f>
        <v>0</v>
      </c>
      <c r="K88" s="208" t="s">
        <v>19</v>
      </c>
      <c r="L88" s="46"/>
      <c r="M88" s="213" t="s">
        <v>19</v>
      </c>
      <c r="N88" s="214" t="s">
        <v>48</v>
      </c>
      <c r="O88" s="86"/>
      <c r="P88" s="215">
        <f>O88*H88</f>
        <v>0</v>
      </c>
      <c r="Q88" s="215">
        <v>0</v>
      </c>
      <c r="R88" s="215">
        <f>Q88*H88</f>
        <v>0</v>
      </c>
      <c r="S88" s="215">
        <v>0</v>
      </c>
      <c r="T88" s="216">
        <f>S88*H88</f>
        <v>0</v>
      </c>
      <c r="U88" s="40"/>
      <c r="V88" s="40"/>
      <c r="W88" s="40"/>
      <c r="X88" s="40"/>
      <c r="Y88" s="40"/>
      <c r="Z88" s="40"/>
      <c r="AA88" s="40"/>
      <c r="AB88" s="40"/>
      <c r="AC88" s="40"/>
      <c r="AD88" s="40"/>
      <c r="AE88" s="40"/>
      <c r="AR88" s="217" t="s">
        <v>146</v>
      </c>
      <c r="AT88" s="217" t="s">
        <v>141</v>
      </c>
      <c r="AU88" s="217" t="s">
        <v>85</v>
      </c>
      <c r="AY88" s="19" t="s">
        <v>136</v>
      </c>
      <c r="BE88" s="218">
        <f>IF(N88="základní",J88,0)</f>
        <v>0</v>
      </c>
      <c r="BF88" s="218">
        <f>IF(N88="snížená",J88,0)</f>
        <v>0</v>
      </c>
      <c r="BG88" s="218">
        <f>IF(N88="zákl. přenesená",J88,0)</f>
        <v>0</v>
      </c>
      <c r="BH88" s="218">
        <f>IF(N88="sníž. přenesená",J88,0)</f>
        <v>0</v>
      </c>
      <c r="BI88" s="218">
        <f>IF(N88="nulová",J88,0)</f>
        <v>0</v>
      </c>
      <c r="BJ88" s="19" t="s">
        <v>85</v>
      </c>
      <c r="BK88" s="218">
        <f>ROUND(I88*H88,2)</f>
        <v>0</v>
      </c>
      <c r="BL88" s="19" t="s">
        <v>146</v>
      </c>
      <c r="BM88" s="217" t="s">
        <v>192</v>
      </c>
    </row>
    <row r="89" s="2" customFormat="1" ht="21.75" customHeight="1">
      <c r="A89" s="40"/>
      <c r="B89" s="41"/>
      <c r="C89" s="206" t="s">
        <v>174</v>
      </c>
      <c r="D89" s="206" t="s">
        <v>141</v>
      </c>
      <c r="E89" s="207" t="s">
        <v>453</v>
      </c>
      <c r="F89" s="208" t="s">
        <v>454</v>
      </c>
      <c r="G89" s="209" t="s">
        <v>181</v>
      </c>
      <c r="H89" s="210">
        <v>1</v>
      </c>
      <c r="I89" s="211"/>
      <c r="J89" s="212">
        <f>ROUND(I89*H89,2)</f>
        <v>0</v>
      </c>
      <c r="K89" s="208" t="s">
        <v>19</v>
      </c>
      <c r="L89" s="46"/>
      <c r="M89" s="213" t="s">
        <v>19</v>
      </c>
      <c r="N89" s="214" t="s">
        <v>48</v>
      </c>
      <c r="O89" s="86"/>
      <c r="P89" s="215">
        <f>O89*H89</f>
        <v>0</v>
      </c>
      <c r="Q89" s="215">
        <v>0</v>
      </c>
      <c r="R89" s="215">
        <f>Q89*H89</f>
        <v>0</v>
      </c>
      <c r="S89" s="215">
        <v>0</v>
      </c>
      <c r="T89" s="216">
        <f>S89*H89</f>
        <v>0</v>
      </c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  <c r="AR89" s="217" t="s">
        <v>146</v>
      </c>
      <c r="AT89" s="217" t="s">
        <v>141</v>
      </c>
      <c r="AU89" s="217" t="s">
        <v>85</v>
      </c>
      <c r="AY89" s="19" t="s">
        <v>136</v>
      </c>
      <c r="BE89" s="218">
        <f>IF(N89="základní",J89,0)</f>
        <v>0</v>
      </c>
      <c r="BF89" s="218">
        <f>IF(N89="snížená",J89,0)</f>
        <v>0</v>
      </c>
      <c r="BG89" s="218">
        <f>IF(N89="zákl. přenesená",J89,0)</f>
        <v>0</v>
      </c>
      <c r="BH89" s="218">
        <f>IF(N89="sníž. přenesená",J89,0)</f>
        <v>0</v>
      </c>
      <c r="BI89" s="218">
        <f>IF(N89="nulová",J89,0)</f>
        <v>0</v>
      </c>
      <c r="BJ89" s="19" t="s">
        <v>85</v>
      </c>
      <c r="BK89" s="218">
        <f>ROUND(I89*H89,2)</f>
        <v>0</v>
      </c>
      <c r="BL89" s="19" t="s">
        <v>146</v>
      </c>
      <c r="BM89" s="217" t="s">
        <v>202</v>
      </c>
    </row>
    <row r="90" s="12" customFormat="1" ht="25.92" customHeight="1">
      <c r="A90" s="12"/>
      <c r="B90" s="190"/>
      <c r="C90" s="191"/>
      <c r="D90" s="192" t="s">
        <v>76</v>
      </c>
      <c r="E90" s="193" t="s">
        <v>455</v>
      </c>
      <c r="F90" s="193" t="s">
        <v>456</v>
      </c>
      <c r="G90" s="191"/>
      <c r="H90" s="191"/>
      <c r="I90" s="194"/>
      <c r="J90" s="195">
        <f>BK90</f>
        <v>0</v>
      </c>
      <c r="K90" s="191"/>
      <c r="L90" s="196"/>
      <c r="M90" s="197"/>
      <c r="N90" s="198"/>
      <c r="O90" s="198"/>
      <c r="P90" s="199">
        <f>SUM(P91:P97)</f>
        <v>0</v>
      </c>
      <c r="Q90" s="198"/>
      <c r="R90" s="199">
        <f>SUM(R91:R97)</f>
        <v>0</v>
      </c>
      <c r="S90" s="198"/>
      <c r="T90" s="200">
        <f>SUM(T91:T97)</f>
        <v>0</v>
      </c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R90" s="201" t="s">
        <v>85</v>
      </c>
      <c r="AT90" s="202" t="s">
        <v>76</v>
      </c>
      <c r="AU90" s="202" t="s">
        <v>77</v>
      </c>
      <c r="AY90" s="201" t="s">
        <v>136</v>
      </c>
      <c r="BK90" s="203">
        <f>SUM(BK91:BK97)</f>
        <v>0</v>
      </c>
    </row>
    <row r="91" s="2" customFormat="1" ht="16.5" customHeight="1">
      <c r="A91" s="40"/>
      <c r="B91" s="41"/>
      <c r="C91" s="206" t="s">
        <v>137</v>
      </c>
      <c r="D91" s="206" t="s">
        <v>141</v>
      </c>
      <c r="E91" s="207" t="s">
        <v>457</v>
      </c>
      <c r="F91" s="208" t="s">
        <v>458</v>
      </c>
      <c r="G91" s="209" t="s">
        <v>181</v>
      </c>
      <c r="H91" s="210">
        <v>1</v>
      </c>
      <c r="I91" s="211"/>
      <c r="J91" s="212">
        <f>ROUND(I91*H91,2)</f>
        <v>0</v>
      </c>
      <c r="K91" s="208" t="s">
        <v>19</v>
      </c>
      <c r="L91" s="46"/>
      <c r="M91" s="213" t="s">
        <v>19</v>
      </c>
      <c r="N91" s="214" t="s">
        <v>48</v>
      </c>
      <c r="O91" s="86"/>
      <c r="P91" s="215">
        <f>O91*H91</f>
        <v>0</v>
      </c>
      <c r="Q91" s="215">
        <v>0</v>
      </c>
      <c r="R91" s="215">
        <f>Q91*H91</f>
        <v>0</v>
      </c>
      <c r="S91" s="215">
        <v>0</v>
      </c>
      <c r="T91" s="216">
        <f>S91*H91</f>
        <v>0</v>
      </c>
      <c r="U91" s="40"/>
      <c r="V91" s="40"/>
      <c r="W91" s="40"/>
      <c r="X91" s="40"/>
      <c r="Y91" s="40"/>
      <c r="Z91" s="40"/>
      <c r="AA91" s="40"/>
      <c r="AB91" s="40"/>
      <c r="AC91" s="40"/>
      <c r="AD91" s="40"/>
      <c r="AE91" s="40"/>
      <c r="AR91" s="217" t="s">
        <v>146</v>
      </c>
      <c r="AT91" s="217" t="s">
        <v>141</v>
      </c>
      <c r="AU91" s="217" t="s">
        <v>85</v>
      </c>
      <c r="AY91" s="19" t="s">
        <v>136</v>
      </c>
      <c r="BE91" s="218">
        <f>IF(N91="základní",J91,0)</f>
        <v>0</v>
      </c>
      <c r="BF91" s="218">
        <f>IF(N91="snížená",J91,0)</f>
        <v>0</v>
      </c>
      <c r="BG91" s="218">
        <f>IF(N91="zákl. přenesená",J91,0)</f>
        <v>0</v>
      </c>
      <c r="BH91" s="218">
        <f>IF(N91="sníž. přenesená",J91,0)</f>
        <v>0</v>
      </c>
      <c r="BI91" s="218">
        <f>IF(N91="nulová",J91,0)</f>
        <v>0</v>
      </c>
      <c r="BJ91" s="19" t="s">
        <v>85</v>
      </c>
      <c r="BK91" s="218">
        <f>ROUND(I91*H91,2)</f>
        <v>0</v>
      </c>
      <c r="BL91" s="19" t="s">
        <v>146</v>
      </c>
      <c r="BM91" s="217" t="s">
        <v>8</v>
      </c>
    </row>
    <row r="92" s="2" customFormat="1" ht="16.5" customHeight="1">
      <c r="A92" s="40"/>
      <c r="B92" s="41"/>
      <c r="C92" s="206" t="s">
        <v>185</v>
      </c>
      <c r="D92" s="206" t="s">
        <v>141</v>
      </c>
      <c r="E92" s="207" t="s">
        <v>459</v>
      </c>
      <c r="F92" s="208" t="s">
        <v>460</v>
      </c>
      <c r="G92" s="209" t="s">
        <v>461</v>
      </c>
      <c r="H92" s="210">
        <v>5</v>
      </c>
      <c r="I92" s="211"/>
      <c r="J92" s="212">
        <f>ROUND(I92*H92,2)</f>
        <v>0</v>
      </c>
      <c r="K92" s="208" t="s">
        <v>19</v>
      </c>
      <c r="L92" s="46"/>
      <c r="M92" s="213" t="s">
        <v>19</v>
      </c>
      <c r="N92" s="214" t="s">
        <v>48</v>
      </c>
      <c r="O92" s="86"/>
      <c r="P92" s="215">
        <f>O92*H92</f>
        <v>0</v>
      </c>
      <c r="Q92" s="215">
        <v>0</v>
      </c>
      <c r="R92" s="215">
        <f>Q92*H92</f>
        <v>0</v>
      </c>
      <c r="S92" s="215">
        <v>0</v>
      </c>
      <c r="T92" s="216">
        <f>S92*H92</f>
        <v>0</v>
      </c>
      <c r="U92" s="40"/>
      <c r="V92" s="40"/>
      <c r="W92" s="40"/>
      <c r="X92" s="40"/>
      <c r="Y92" s="40"/>
      <c r="Z92" s="40"/>
      <c r="AA92" s="40"/>
      <c r="AB92" s="40"/>
      <c r="AC92" s="40"/>
      <c r="AD92" s="40"/>
      <c r="AE92" s="40"/>
      <c r="AR92" s="217" t="s">
        <v>146</v>
      </c>
      <c r="AT92" s="217" t="s">
        <v>141</v>
      </c>
      <c r="AU92" s="217" t="s">
        <v>85</v>
      </c>
      <c r="AY92" s="19" t="s">
        <v>136</v>
      </c>
      <c r="BE92" s="218">
        <f>IF(N92="základní",J92,0)</f>
        <v>0</v>
      </c>
      <c r="BF92" s="218">
        <f>IF(N92="snížená",J92,0)</f>
        <v>0</v>
      </c>
      <c r="BG92" s="218">
        <f>IF(N92="zákl. přenesená",J92,0)</f>
        <v>0</v>
      </c>
      <c r="BH92" s="218">
        <f>IF(N92="sníž. přenesená",J92,0)</f>
        <v>0</v>
      </c>
      <c r="BI92" s="218">
        <f>IF(N92="nulová",J92,0)</f>
        <v>0</v>
      </c>
      <c r="BJ92" s="19" t="s">
        <v>85</v>
      </c>
      <c r="BK92" s="218">
        <f>ROUND(I92*H92,2)</f>
        <v>0</v>
      </c>
      <c r="BL92" s="19" t="s">
        <v>146</v>
      </c>
      <c r="BM92" s="217" t="s">
        <v>228</v>
      </c>
    </row>
    <row r="93" s="2" customFormat="1" ht="16.5" customHeight="1">
      <c r="A93" s="40"/>
      <c r="B93" s="41"/>
      <c r="C93" s="206" t="s">
        <v>192</v>
      </c>
      <c r="D93" s="206" t="s">
        <v>141</v>
      </c>
      <c r="E93" s="207" t="s">
        <v>462</v>
      </c>
      <c r="F93" s="208" t="s">
        <v>463</v>
      </c>
      <c r="G93" s="209" t="s">
        <v>461</v>
      </c>
      <c r="H93" s="210">
        <v>16</v>
      </c>
      <c r="I93" s="211"/>
      <c r="J93" s="212">
        <f>ROUND(I93*H93,2)</f>
        <v>0</v>
      </c>
      <c r="K93" s="208" t="s">
        <v>19</v>
      </c>
      <c r="L93" s="46"/>
      <c r="M93" s="213" t="s">
        <v>19</v>
      </c>
      <c r="N93" s="214" t="s">
        <v>48</v>
      </c>
      <c r="O93" s="86"/>
      <c r="P93" s="215">
        <f>O93*H93</f>
        <v>0</v>
      </c>
      <c r="Q93" s="215">
        <v>0</v>
      </c>
      <c r="R93" s="215">
        <f>Q93*H93</f>
        <v>0</v>
      </c>
      <c r="S93" s="215">
        <v>0</v>
      </c>
      <c r="T93" s="216">
        <f>S93*H93</f>
        <v>0</v>
      </c>
      <c r="U93" s="40"/>
      <c r="V93" s="40"/>
      <c r="W93" s="40"/>
      <c r="X93" s="40"/>
      <c r="Y93" s="40"/>
      <c r="Z93" s="40"/>
      <c r="AA93" s="40"/>
      <c r="AB93" s="40"/>
      <c r="AC93" s="40"/>
      <c r="AD93" s="40"/>
      <c r="AE93" s="40"/>
      <c r="AR93" s="217" t="s">
        <v>146</v>
      </c>
      <c r="AT93" s="217" t="s">
        <v>141</v>
      </c>
      <c r="AU93" s="217" t="s">
        <v>85</v>
      </c>
      <c r="AY93" s="19" t="s">
        <v>136</v>
      </c>
      <c r="BE93" s="218">
        <f>IF(N93="základní",J93,0)</f>
        <v>0</v>
      </c>
      <c r="BF93" s="218">
        <f>IF(N93="snížená",J93,0)</f>
        <v>0</v>
      </c>
      <c r="BG93" s="218">
        <f>IF(N93="zákl. přenesená",J93,0)</f>
        <v>0</v>
      </c>
      <c r="BH93" s="218">
        <f>IF(N93="sníž. přenesená",J93,0)</f>
        <v>0</v>
      </c>
      <c r="BI93" s="218">
        <f>IF(N93="nulová",J93,0)</f>
        <v>0</v>
      </c>
      <c r="BJ93" s="19" t="s">
        <v>85</v>
      </c>
      <c r="BK93" s="218">
        <f>ROUND(I93*H93,2)</f>
        <v>0</v>
      </c>
      <c r="BL93" s="19" t="s">
        <v>146</v>
      </c>
      <c r="BM93" s="217" t="s">
        <v>231</v>
      </c>
    </row>
    <row r="94" s="2" customFormat="1" ht="16.5" customHeight="1">
      <c r="A94" s="40"/>
      <c r="B94" s="41"/>
      <c r="C94" s="206" t="s">
        <v>163</v>
      </c>
      <c r="D94" s="206" t="s">
        <v>141</v>
      </c>
      <c r="E94" s="207" t="s">
        <v>464</v>
      </c>
      <c r="F94" s="208" t="s">
        <v>465</v>
      </c>
      <c r="G94" s="209" t="s">
        <v>461</v>
      </c>
      <c r="H94" s="210">
        <v>3</v>
      </c>
      <c r="I94" s="211"/>
      <c r="J94" s="212">
        <f>ROUND(I94*H94,2)</f>
        <v>0</v>
      </c>
      <c r="K94" s="208" t="s">
        <v>19</v>
      </c>
      <c r="L94" s="46"/>
      <c r="M94" s="213" t="s">
        <v>19</v>
      </c>
      <c r="N94" s="214" t="s">
        <v>48</v>
      </c>
      <c r="O94" s="86"/>
      <c r="P94" s="215">
        <f>O94*H94</f>
        <v>0</v>
      </c>
      <c r="Q94" s="215">
        <v>0</v>
      </c>
      <c r="R94" s="215">
        <f>Q94*H94</f>
        <v>0</v>
      </c>
      <c r="S94" s="215">
        <v>0</v>
      </c>
      <c r="T94" s="216">
        <f>S94*H94</f>
        <v>0</v>
      </c>
      <c r="U94" s="40"/>
      <c r="V94" s="40"/>
      <c r="W94" s="40"/>
      <c r="X94" s="40"/>
      <c r="Y94" s="40"/>
      <c r="Z94" s="40"/>
      <c r="AA94" s="40"/>
      <c r="AB94" s="40"/>
      <c r="AC94" s="40"/>
      <c r="AD94" s="40"/>
      <c r="AE94" s="40"/>
      <c r="AR94" s="217" t="s">
        <v>146</v>
      </c>
      <c r="AT94" s="217" t="s">
        <v>141</v>
      </c>
      <c r="AU94" s="217" t="s">
        <v>85</v>
      </c>
      <c r="AY94" s="19" t="s">
        <v>136</v>
      </c>
      <c r="BE94" s="218">
        <f>IF(N94="základní",J94,0)</f>
        <v>0</v>
      </c>
      <c r="BF94" s="218">
        <f>IF(N94="snížená",J94,0)</f>
        <v>0</v>
      </c>
      <c r="BG94" s="218">
        <f>IF(N94="zákl. přenesená",J94,0)</f>
        <v>0</v>
      </c>
      <c r="BH94" s="218">
        <f>IF(N94="sníž. přenesená",J94,0)</f>
        <v>0</v>
      </c>
      <c r="BI94" s="218">
        <f>IF(N94="nulová",J94,0)</f>
        <v>0</v>
      </c>
      <c r="BJ94" s="19" t="s">
        <v>85</v>
      </c>
      <c r="BK94" s="218">
        <f>ROUND(I94*H94,2)</f>
        <v>0</v>
      </c>
      <c r="BL94" s="19" t="s">
        <v>146</v>
      </c>
      <c r="BM94" s="217" t="s">
        <v>252</v>
      </c>
    </row>
    <row r="95" s="2" customFormat="1" ht="24.15" customHeight="1">
      <c r="A95" s="40"/>
      <c r="B95" s="41"/>
      <c r="C95" s="206" t="s">
        <v>202</v>
      </c>
      <c r="D95" s="206" t="s">
        <v>141</v>
      </c>
      <c r="E95" s="207" t="s">
        <v>466</v>
      </c>
      <c r="F95" s="208" t="s">
        <v>467</v>
      </c>
      <c r="G95" s="209" t="s">
        <v>181</v>
      </c>
      <c r="H95" s="210">
        <v>1</v>
      </c>
      <c r="I95" s="211"/>
      <c r="J95" s="212">
        <f>ROUND(I95*H95,2)</f>
        <v>0</v>
      </c>
      <c r="K95" s="208" t="s">
        <v>19</v>
      </c>
      <c r="L95" s="46"/>
      <c r="M95" s="213" t="s">
        <v>19</v>
      </c>
      <c r="N95" s="214" t="s">
        <v>48</v>
      </c>
      <c r="O95" s="86"/>
      <c r="P95" s="215">
        <f>O95*H95</f>
        <v>0</v>
      </c>
      <c r="Q95" s="215">
        <v>0</v>
      </c>
      <c r="R95" s="215">
        <f>Q95*H95</f>
        <v>0</v>
      </c>
      <c r="S95" s="215">
        <v>0</v>
      </c>
      <c r="T95" s="216">
        <f>S95*H95</f>
        <v>0</v>
      </c>
      <c r="U95" s="40"/>
      <c r="V95" s="40"/>
      <c r="W95" s="40"/>
      <c r="X95" s="40"/>
      <c r="Y95" s="40"/>
      <c r="Z95" s="40"/>
      <c r="AA95" s="40"/>
      <c r="AB95" s="40"/>
      <c r="AC95" s="40"/>
      <c r="AD95" s="40"/>
      <c r="AE95" s="40"/>
      <c r="AR95" s="217" t="s">
        <v>146</v>
      </c>
      <c r="AT95" s="217" t="s">
        <v>141</v>
      </c>
      <c r="AU95" s="217" t="s">
        <v>85</v>
      </c>
      <c r="AY95" s="19" t="s">
        <v>136</v>
      </c>
      <c r="BE95" s="218">
        <f>IF(N95="základní",J95,0)</f>
        <v>0</v>
      </c>
      <c r="BF95" s="218">
        <f>IF(N95="snížená",J95,0)</f>
        <v>0</v>
      </c>
      <c r="BG95" s="218">
        <f>IF(N95="zákl. přenesená",J95,0)</f>
        <v>0</v>
      </c>
      <c r="BH95" s="218">
        <f>IF(N95="sníž. přenesená",J95,0)</f>
        <v>0</v>
      </c>
      <c r="BI95" s="218">
        <f>IF(N95="nulová",J95,0)</f>
        <v>0</v>
      </c>
      <c r="BJ95" s="19" t="s">
        <v>85</v>
      </c>
      <c r="BK95" s="218">
        <f>ROUND(I95*H95,2)</f>
        <v>0</v>
      </c>
      <c r="BL95" s="19" t="s">
        <v>146</v>
      </c>
      <c r="BM95" s="217" t="s">
        <v>263</v>
      </c>
    </row>
    <row r="96" s="2" customFormat="1" ht="16.5" customHeight="1">
      <c r="A96" s="40"/>
      <c r="B96" s="41"/>
      <c r="C96" s="206" t="s">
        <v>207</v>
      </c>
      <c r="D96" s="206" t="s">
        <v>141</v>
      </c>
      <c r="E96" s="207" t="s">
        <v>468</v>
      </c>
      <c r="F96" s="208" t="s">
        <v>469</v>
      </c>
      <c r="G96" s="209" t="s">
        <v>181</v>
      </c>
      <c r="H96" s="210">
        <v>1</v>
      </c>
      <c r="I96" s="211"/>
      <c r="J96" s="212">
        <f>ROUND(I96*H96,2)</f>
        <v>0</v>
      </c>
      <c r="K96" s="208" t="s">
        <v>19</v>
      </c>
      <c r="L96" s="46"/>
      <c r="M96" s="213" t="s">
        <v>19</v>
      </c>
      <c r="N96" s="214" t="s">
        <v>48</v>
      </c>
      <c r="O96" s="86"/>
      <c r="P96" s="215">
        <f>O96*H96</f>
        <v>0</v>
      </c>
      <c r="Q96" s="215">
        <v>0</v>
      </c>
      <c r="R96" s="215">
        <f>Q96*H96</f>
        <v>0</v>
      </c>
      <c r="S96" s="215">
        <v>0</v>
      </c>
      <c r="T96" s="216">
        <f>S96*H96</f>
        <v>0</v>
      </c>
      <c r="U96" s="40"/>
      <c r="V96" s="40"/>
      <c r="W96" s="40"/>
      <c r="X96" s="40"/>
      <c r="Y96" s="40"/>
      <c r="Z96" s="40"/>
      <c r="AA96" s="40"/>
      <c r="AB96" s="40"/>
      <c r="AC96" s="40"/>
      <c r="AD96" s="40"/>
      <c r="AE96" s="40"/>
      <c r="AR96" s="217" t="s">
        <v>146</v>
      </c>
      <c r="AT96" s="217" t="s">
        <v>141</v>
      </c>
      <c r="AU96" s="217" t="s">
        <v>85</v>
      </c>
      <c r="AY96" s="19" t="s">
        <v>136</v>
      </c>
      <c r="BE96" s="218">
        <f>IF(N96="základní",J96,0)</f>
        <v>0</v>
      </c>
      <c r="BF96" s="218">
        <f>IF(N96="snížená",J96,0)</f>
        <v>0</v>
      </c>
      <c r="BG96" s="218">
        <f>IF(N96="zákl. přenesená",J96,0)</f>
        <v>0</v>
      </c>
      <c r="BH96" s="218">
        <f>IF(N96="sníž. přenesená",J96,0)</f>
        <v>0</v>
      </c>
      <c r="BI96" s="218">
        <f>IF(N96="nulová",J96,0)</f>
        <v>0</v>
      </c>
      <c r="BJ96" s="19" t="s">
        <v>85</v>
      </c>
      <c r="BK96" s="218">
        <f>ROUND(I96*H96,2)</f>
        <v>0</v>
      </c>
      <c r="BL96" s="19" t="s">
        <v>146</v>
      </c>
      <c r="BM96" s="217" t="s">
        <v>275</v>
      </c>
    </row>
    <row r="97" s="2" customFormat="1" ht="16.5" customHeight="1">
      <c r="A97" s="40"/>
      <c r="B97" s="41"/>
      <c r="C97" s="206" t="s">
        <v>8</v>
      </c>
      <c r="D97" s="206" t="s">
        <v>141</v>
      </c>
      <c r="E97" s="207" t="s">
        <v>470</v>
      </c>
      <c r="F97" s="208" t="s">
        <v>471</v>
      </c>
      <c r="G97" s="209" t="s">
        <v>181</v>
      </c>
      <c r="H97" s="210">
        <v>1</v>
      </c>
      <c r="I97" s="211"/>
      <c r="J97" s="212">
        <f>ROUND(I97*H97,2)</f>
        <v>0</v>
      </c>
      <c r="K97" s="208" t="s">
        <v>19</v>
      </c>
      <c r="L97" s="46"/>
      <c r="M97" s="213" t="s">
        <v>19</v>
      </c>
      <c r="N97" s="214" t="s">
        <v>48</v>
      </c>
      <c r="O97" s="86"/>
      <c r="P97" s="215">
        <f>O97*H97</f>
        <v>0</v>
      </c>
      <c r="Q97" s="215">
        <v>0</v>
      </c>
      <c r="R97" s="215">
        <f>Q97*H97</f>
        <v>0</v>
      </c>
      <c r="S97" s="215">
        <v>0</v>
      </c>
      <c r="T97" s="216">
        <f>S97*H97</f>
        <v>0</v>
      </c>
      <c r="U97" s="40"/>
      <c r="V97" s="40"/>
      <c r="W97" s="40"/>
      <c r="X97" s="40"/>
      <c r="Y97" s="40"/>
      <c r="Z97" s="40"/>
      <c r="AA97" s="40"/>
      <c r="AB97" s="40"/>
      <c r="AC97" s="40"/>
      <c r="AD97" s="40"/>
      <c r="AE97" s="40"/>
      <c r="AR97" s="217" t="s">
        <v>146</v>
      </c>
      <c r="AT97" s="217" t="s">
        <v>141</v>
      </c>
      <c r="AU97" s="217" t="s">
        <v>85</v>
      </c>
      <c r="AY97" s="19" t="s">
        <v>136</v>
      </c>
      <c r="BE97" s="218">
        <f>IF(N97="základní",J97,0)</f>
        <v>0</v>
      </c>
      <c r="BF97" s="218">
        <f>IF(N97="snížená",J97,0)</f>
        <v>0</v>
      </c>
      <c r="BG97" s="218">
        <f>IF(N97="zákl. přenesená",J97,0)</f>
        <v>0</v>
      </c>
      <c r="BH97" s="218">
        <f>IF(N97="sníž. přenesená",J97,0)</f>
        <v>0</v>
      </c>
      <c r="BI97" s="218">
        <f>IF(N97="nulová",J97,0)</f>
        <v>0</v>
      </c>
      <c r="BJ97" s="19" t="s">
        <v>85</v>
      </c>
      <c r="BK97" s="218">
        <f>ROUND(I97*H97,2)</f>
        <v>0</v>
      </c>
      <c r="BL97" s="19" t="s">
        <v>146</v>
      </c>
      <c r="BM97" s="217" t="s">
        <v>289</v>
      </c>
    </row>
    <row r="98" s="12" customFormat="1" ht="25.92" customHeight="1">
      <c r="A98" s="12"/>
      <c r="B98" s="190"/>
      <c r="C98" s="191"/>
      <c r="D98" s="192" t="s">
        <v>76</v>
      </c>
      <c r="E98" s="193" t="s">
        <v>472</v>
      </c>
      <c r="F98" s="193" t="s">
        <v>473</v>
      </c>
      <c r="G98" s="191"/>
      <c r="H98" s="191"/>
      <c r="I98" s="194"/>
      <c r="J98" s="195">
        <f>BK98</f>
        <v>0</v>
      </c>
      <c r="K98" s="191"/>
      <c r="L98" s="196"/>
      <c r="M98" s="197"/>
      <c r="N98" s="198"/>
      <c r="O98" s="198"/>
      <c r="P98" s="199">
        <f>SUM(P99:P102)</f>
        <v>0</v>
      </c>
      <c r="Q98" s="198"/>
      <c r="R98" s="199">
        <f>SUM(R99:R102)</f>
        <v>0</v>
      </c>
      <c r="S98" s="198"/>
      <c r="T98" s="200">
        <f>SUM(T99:T102)</f>
        <v>0</v>
      </c>
      <c r="U98" s="12"/>
      <c r="V98" s="12"/>
      <c r="W98" s="12"/>
      <c r="X98" s="12"/>
      <c r="Y98" s="12"/>
      <c r="Z98" s="12"/>
      <c r="AA98" s="12"/>
      <c r="AB98" s="12"/>
      <c r="AC98" s="12"/>
      <c r="AD98" s="12"/>
      <c r="AE98" s="12"/>
      <c r="AR98" s="201" t="s">
        <v>85</v>
      </c>
      <c r="AT98" s="202" t="s">
        <v>76</v>
      </c>
      <c r="AU98" s="202" t="s">
        <v>77</v>
      </c>
      <c r="AY98" s="201" t="s">
        <v>136</v>
      </c>
      <c r="BK98" s="203">
        <f>SUM(BK99:BK102)</f>
        <v>0</v>
      </c>
    </row>
    <row r="99" s="2" customFormat="1" ht="24.15" customHeight="1">
      <c r="A99" s="40"/>
      <c r="B99" s="41"/>
      <c r="C99" s="206" t="s">
        <v>219</v>
      </c>
      <c r="D99" s="206" t="s">
        <v>141</v>
      </c>
      <c r="E99" s="207" t="s">
        <v>474</v>
      </c>
      <c r="F99" s="208" t="s">
        <v>475</v>
      </c>
      <c r="G99" s="209" t="s">
        <v>461</v>
      </c>
      <c r="H99" s="210">
        <v>2</v>
      </c>
      <c r="I99" s="211"/>
      <c r="J99" s="212">
        <f>ROUND(I99*H99,2)</f>
        <v>0</v>
      </c>
      <c r="K99" s="208" t="s">
        <v>19</v>
      </c>
      <c r="L99" s="46"/>
      <c r="M99" s="213" t="s">
        <v>19</v>
      </c>
      <c r="N99" s="214" t="s">
        <v>48</v>
      </c>
      <c r="O99" s="86"/>
      <c r="P99" s="215">
        <f>O99*H99</f>
        <v>0</v>
      </c>
      <c r="Q99" s="215">
        <v>0</v>
      </c>
      <c r="R99" s="215">
        <f>Q99*H99</f>
        <v>0</v>
      </c>
      <c r="S99" s="215">
        <v>0</v>
      </c>
      <c r="T99" s="216">
        <f>S99*H99</f>
        <v>0</v>
      </c>
      <c r="U99" s="40"/>
      <c r="V99" s="40"/>
      <c r="W99" s="40"/>
      <c r="X99" s="40"/>
      <c r="Y99" s="40"/>
      <c r="Z99" s="40"/>
      <c r="AA99" s="40"/>
      <c r="AB99" s="40"/>
      <c r="AC99" s="40"/>
      <c r="AD99" s="40"/>
      <c r="AE99" s="40"/>
      <c r="AR99" s="217" t="s">
        <v>146</v>
      </c>
      <c r="AT99" s="217" t="s">
        <v>141</v>
      </c>
      <c r="AU99" s="217" t="s">
        <v>85</v>
      </c>
      <c r="AY99" s="19" t="s">
        <v>136</v>
      </c>
      <c r="BE99" s="218">
        <f>IF(N99="základní",J99,0)</f>
        <v>0</v>
      </c>
      <c r="BF99" s="218">
        <f>IF(N99="snížená",J99,0)</f>
        <v>0</v>
      </c>
      <c r="BG99" s="218">
        <f>IF(N99="zákl. přenesená",J99,0)</f>
        <v>0</v>
      </c>
      <c r="BH99" s="218">
        <f>IF(N99="sníž. přenesená",J99,0)</f>
        <v>0</v>
      </c>
      <c r="BI99" s="218">
        <f>IF(N99="nulová",J99,0)</f>
        <v>0</v>
      </c>
      <c r="BJ99" s="19" t="s">
        <v>85</v>
      </c>
      <c r="BK99" s="218">
        <f>ROUND(I99*H99,2)</f>
        <v>0</v>
      </c>
      <c r="BL99" s="19" t="s">
        <v>146</v>
      </c>
      <c r="BM99" s="217" t="s">
        <v>303</v>
      </c>
    </row>
    <row r="100" s="2" customFormat="1" ht="21.75" customHeight="1">
      <c r="A100" s="40"/>
      <c r="B100" s="41"/>
      <c r="C100" s="206" t="s">
        <v>228</v>
      </c>
      <c r="D100" s="206" t="s">
        <v>141</v>
      </c>
      <c r="E100" s="207" t="s">
        <v>476</v>
      </c>
      <c r="F100" s="208" t="s">
        <v>477</v>
      </c>
      <c r="G100" s="209" t="s">
        <v>181</v>
      </c>
      <c r="H100" s="210">
        <v>1</v>
      </c>
      <c r="I100" s="211"/>
      <c r="J100" s="212">
        <f>ROUND(I100*H100,2)</f>
        <v>0</v>
      </c>
      <c r="K100" s="208" t="s">
        <v>19</v>
      </c>
      <c r="L100" s="46"/>
      <c r="M100" s="213" t="s">
        <v>19</v>
      </c>
      <c r="N100" s="214" t="s">
        <v>48</v>
      </c>
      <c r="O100" s="86"/>
      <c r="P100" s="215">
        <f>O100*H100</f>
        <v>0</v>
      </c>
      <c r="Q100" s="215">
        <v>0</v>
      </c>
      <c r="R100" s="215">
        <f>Q100*H100</f>
        <v>0</v>
      </c>
      <c r="S100" s="215">
        <v>0</v>
      </c>
      <c r="T100" s="216">
        <f>S100*H100</f>
        <v>0</v>
      </c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  <c r="AE100" s="40"/>
      <c r="AR100" s="217" t="s">
        <v>146</v>
      </c>
      <c r="AT100" s="217" t="s">
        <v>141</v>
      </c>
      <c r="AU100" s="217" t="s">
        <v>85</v>
      </c>
      <c r="AY100" s="19" t="s">
        <v>136</v>
      </c>
      <c r="BE100" s="218">
        <f>IF(N100="základní",J100,0)</f>
        <v>0</v>
      </c>
      <c r="BF100" s="218">
        <f>IF(N100="snížená",J100,0)</f>
        <v>0</v>
      </c>
      <c r="BG100" s="218">
        <f>IF(N100="zákl. přenesená",J100,0)</f>
        <v>0</v>
      </c>
      <c r="BH100" s="218">
        <f>IF(N100="sníž. přenesená",J100,0)</f>
        <v>0</v>
      </c>
      <c r="BI100" s="218">
        <f>IF(N100="nulová",J100,0)</f>
        <v>0</v>
      </c>
      <c r="BJ100" s="19" t="s">
        <v>85</v>
      </c>
      <c r="BK100" s="218">
        <f>ROUND(I100*H100,2)</f>
        <v>0</v>
      </c>
      <c r="BL100" s="19" t="s">
        <v>146</v>
      </c>
      <c r="BM100" s="217" t="s">
        <v>313</v>
      </c>
    </row>
    <row r="101" s="2" customFormat="1" ht="16.5" customHeight="1">
      <c r="A101" s="40"/>
      <c r="B101" s="41"/>
      <c r="C101" s="206" t="s">
        <v>236</v>
      </c>
      <c r="D101" s="206" t="s">
        <v>141</v>
      </c>
      <c r="E101" s="207" t="s">
        <v>478</v>
      </c>
      <c r="F101" s="208" t="s">
        <v>479</v>
      </c>
      <c r="G101" s="209" t="s">
        <v>181</v>
      </c>
      <c r="H101" s="210">
        <v>1</v>
      </c>
      <c r="I101" s="211"/>
      <c r="J101" s="212">
        <f>ROUND(I101*H101,2)</f>
        <v>0</v>
      </c>
      <c r="K101" s="208" t="s">
        <v>19</v>
      </c>
      <c r="L101" s="46"/>
      <c r="M101" s="213" t="s">
        <v>19</v>
      </c>
      <c r="N101" s="214" t="s">
        <v>48</v>
      </c>
      <c r="O101" s="86"/>
      <c r="P101" s="215">
        <f>O101*H101</f>
        <v>0</v>
      </c>
      <c r="Q101" s="215">
        <v>0</v>
      </c>
      <c r="R101" s="215">
        <f>Q101*H101</f>
        <v>0</v>
      </c>
      <c r="S101" s="215">
        <v>0</v>
      </c>
      <c r="T101" s="216">
        <f>S101*H101</f>
        <v>0</v>
      </c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  <c r="AE101" s="40"/>
      <c r="AR101" s="217" t="s">
        <v>146</v>
      </c>
      <c r="AT101" s="217" t="s">
        <v>141</v>
      </c>
      <c r="AU101" s="217" t="s">
        <v>85</v>
      </c>
      <c r="AY101" s="19" t="s">
        <v>136</v>
      </c>
      <c r="BE101" s="218">
        <f>IF(N101="základní",J101,0)</f>
        <v>0</v>
      </c>
      <c r="BF101" s="218">
        <f>IF(N101="snížená",J101,0)</f>
        <v>0</v>
      </c>
      <c r="BG101" s="218">
        <f>IF(N101="zákl. přenesená",J101,0)</f>
        <v>0</v>
      </c>
      <c r="BH101" s="218">
        <f>IF(N101="sníž. přenesená",J101,0)</f>
        <v>0</v>
      </c>
      <c r="BI101" s="218">
        <f>IF(N101="nulová",J101,0)</f>
        <v>0</v>
      </c>
      <c r="BJ101" s="19" t="s">
        <v>85</v>
      </c>
      <c r="BK101" s="218">
        <f>ROUND(I101*H101,2)</f>
        <v>0</v>
      </c>
      <c r="BL101" s="19" t="s">
        <v>146</v>
      </c>
      <c r="BM101" s="217" t="s">
        <v>326</v>
      </c>
    </row>
    <row r="102" s="2" customFormat="1" ht="16.5" customHeight="1">
      <c r="A102" s="40"/>
      <c r="B102" s="41"/>
      <c r="C102" s="206" t="s">
        <v>231</v>
      </c>
      <c r="D102" s="206" t="s">
        <v>141</v>
      </c>
      <c r="E102" s="207" t="s">
        <v>480</v>
      </c>
      <c r="F102" s="208" t="s">
        <v>481</v>
      </c>
      <c r="G102" s="209" t="s">
        <v>181</v>
      </c>
      <c r="H102" s="210">
        <v>1</v>
      </c>
      <c r="I102" s="211"/>
      <c r="J102" s="212">
        <f>ROUND(I102*H102,2)</f>
        <v>0</v>
      </c>
      <c r="K102" s="208" t="s">
        <v>19</v>
      </c>
      <c r="L102" s="46"/>
      <c r="M102" s="213" t="s">
        <v>19</v>
      </c>
      <c r="N102" s="214" t="s">
        <v>48</v>
      </c>
      <c r="O102" s="86"/>
      <c r="P102" s="215">
        <f>O102*H102</f>
        <v>0</v>
      </c>
      <c r="Q102" s="215">
        <v>0</v>
      </c>
      <c r="R102" s="215">
        <f>Q102*H102</f>
        <v>0</v>
      </c>
      <c r="S102" s="215">
        <v>0</v>
      </c>
      <c r="T102" s="216">
        <f>S102*H102</f>
        <v>0</v>
      </c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  <c r="AE102" s="40"/>
      <c r="AR102" s="217" t="s">
        <v>146</v>
      </c>
      <c r="AT102" s="217" t="s">
        <v>141</v>
      </c>
      <c r="AU102" s="217" t="s">
        <v>85</v>
      </c>
      <c r="AY102" s="19" t="s">
        <v>136</v>
      </c>
      <c r="BE102" s="218">
        <f>IF(N102="základní",J102,0)</f>
        <v>0</v>
      </c>
      <c r="BF102" s="218">
        <f>IF(N102="snížená",J102,0)</f>
        <v>0</v>
      </c>
      <c r="BG102" s="218">
        <f>IF(N102="zákl. přenesená",J102,0)</f>
        <v>0</v>
      </c>
      <c r="BH102" s="218">
        <f>IF(N102="sníž. přenesená",J102,0)</f>
        <v>0</v>
      </c>
      <c r="BI102" s="218">
        <f>IF(N102="nulová",J102,0)</f>
        <v>0</v>
      </c>
      <c r="BJ102" s="19" t="s">
        <v>85</v>
      </c>
      <c r="BK102" s="218">
        <f>ROUND(I102*H102,2)</f>
        <v>0</v>
      </c>
      <c r="BL102" s="19" t="s">
        <v>146</v>
      </c>
      <c r="BM102" s="217" t="s">
        <v>317</v>
      </c>
    </row>
    <row r="103" s="12" customFormat="1" ht="25.92" customHeight="1">
      <c r="A103" s="12"/>
      <c r="B103" s="190"/>
      <c r="C103" s="191"/>
      <c r="D103" s="192" t="s">
        <v>76</v>
      </c>
      <c r="E103" s="193" t="s">
        <v>482</v>
      </c>
      <c r="F103" s="193" t="s">
        <v>483</v>
      </c>
      <c r="G103" s="191"/>
      <c r="H103" s="191"/>
      <c r="I103" s="194"/>
      <c r="J103" s="195">
        <f>BK103</f>
        <v>0</v>
      </c>
      <c r="K103" s="191"/>
      <c r="L103" s="196"/>
      <c r="M103" s="197"/>
      <c r="N103" s="198"/>
      <c r="O103" s="198"/>
      <c r="P103" s="199">
        <f>SUM(P104:P108)</f>
        <v>0</v>
      </c>
      <c r="Q103" s="198"/>
      <c r="R103" s="199">
        <f>SUM(R104:R108)</f>
        <v>0</v>
      </c>
      <c r="S103" s="198"/>
      <c r="T103" s="200">
        <f>SUM(T104:T108)</f>
        <v>0</v>
      </c>
      <c r="U103" s="12"/>
      <c r="V103" s="12"/>
      <c r="W103" s="12"/>
      <c r="X103" s="12"/>
      <c r="Y103" s="12"/>
      <c r="Z103" s="12"/>
      <c r="AA103" s="12"/>
      <c r="AB103" s="12"/>
      <c r="AC103" s="12"/>
      <c r="AD103" s="12"/>
      <c r="AE103" s="12"/>
      <c r="AR103" s="201" t="s">
        <v>85</v>
      </c>
      <c r="AT103" s="202" t="s">
        <v>76</v>
      </c>
      <c r="AU103" s="202" t="s">
        <v>77</v>
      </c>
      <c r="AY103" s="201" t="s">
        <v>136</v>
      </c>
      <c r="BK103" s="203">
        <f>SUM(BK104:BK108)</f>
        <v>0</v>
      </c>
    </row>
    <row r="104" s="2" customFormat="1" ht="16.5" customHeight="1">
      <c r="A104" s="40"/>
      <c r="B104" s="41"/>
      <c r="C104" s="206" t="s">
        <v>245</v>
      </c>
      <c r="D104" s="206" t="s">
        <v>141</v>
      </c>
      <c r="E104" s="207" t="s">
        <v>484</v>
      </c>
      <c r="F104" s="208" t="s">
        <v>485</v>
      </c>
      <c r="G104" s="209" t="s">
        <v>181</v>
      </c>
      <c r="H104" s="210">
        <v>1</v>
      </c>
      <c r="I104" s="211"/>
      <c r="J104" s="212">
        <f>ROUND(I104*H104,2)</f>
        <v>0</v>
      </c>
      <c r="K104" s="208" t="s">
        <v>19</v>
      </c>
      <c r="L104" s="46"/>
      <c r="M104" s="213" t="s">
        <v>19</v>
      </c>
      <c r="N104" s="214" t="s">
        <v>48</v>
      </c>
      <c r="O104" s="86"/>
      <c r="P104" s="215">
        <f>O104*H104</f>
        <v>0</v>
      </c>
      <c r="Q104" s="215">
        <v>0</v>
      </c>
      <c r="R104" s="215">
        <f>Q104*H104</f>
        <v>0</v>
      </c>
      <c r="S104" s="215">
        <v>0</v>
      </c>
      <c r="T104" s="216">
        <f>S104*H104</f>
        <v>0</v>
      </c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  <c r="AE104" s="40"/>
      <c r="AR104" s="217" t="s">
        <v>146</v>
      </c>
      <c r="AT104" s="217" t="s">
        <v>141</v>
      </c>
      <c r="AU104" s="217" t="s">
        <v>85</v>
      </c>
      <c r="AY104" s="19" t="s">
        <v>136</v>
      </c>
      <c r="BE104" s="218">
        <f>IF(N104="základní",J104,0)</f>
        <v>0</v>
      </c>
      <c r="BF104" s="218">
        <f>IF(N104="snížená",J104,0)</f>
        <v>0</v>
      </c>
      <c r="BG104" s="218">
        <f>IF(N104="zákl. přenesená",J104,0)</f>
        <v>0</v>
      </c>
      <c r="BH104" s="218">
        <f>IF(N104="sníž. přenesená",J104,0)</f>
        <v>0</v>
      </c>
      <c r="BI104" s="218">
        <f>IF(N104="nulová",J104,0)</f>
        <v>0</v>
      </c>
      <c r="BJ104" s="19" t="s">
        <v>85</v>
      </c>
      <c r="BK104" s="218">
        <f>ROUND(I104*H104,2)</f>
        <v>0</v>
      </c>
      <c r="BL104" s="19" t="s">
        <v>146</v>
      </c>
      <c r="BM104" s="217" t="s">
        <v>348</v>
      </c>
    </row>
    <row r="105" s="2" customFormat="1" ht="16.5" customHeight="1">
      <c r="A105" s="40"/>
      <c r="B105" s="41"/>
      <c r="C105" s="206" t="s">
        <v>252</v>
      </c>
      <c r="D105" s="206" t="s">
        <v>141</v>
      </c>
      <c r="E105" s="207" t="s">
        <v>486</v>
      </c>
      <c r="F105" s="208" t="s">
        <v>487</v>
      </c>
      <c r="G105" s="209" t="s">
        <v>181</v>
      </c>
      <c r="H105" s="210">
        <v>1</v>
      </c>
      <c r="I105" s="211"/>
      <c r="J105" s="212">
        <f>ROUND(I105*H105,2)</f>
        <v>0</v>
      </c>
      <c r="K105" s="208" t="s">
        <v>19</v>
      </c>
      <c r="L105" s="46"/>
      <c r="M105" s="213" t="s">
        <v>19</v>
      </c>
      <c r="N105" s="214" t="s">
        <v>48</v>
      </c>
      <c r="O105" s="86"/>
      <c r="P105" s="215">
        <f>O105*H105</f>
        <v>0</v>
      </c>
      <c r="Q105" s="215">
        <v>0</v>
      </c>
      <c r="R105" s="215">
        <f>Q105*H105</f>
        <v>0</v>
      </c>
      <c r="S105" s="215">
        <v>0</v>
      </c>
      <c r="T105" s="216">
        <f>S105*H105</f>
        <v>0</v>
      </c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  <c r="AE105" s="40"/>
      <c r="AR105" s="217" t="s">
        <v>146</v>
      </c>
      <c r="AT105" s="217" t="s">
        <v>141</v>
      </c>
      <c r="AU105" s="217" t="s">
        <v>85</v>
      </c>
      <c r="AY105" s="19" t="s">
        <v>136</v>
      </c>
      <c r="BE105" s="218">
        <f>IF(N105="základní",J105,0)</f>
        <v>0</v>
      </c>
      <c r="BF105" s="218">
        <f>IF(N105="snížená",J105,0)</f>
        <v>0</v>
      </c>
      <c r="BG105" s="218">
        <f>IF(N105="zákl. přenesená",J105,0)</f>
        <v>0</v>
      </c>
      <c r="BH105" s="218">
        <f>IF(N105="sníž. přenesená",J105,0)</f>
        <v>0</v>
      </c>
      <c r="BI105" s="218">
        <f>IF(N105="nulová",J105,0)</f>
        <v>0</v>
      </c>
      <c r="BJ105" s="19" t="s">
        <v>85</v>
      </c>
      <c r="BK105" s="218">
        <f>ROUND(I105*H105,2)</f>
        <v>0</v>
      </c>
      <c r="BL105" s="19" t="s">
        <v>146</v>
      </c>
      <c r="BM105" s="217" t="s">
        <v>360</v>
      </c>
    </row>
    <row r="106" s="2" customFormat="1" ht="16.5" customHeight="1">
      <c r="A106" s="40"/>
      <c r="B106" s="41"/>
      <c r="C106" s="206" t="s">
        <v>257</v>
      </c>
      <c r="D106" s="206" t="s">
        <v>141</v>
      </c>
      <c r="E106" s="207" t="s">
        <v>488</v>
      </c>
      <c r="F106" s="208" t="s">
        <v>489</v>
      </c>
      <c r="G106" s="209" t="s">
        <v>181</v>
      </c>
      <c r="H106" s="210">
        <v>1</v>
      </c>
      <c r="I106" s="211"/>
      <c r="J106" s="212">
        <f>ROUND(I106*H106,2)</f>
        <v>0</v>
      </c>
      <c r="K106" s="208" t="s">
        <v>19</v>
      </c>
      <c r="L106" s="46"/>
      <c r="M106" s="213" t="s">
        <v>19</v>
      </c>
      <c r="N106" s="214" t="s">
        <v>48</v>
      </c>
      <c r="O106" s="86"/>
      <c r="P106" s="215">
        <f>O106*H106</f>
        <v>0</v>
      </c>
      <c r="Q106" s="215">
        <v>0</v>
      </c>
      <c r="R106" s="215">
        <f>Q106*H106</f>
        <v>0</v>
      </c>
      <c r="S106" s="215">
        <v>0</v>
      </c>
      <c r="T106" s="216">
        <f>S106*H106</f>
        <v>0</v>
      </c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  <c r="AE106" s="40"/>
      <c r="AR106" s="217" t="s">
        <v>146</v>
      </c>
      <c r="AT106" s="217" t="s">
        <v>141</v>
      </c>
      <c r="AU106" s="217" t="s">
        <v>85</v>
      </c>
      <c r="AY106" s="19" t="s">
        <v>136</v>
      </c>
      <c r="BE106" s="218">
        <f>IF(N106="základní",J106,0)</f>
        <v>0</v>
      </c>
      <c r="BF106" s="218">
        <f>IF(N106="snížená",J106,0)</f>
        <v>0</v>
      </c>
      <c r="BG106" s="218">
        <f>IF(N106="zákl. přenesená",J106,0)</f>
        <v>0</v>
      </c>
      <c r="BH106" s="218">
        <f>IF(N106="sníž. přenesená",J106,0)</f>
        <v>0</v>
      </c>
      <c r="BI106" s="218">
        <f>IF(N106="nulová",J106,0)</f>
        <v>0</v>
      </c>
      <c r="BJ106" s="19" t="s">
        <v>85</v>
      </c>
      <c r="BK106" s="218">
        <f>ROUND(I106*H106,2)</f>
        <v>0</v>
      </c>
      <c r="BL106" s="19" t="s">
        <v>146</v>
      </c>
      <c r="BM106" s="217" t="s">
        <v>375</v>
      </c>
    </row>
    <row r="107" s="2" customFormat="1" ht="16.5" customHeight="1">
      <c r="A107" s="40"/>
      <c r="B107" s="41"/>
      <c r="C107" s="206" t="s">
        <v>263</v>
      </c>
      <c r="D107" s="206" t="s">
        <v>141</v>
      </c>
      <c r="E107" s="207" t="s">
        <v>490</v>
      </c>
      <c r="F107" s="208" t="s">
        <v>491</v>
      </c>
      <c r="G107" s="209" t="s">
        <v>181</v>
      </c>
      <c r="H107" s="210">
        <v>1</v>
      </c>
      <c r="I107" s="211"/>
      <c r="J107" s="212">
        <f>ROUND(I107*H107,2)</f>
        <v>0</v>
      </c>
      <c r="K107" s="208" t="s">
        <v>19</v>
      </c>
      <c r="L107" s="46"/>
      <c r="M107" s="213" t="s">
        <v>19</v>
      </c>
      <c r="N107" s="214" t="s">
        <v>48</v>
      </c>
      <c r="O107" s="86"/>
      <c r="P107" s="215">
        <f>O107*H107</f>
        <v>0</v>
      </c>
      <c r="Q107" s="215">
        <v>0</v>
      </c>
      <c r="R107" s="215">
        <f>Q107*H107</f>
        <v>0</v>
      </c>
      <c r="S107" s="215">
        <v>0</v>
      </c>
      <c r="T107" s="216">
        <f>S107*H107</f>
        <v>0</v>
      </c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  <c r="AE107" s="40"/>
      <c r="AR107" s="217" t="s">
        <v>146</v>
      </c>
      <c r="AT107" s="217" t="s">
        <v>141</v>
      </c>
      <c r="AU107" s="217" t="s">
        <v>85</v>
      </c>
      <c r="AY107" s="19" t="s">
        <v>136</v>
      </c>
      <c r="BE107" s="218">
        <f>IF(N107="základní",J107,0)</f>
        <v>0</v>
      </c>
      <c r="BF107" s="218">
        <f>IF(N107="snížená",J107,0)</f>
        <v>0</v>
      </c>
      <c r="BG107" s="218">
        <f>IF(N107="zákl. přenesená",J107,0)</f>
        <v>0</v>
      </c>
      <c r="BH107" s="218">
        <f>IF(N107="sníž. přenesená",J107,0)</f>
        <v>0</v>
      </c>
      <c r="BI107" s="218">
        <f>IF(N107="nulová",J107,0)</f>
        <v>0</v>
      </c>
      <c r="BJ107" s="19" t="s">
        <v>85</v>
      </c>
      <c r="BK107" s="218">
        <f>ROUND(I107*H107,2)</f>
        <v>0</v>
      </c>
      <c r="BL107" s="19" t="s">
        <v>146</v>
      </c>
      <c r="BM107" s="217" t="s">
        <v>385</v>
      </c>
    </row>
    <row r="108" s="2" customFormat="1" ht="16.5" customHeight="1">
      <c r="A108" s="40"/>
      <c r="B108" s="41"/>
      <c r="C108" s="206" t="s">
        <v>7</v>
      </c>
      <c r="D108" s="206" t="s">
        <v>141</v>
      </c>
      <c r="E108" s="207" t="s">
        <v>492</v>
      </c>
      <c r="F108" s="208" t="s">
        <v>493</v>
      </c>
      <c r="G108" s="209" t="s">
        <v>181</v>
      </c>
      <c r="H108" s="210">
        <v>1</v>
      </c>
      <c r="I108" s="211"/>
      <c r="J108" s="212">
        <f>ROUND(I108*H108,2)</f>
        <v>0</v>
      </c>
      <c r="K108" s="208" t="s">
        <v>19</v>
      </c>
      <c r="L108" s="46"/>
      <c r="M108" s="272" t="s">
        <v>19</v>
      </c>
      <c r="N108" s="273" t="s">
        <v>48</v>
      </c>
      <c r="O108" s="274"/>
      <c r="P108" s="275">
        <f>O108*H108</f>
        <v>0</v>
      </c>
      <c r="Q108" s="275">
        <v>0</v>
      </c>
      <c r="R108" s="275">
        <f>Q108*H108</f>
        <v>0</v>
      </c>
      <c r="S108" s="275">
        <v>0</v>
      </c>
      <c r="T108" s="276">
        <f>S108*H108</f>
        <v>0</v>
      </c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  <c r="AE108" s="40"/>
      <c r="AR108" s="217" t="s">
        <v>146</v>
      </c>
      <c r="AT108" s="217" t="s">
        <v>141</v>
      </c>
      <c r="AU108" s="217" t="s">
        <v>85</v>
      </c>
      <c r="AY108" s="19" t="s">
        <v>136</v>
      </c>
      <c r="BE108" s="218">
        <f>IF(N108="základní",J108,0)</f>
        <v>0</v>
      </c>
      <c r="BF108" s="218">
        <f>IF(N108="snížená",J108,0)</f>
        <v>0</v>
      </c>
      <c r="BG108" s="218">
        <f>IF(N108="zákl. přenesená",J108,0)</f>
        <v>0</v>
      </c>
      <c r="BH108" s="218">
        <f>IF(N108="sníž. přenesená",J108,0)</f>
        <v>0</v>
      </c>
      <c r="BI108" s="218">
        <f>IF(N108="nulová",J108,0)</f>
        <v>0</v>
      </c>
      <c r="BJ108" s="19" t="s">
        <v>85</v>
      </c>
      <c r="BK108" s="218">
        <f>ROUND(I108*H108,2)</f>
        <v>0</v>
      </c>
      <c r="BL108" s="19" t="s">
        <v>146</v>
      </c>
      <c r="BM108" s="217" t="s">
        <v>395</v>
      </c>
    </row>
    <row r="109" s="2" customFormat="1" ht="6.96" customHeight="1">
      <c r="A109" s="40"/>
      <c r="B109" s="61"/>
      <c r="C109" s="62"/>
      <c r="D109" s="62"/>
      <c r="E109" s="62"/>
      <c r="F109" s="62"/>
      <c r="G109" s="62"/>
      <c r="H109" s="62"/>
      <c r="I109" s="62"/>
      <c r="J109" s="62"/>
      <c r="K109" s="62"/>
      <c r="L109" s="46"/>
      <c r="M109" s="40"/>
      <c r="O109" s="40"/>
      <c r="P109" s="40"/>
      <c r="Q109" s="40"/>
      <c r="R109" s="40"/>
      <c r="S109" s="40"/>
      <c r="T109" s="40"/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  <c r="AE109" s="40"/>
    </row>
  </sheetData>
  <sheetProtection sheet="1" autoFilter="0" formatColumns="0" formatRows="0" objects="1" scenarios="1" spinCount="100000" saltValue="tnampcndlomQW70FrFDDsTNfkqya1X3x5rjzIQxZ+ct0zYwtc7Cih76EndTMnHoC2pEmNI9je0/+DhborTy9gA==" hashValue="s2C95fSD5Rh00IAs8VC9Tl6I9xyJtYiDyAl7gOMlVRsxTqOCeEzvUVxA3voWP2lBKrzC1YzpzVnkl6+InKaKuw==" algorithmName="SHA-512" password="CC35"/>
  <autoFilter ref="C82:K108"/>
  <mergeCells count="9">
    <mergeCell ref="E7:H7"/>
    <mergeCell ref="E9:H9"/>
    <mergeCell ref="E18:H18"/>
    <mergeCell ref="E27:H27"/>
    <mergeCell ref="E48:H48"/>
    <mergeCell ref="E50:H50"/>
    <mergeCell ref="E73:H73"/>
    <mergeCell ref="E75:H75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9" t="s">
        <v>93</v>
      </c>
    </row>
    <row r="3" s="1" customFormat="1" ht="6.96" customHeight="1">
      <c r="B3" s="130"/>
      <c r="C3" s="131"/>
      <c r="D3" s="131"/>
      <c r="E3" s="131"/>
      <c r="F3" s="131"/>
      <c r="G3" s="131"/>
      <c r="H3" s="131"/>
      <c r="I3" s="131"/>
      <c r="J3" s="131"/>
      <c r="K3" s="131"/>
      <c r="L3" s="22"/>
      <c r="AT3" s="19" t="s">
        <v>87</v>
      </c>
    </row>
    <row r="4" s="1" customFormat="1" ht="24.96" customHeight="1">
      <c r="B4" s="22"/>
      <c r="D4" s="132" t="s">
        <v>97</v>
      </c>
      <c r="L4" s="22"/>
      <c r="M4" s="133" t="s">
        <v>10</v>
      </c>
      <c r="AT4" s="19" t="s">
        <v>4</v>
      </c>
    </row>
    <row r="5" s="1" customFormat="1" ht="6.96" customHeight="1">
      <c r="B5" s="22"/>
      <c r="L5" s="22"/>
    </row>
    <row r="6" s="1" customFormat="1" ht="12" customHeight="1">
      <c r="B6" s="22"/>
      <c r="D6" s="134" t="s">
        <v>16</v>
      </c>
      <c r="L6" s="22"/>
    </row>
    <row r="7" s="1" customFormat="1" ht="16.5" customHeight="1">
      <c r="B7" s="22"/>
      <c r="E7" s="135" t="str">
        <f>'Rekapitulace stavby'!K6</f>
        <v>Částečná rekonstrukce Menzy Jarov</v>
      </c>
      <c r="F7" s="134"/>
      <c r="G7" s="134"/>
      <c r="H7" s="134"/>
      <c r="L7" s="22"/>
    </row>
    <row r="8" s="2" customFormat="1" ht="12" customHeight="1">
      <c r="A8" s="40"/>
      <c r="B8" s="46"/>
      <c r="C8" s="40"/>
      <c r="D8" s="134" t="s">
        <v>98</v>
      </c>
      <c r="E8" s="40"/>
      <c r="F8" s="40"/>
      <c r="G8" s="40"/>
      <c r="H8" s="40"/>
      <c r="I8" s="40"/>
      <c r="J8" s="40"/>
      <c r="K8" s="40"/>
      <c r="L8" s="136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</row>
    <row r="9" s="2" customFormat="1" ht="16.5" customHeight="1">
      <c r="A9" s="40"/>
      <c r="B9" s="46"/>
      <c r="C9" s="40"/>
      <c r="D9" s="40"/>
      <c r="E9" s="137" t="s">
        <v>494</v>
      </c>
      <c r="F9" s="40"/>
      <c r="G9" s="40"/>
      <c r="H9" s="40"/>
      <c r="I9" s="40"/>
      <c r="J9" s="40"/>
      <c r="K9" s="40"/>
      <c r="L9" s="136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</row>
    <row r="10" s="2" customFormat="1">
      <c r="A10" s="40"/>
      <c r="B10" s="46"/>
      <c r="C10" s="40"/>
      <c r="D10" s="40"/>
      <c r="E10" s="40"/>
      <c r="F10" s="40"/>
      <c r="G10" s="40"/>
      <c r="H10" s="40"/>
      <c r="I10" s="40"/>
      <c r="J10" s="40"/>
      <c r="K10" s="40"/>
      <c r="L10" s="136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</row>
    <row r="11" s="2" customFormat="1" ht="12" customHeight="1">
      <c r="A11" s="40"/>
      <c r="B11" s="46"/>
      <c r="C11" s="40"/>
      <c r="D11" s="134" t="s">
        <v>18</v>
      </c>
      <c r="E11" s="40"/>
      <c r="F11" s="138" t="s">
        <v>19</v>
      </c>
      <c r="G11" s="40"/>
      <c r="H11" s="40"/>
      <c r="I11" s="134" t="s">
        <v>20</v>
      </c>
      <c r="J11" s="138" t="s">
        <v>19</v>
      </c>
      <c r="K11" s="40"/>
      <c r="L11" s="136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</row>
    <row r="12" s="2" customFormat="1" ht="12" customHeight="1">
      <c r="A12" s="40"/>
      <c r="B12" s="46"/>
      <c r="C12" s="40"/>
      <c r="D12" s="134" t="s">
        <v>21</v>
      </c>
      <c r="E12" s="40"/>
      <c r="F12" s="138" t="s">
        <v>22</v>
      </c>
      <c r="G12" s="40"/>
      <c r="H12" s="40"/>
      <c r="I12" s="134" t="s">
        <v>23</v>
      </c>
      <c r="J12" s="139" t="str">
        <f>'Rekapitulace stavby'!AN8</f>
        <v>9. 6. 2025</v>
      </c>
      <c r="K12" s="40"/>
      <c r="L12" s="136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</row>
    <row r="13" s="2" customFormat="1" ht="10.8" customHeight="1">
      <c r="A13" s="40"/>
      <c r="B13" s="46"/>
      <c r="C13" s="40"/>
      <c r="D13" s="40"/>
      <c r="E13" s="40"/>
      <c r="F13" s="40"/>
      <c r="G13" s="40"/>
      <c r="H13" s="40"/>
      <c r="I13" s="40"/>
      <c r="J13" s="40"/>
      <c r="K13" s="40"/>
      <c r="L13" s="136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</row>
    <row r="14" s="2" customFormat="1" ht="12" customHeight="1">
      <c r="A14" s="40"/>
      <c r="B14" s="46"/>
      <c r="C14" s="40"/>
      <c r="D14" s="134" t="s">
        <v>25</v>
      </c>
      <c r="E14" s="40"/>
      <c r="F14" s="40"/>
      <c r="G14" s="40"/>
      <c r="H14" s="40"/>
      <c r="I14" s="134" t="s">
        <v>26</v>
      </c>
      <c r="J14" s="138" t="s">
        <v>27</v>
      </c>
      <c r="K14" s="40"/>
      <c r="L14" s="136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</row>
    <row r="15" s="2" customFormat="1" ht="18" customHeight="1">
      <c r="A15" s="40"/>
      <c r="B15" s="46"/>
      <c r="C15" s="40"/>
      <c r="D15" s="40"/>
      <c r="E15" s="138" t="s">
        <v>28</v>
      </c>
      <c r="F15" s="40"/>
      <c r="G15" s="40"/>
      <c r="H15" s="40"/>
      <c r="I15" s="134" t="s">
        <v>29</v>
      </c>
      <c r="J15" s="138" t="s">
        <v>30</v>
      </c>
      <c r="K15" s="40"/>
      <c r="L15" s="136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</row>
    <row r="16" s="2" customFormat="1" ht="6.96" customHeight="1">
      <c r="A16" s="40"/>
      <c r="B16" s="46"/>
      <c r="C16" s="40"/>
      <c r="D16" s="40"/>
      <c r="E16" s="40"/>
      <c r="F16" s="40"/>
      <c r="G16" s="40"/>
      <c r="H16" s="40"/>
      <c r="I16" s="40"/>
      <c r="J16" s="40"/>
      <c r="K16" s="40"/>
      <c r="L16" s="136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</row>
    <row r="17" s="2" customFormat="1" ht="12" customHeight="1">
      <c r="A17" s="40"/>
      <c r="B17" s="46"/>
      <c r="C17" s="40"/>
      <c r="D17" s="134" t="s">
        <v>31</v>
      </c>
      <c r="E17" s="40"/>
      <c r="F17" s="40"/>
      <c r="G17" s="40"/>
      <c r="H17" s="40"/>
      <c r="I17" s="134" t="s">
        <v>26</v>
      </c>
      <c r="J17" s="35" t="str">
        <f>'Rekapitulace stavby'!AN13</f>
        <v>Vyplň údaj</v>
      </c>
      <c r="K17" s="40"/>
      <c r="L17" s="136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</row>
    <row r="18" s="2" customFormat="1" ht="18" customHeight="1">
      <c r="A18" s="40"/>
      <c r="B18" s="46"/>
      <c r="C18" s="40"/>
      <c r="D18" s="40"/>
      <c r="E18" s="35" t="str">
        <f>'Rekapitulace stavby'!E14</f>
        <v>Vyplň údaj</v>
      </c>
      <c r="F18" s="138"/>
      <c r="G18" s="138"/>
      <c r="H18" s="138"/>
      <c r="I18" s="134" t="s">
        <v>29</v>
      </c>
      <c r="J18" s="35" t="str">
        <f>'Rekapitulace stavby'!AN14</f>
        <v>Vyplň údaj</v>
      </c>
      <c r="K18" s="40"/>
      <c r="L18" s="136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</row>
    <row r="19" s="2" customFormat="1" ht="6.96" customHeight="1">
      <c r="A19" s="40"/>
      <c r="B19" s="46"/>
      <c r="C19" s="40"/>
      <c r="D19" s="40"/>
      <c r="E19" s="40"/>
      <c r="F19" s="40"/>
      <c r="G19" s="40"/>
      <c r="H19" s="40"/>
      <c r="I19" s="40"/>
      <c r="J19" s="40"/>
      <c r="K19" s="40"/>
      <c r="L19" s="136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</row>
    <row r="20" s="2" customFormat="1" ht="12" customHeight="1">
      <c r="A20" s="40"/>
      <c r="B20" s="46"/>
      <c r="C20" s="40"/>
      <c r="D20" s="134" t="s">
        <v>33</v>
      </c>
      <c r="E20" s="40"/>
      <c r="F20" s="40"/>
      <c r="G20" s="40"/>
      <c r="H20" s="40"/>
      <c r="I20" s="134" t="s">
        <v>26</v>
      </c>
      <c r="J20" s="138" t="s">
        <v>34</v>
      </c>
      <c r="K20" s="40"/>
      <c r="L20" s="136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</row>
    <row r="21" s="2" customFormat="1" ht="18" customHeight="1">
      <c r="A21" s="40"/>
      <c r="B21" s="46"/>
      <c r="C21" s="40"/>
      <c r="D21" s="40"/>
      <c r="E21" s="138" t="s">
        <v>35</v>
      </c>
      <c r="F21" s="40"/>
      <c r="G21" s="40"/>
      <c r="H21" s="40"/>
      <c r="I21" s="134" t="s">
        <v>29</v>
      </c>
      <c r="J21" s="138" t="s">
        <v>36</v>
      </c>
      <c r="K21" s="40"/>
      <c r="L21" s="136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</row>
    <row r="22" s="2" customFormat="1" ht="6.96" customHeight="1">
      <c r="A22" s="40"/>
      <c r="B22" s="46"/>
      <c r="C22" s="40"/>
      <c r="D22" s="40"/>
      <c r="E22" s="40"/>
      <c r="F22" s="40"/>
      <c r="G22" s="40"/>
      <c r="H22" s="40"/>
      <c r="I22" s="40"/>
      <c r="J22" s="40"/>
      <c r="K22" s="40"/>
      <c r="L22" s="136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</row>
    <row r="23" s="2" customFormat="1" ht="12" customHeight="1">
      <c r="A23" s="40"/>
      <c r="B23" s="46"/>
      <c r="C23" s="40"/>
      <c r="D23" s="134" t="s">
        <v>38</v>
      </c>
      <c r="E23" s="40"/>
      <c r="F23" s="40"/>
      <c r="G23" s="40"/>
      <c r="H23" s="40"/>
      <c r="I23" s="134" t="s">
        <v>26</v>
      </c>
      <c r="J23" s="138" t="s">
        <v>39</v>
      </c>
      <c r="K23" s="40"/>
      <c r="L23" s="136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</row>
    <row r="24" s="2" customFormat="1" ht="18" customHeight="1">
      <c r="A24" s="40"/>
      <c r="B24" s="46"/>
      <c r="C24" s="40"/>
      <c r="D24" s="40"/>
      <c r="E24" s="138" t="s">
        <v>40</v>
      </c>
      <c r="F24" s="40"/>
      <c r="G24" s="40"/>
      <c r="H24" s="40"/>
      <c r="I24" s="134" t="s">
        <v>29</v>
      </c>
      <c r="J24" s="138" t="s">
        <v>19</v>
      </c>
      <c r="K24" s="40"/>
      <c r="L24" s="136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</row>
    <row r="25" s="2" customFormat="1" ht="6.96" customHeight="1">
      <c r="A25" s="40"/>
      <c r="B25" s="46"/>
      <c r="C25" s="40"/>
      <c r="D25" s="40"/>
      <c r="E25" s="40"/>
      <c r="F25" s="40"/>
      <c r="G25" s="40"/>
      <c r="H25" s="40"/>
      <c r="I25" s="40"/>
      <c r="J25" s="40"/>
      <c r="K25" s="40"/>
      <c r="L25" s="136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</row>
    <row r="26" s="2" customFormat="1" ht="12" customHeight="1">
      <c r="A26" s="40"/>
      <c r="B26" s="46"/>
      <c r="C26" s="40"/>
      <c r="D26" s="134" t="s">
        <v>41</v>
      </c>
      <c r="E26" s="40"/>
      <c r="F26" s="40"/>
      <c r="G26" s="40"/>
      <c r="H26" s="40"/>
      <c r="I26" s="40"/>
      <c r="J26" s="40"/>
      <c r="K26" s="40"/>
      <c r="L26" s="136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</row>
    <row r="27" s="8" customFormat="1" ht="16.5" customHeight="1">
      <c r="A27" s="140"/>
      <c r="B27" s="141"/>
      <c r="C27" s="140"/>
      <c r="D27" s="140"/>
      <c r="E27" s="142" t="s">
        <v>19</v>
      </c>
      <c r="F27" s="142"/>
      <c r="G27" s="142"/>
      <c r="H27" s="142"/>
      <c r="I27" s="140"/>
      <c r="J27" s="140"/>
      <c r="K27" s="140"/>
      <c r="L27" s="143"/>
      <c r="S27" s="140"/>
      <c r="T27" s="140"/>
      <c r="U27" s="140"/>
      <c r="V27" s="140"/>
      <c r="W27" s="140"/>
      <c r="X27" s="140"/>
      <c r="Y27" s="140"/>
      <c r="Z27" s="140"/>
      <c r="AA27" s="140"/>
      <c r="AB27" s="140"/>
      <c r="AC27" s="140"/>
      <c r="AD27" s="140"/>
      <c r="AE27" s="140"/>
    </row>
    <row r="28" s="2" customFormat="1" ht="6.96" customHeight="1">
      <c r="A28" s="40"/>
      <c r="B28" s="46"/>
      <c r="C28" s="40"/>
      <c r="D28" s="40"/>
      <c r="E28" s="40"/>
      <c r="F28" s="40"/>
      <c r="G28" s="40"/>
      <c r="H28" s="40"/>
      <c r="I28" s="40"/>
      <c r="J28" s="40"/>
      <c r="K28" s="40"/>
      <c r="L28" s="136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</row>
    <row r="29" s="2" customFormat="1" ht="6.96" customHeight="1">
      <c r="A29" s="40"/>
      <c r="B29" s="46"/>
      <c r="C29" s="40"/>
      <c r="D29" s="144"/>
      <c r="E29" s="144"/>
      <c r="F29" s="144"/>
      <c r="G29" s="144"/>
      <c r="H29" s="144"/>
      <c r="I29" s="144"/>
      <c r="J29" s="144"/>
      <c r="K29" s="144"/>
      <c r="L29" s="136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</row>
    <row r="30" s="2" customFormat="1" ht="25.44" customHeight="1">
      <c r="A30" s="40"/>
      <c r="B30" s="46"/>
      <c r="C30" s="40"/>
      <c r="D30" s="145" t="s">
        <v>43</v>
      </c>
      <c r="E30" s="40"/>
      <c r="F30" s="40"/>
      <c r="G30" s="40"/>
      <c r="H30" s="40"/>
      <c r="I30" s="40"/>
      <c r="J30" s="146">
        <f>ROUND(J79, 2)</f>
        <v>0</v>
      </c>
      <c r="K30" s="40"/>
      <c r="L30" s="136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</row>
    <row r="31" s="2" customFormat="1" ht="6.96" customHeight="1">
      <c r="A31" s="40"/>
      <c r="B31" s="46"/>
      <c r="C31" s="40"/>
      <c r="D31" s="144"/>
      <c r="E31" s="144"/>
      <c r="F31" s="144"/>
      <c r="G31" s="144"/>
      <c r="H31" s="144"/>
      <c r="I31" s="144"/>
      <c r="J31" s="144"/>
      <c r="K31" s="144"/>
      <c r="L31" s="136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</row>
    <row r="32" s="2" customFormat="1" ht="14.4" customHeight="1">
      <c r="A32" s="40"/>
      <c r="B32" s="46"/>
      <c r="C32" s="40"/>
      <c r="D32" s="40"/>
      <c r="E32" s="40"/>
      <c r="F32" s="147" t="s">
        <v>45</v>
      </c>
      <c r="G32" s="40"/>
      <c r="H32" s="40"/>
      <c r="I32" s="147" t="s">
        <v>44</v>
      </c>
      <c r="J32" s="147" t="s">
        <v>46</v>
      </c>
      <c r="K32" s="40"/>
      <c r="L32" s="136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</row>
    <row r="33" s="2" customFormat="1" ht="14.4" customHeight="1">
      <c r="A33" s="40"/>
      <c r="B33" s="46"/>
      <c r="C33" s="40"/>
      <c r="D33" s="148" t="s">
        <v>47</v>
      </c>
      <c r="E33" s="134" t="s">
        <v>48</v>
      </c>
      <c r="F33" s="149">
        <f>ROUND((SUM(BE79:BE100)),  2)</f>
        <v>0</v>
      </c>
      <c r="G33" s="40"/>
      <c r="H33" s="40"/>
      <c r="I33" s="150">
        <v>0.20999999999999999</v>
      </c>
      <c r="J33" s="149">
        <f>ROUND(((SUM(BE79:BE100))*I33),  2)</f>
        <v>0</v>
      </c>
      <c r="K33" s="40"/>
      <c r="L33" s="136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</row>
    <row r="34" s="2" customFormat="1" ht="14.4" customHeight="1">
      <c r="A34" s="40"/>
      <c r="B34" s="46"/>
      <c r="C34" s="40"/>
      <c r="D34" s="40"/>
      <c r="E34" s="134" t="s">
        <v>49</v>
      </c>
      <c r="F34" s="149">
        <f>ROUND((SUM(BF79:BF100)),  2)</f>
        <v>0</v>
      </c>
      <c r="G34" s="40"/>
      <c r="H34" s="40"/>
      <c r="I34" s="150">
        <v>0.12</v>
      </c>
      <c r="J34" s="149">
        <f>ROUND(((SUM(BF79:BF100))*I34),  2)</f>
        <v>0</v>
      </c>
      <c r="K34" s="40"/>
      <c r="L34" s="136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</row>
    <row r="35" hidden="1" s="2" customFormat="1" ht="14.4" customHeight="1">
      <c r="A35" s="40"/>
      <c r="B35" s="46"/>
      <c r="C35" s="40"/>
      <c r="D35" s="40"/>
      <c r="E35" s="134" t="s">
        <v>50</v>
      </c>
      <c r="F35" s="149">
        <f>ROUND((SUM(BG79:BG100)),  2)</f>
        <v>0</v>
      </c>
      <c r="G35" s="40"/>
      <c r="H35" s="40"/>
      <c r="I35" s="150">
        <v>0.20999999999999999</v>
      </c>
      <c r="J35" s="149">
        <f>0</f>
        <v>0</v>
      </c>
      <c r="K35" s="40"/>
      <c r="L35" s="136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</row>
    <row r="36" hidden="1" s="2" customFormat="1" ht="14.4" customHeight="1">
      <c r="A36" s="40"/>
      <c r="B36" s="46"/>
      <c r="C36" s="40"/>
      <c r="D36" s="40"/>
      <c r="E36" s="134" t="s">
        <v>51</v>
      </c>
      <c r="F36" s="149">
        <f>ROUND((SUM(BH79:BH100)),  2)</f>
        <v>0</v>
      </c>
      <c r="G36" s="40"/>
      <c r="H36" s="40"/>
      <c r="I36" s="150">
        <v>0.12</v>
      </c>
      <c r="J36" s="149">
        <f>0</f>
        <v>0</v>
      </c>
      <c r="K36" s="40"/>
      <c r="L36" s="136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</row>
    <row r="37" hidden="1" s="2" customFormat="1" ht="14.4" customHeight="1">
      <c r="A37" s="40"/>
      <c r="B37" s="46"/>
      <c r="C37" s="40"/>
      <c r="D37" s="40"/>
      <c r="E37" s="134" t="s">
        <v>52</v>
      </c>
      <c r="F37" s="149">
        <f>ROUND((SUM(BI79:BI100)),  2)</f>
        <v>0</v>
      </c>
      <c r="G37" s="40"/>
      <c r="H37" s="40"/>
      <c r="I37" s="150">
        <v>0</v>
      </c>
      <c r="J37" s="149">
        <f>0</f>
        <v>0</v>
      </c>
      <c r="K37" s="40"/>
      <c r="L37" s="136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</row>
    <row r="38" s="2" customFormat="1" ht="6.96" customHeight="1">
      <c r="A38" s="40"/>
      <c r="B38" s="46"/>
      <c r="C38" s="40"/>
      <c r="D38" s="40"/>
      <c r="E38" s="40"/>
      <c r="F38" s="40"/>
      <c r="G38" s="40"/>
      <c r="H38" s="40"/>
      <c r="I38" s="40"/>
      <c r="J38" s="40"/>
      <c r="K38" s="40"/>
      <c r="L38" s="136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</row>
    <row r="39" s="2" customFormat="1" ht="25.44" customHeight="1">
      <c r="A39" s="40"/>
      <c r="B39" s="46"/>
      <c r="C39" s="151"/>
      <c r="D39" s="152" t="s">
        <v>53</v>
      </c>
      <c r="E39" s="153"/>
      <c r="F39" s="153"/>
      <c r="G39" s="154" t="s">
        <v>54</v>
      </c>
      <c r="H39" s="155" t="s">
        <v>55</v>
      </c>
      <c r="I39" s="153"/>
      <c r="J39" s="156">
        <f>SUM(J30:J37)</f>
        <v>0</v>
      </c>
      <c r="K39" s="157"/>
      <c r="L39" s="136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</row>
    <row r="40" s="2" customFormat="1" ht="14.4" customHeight="1">
      <c r="A40" s="40"/>
      <c r="B40" s="158"/>
      <c r="C40" s="159"/>
      <c r="D40" s="159"/>
      <c r="E40" s="159"/>
      <c r="F40" s="159"/>
      <c r="G40" s="159"/>
      <c r="H40" s="159"/>
      <c r="I40" s="159"/>
      <c r="J40" s="159"/>
      <c r="K40" s="159"/>
      <c r="L40" s="136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</row>
    <row r="44" s="2" customFormat="1" ht="6.96" customHeight="1">
      <c r="A44" s="40"/>
      <c r="B44" s="160"/>
      <c r="C44" s="161"/>
      <c r="D44" s="161"/>
      <c r="E44" s="161"/>
      <c r="F44" s="161"/>
      <c r="G44" s="161"/>
      <c r="H44" s="161"/>
      <c r="I44" s="161"/>
      <c r="J44" s="161"/>
      <c r="K44" s="161"/>
      <c r="L44" s="136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</row>
    <row r="45" s="2" customFormat="1" ht="24.96" customHeight="1">
      <c r="A45" s="40"/>
      <c r="B45" s="41"/>
      <c r="C45" s="25" t="s">
        <v>100</v>
      </c>
      <c r="D45" s="42"/>
      <c r="E45" s="42"/>
      <c r="F45" s="42"/>
      <c r="G45" s="42"/>
      <c r="H45" s="42"/>
      <c r="I45" s="42"/>
      <c r="J45" s="42"/>
      <c r="K45" s="42"/>
      <c r="L45" s="136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</row>
    <row r="46" s="2" customFormat="1" ht="6.96" customHeight="1">
      <c r="A46" s="40"/>
      <c r="B46" s="41"/>
      <c r="C46" s="42"/>
      <c r="D46" s="42"/>
      <c r="E46" s="42"/>
      <c r="F46" s="42"/>
      <c r="G46" s="42"/>
      <c r="H46" s="42"/>
      <c r="I46" s="42"/>
      <c r="J46" s="42"/>
      <c r="K46" s="42"/>
      <c r="L46" s="136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</row>
    <row r="47" s="2" customFormat="1" ht="12" customHeight="1">
      <c r="A47" s="40"/>
      <c r="B47" s="41"/>
      <c r="C47" s="34" t="s">
        <v>16</v>
      </c>
      <c r="D47" s="42"/>
      <c r="E47" s="42"/>
      <c r="F47" s="42"/>
      <c r="G47" s="42"/>
      <c r="H47" s="42"/>
      <c r="I47" s="42"/>
      <c r="J47" s="42"/>
      <c r="K47" s="42"/>
      <c r="L47" s="136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</row>
    <row r="48" s="2" customFormat="1" ht="16.5" customHeight="1">
      <c r="A48" s="40"/>
      <c r="B48" s="41"/>
      <c r="C48" s="42"/>
      <c r="D48" s="42"/>
      <c r="E48" s="162" t="str">
        <f>E7</f>
        <v>Částečná rekonstrukce Menzy Jarov</v>
      </c>
      <c r="F48" s="34"/>
      <c r="G48" s="34"/>
      <c r="H48" s="34"/>
      <c r="I48" s="42"/>
      <c r="J48" s="42"/>
      <c r="K48" s="42"/>
      <c r="L48" s="136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</row>
    <row r="49" s="2" customFormat="1" ht="12" customHeight="1">
      <c r="A49" s="40"/>
      <c r="B49" s="41"/>
      <c r="C49" s="34" t="s">
        <v>98</v>
      </c>
      <c r="D49" s="42"/>
      <c r="E49" s="42"/>
      <c r="F49" s="42"/>
      <c r="G49" s="42"/>
      <c r="H49" s="42"/>
      <c r="I49" s="42"/>
      <c r="J49" s="42"/>
      <c r="K49" s="42"/>
      <c r="L49" s="136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</row>
    <row r="50" s="2" customFormat="1" ht="16.5" customHeight="1">
      <c r="A50" s="40"/>
      <c r="B50" s="41"/>
      <c r="C50" s="42"/>
      <c r="D50" s="42"/>
      <c r="E50" s="71" t="str">
        <f>E9</f>
        <v>03 - Gastrotechnologie</v>
      </c>
      <c r="F50" s="42"/>
      <c r="G50" s="42"/>
      <c r="H50" s="42"/>
      <c r="I50" s="42"/>
      <c r="J50" s="42"/>
      <c r="K50" s="42"/>
      <c r="L50" s="136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</row>
    <row r="51" s="2" customFormat="1" ht="6.96" customHeight="1">
      <c r="A51" s="40"/>
      <c r="B51" s="41"/>
      <c r="C51" s="42"/>
      <c r="D51" s="42"/>
      <c r="E51" s="42"/>
      <c r="F51" s="42"/>
      <c r="G51" s="42"/>
      <c r="H51" s="42"/>
      <c r="I51" s="42"/>
      <c r="J51" s="42"/>
      <c r="K51" s="42"/>
      <c r="L51" s="136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</row>
    <row r="52" s="2" customFormat="1" ht="12" customHeight="1">
      <c r="A52" s="40"/>
      <c r="B52" s="41"/>
      <c r="C52" s="34" t="s">
        <v>21</v>
      </c>
      <c r="D52" s="42"/>
      <c r="E52" s="42"/>
      <c r="F52" s="29" t="str">
        <f>F12</f>
        <v>Jeseniova 2769/208, 13000 Praha 3 - Žižkov</v>
      </c>
      <c r="G52" s="42"/>
      <c r="H52" s="42"/>
      <c r="I52" s="34" t="s">
        <v>23</v>
      </c>
      <c r="J52" s="74" t="str">
        <f>IF(J12="","",J12)</f>
        <v>9. 6. 2025</v>
      </c>
      <c r="K52" s="42"/>
      <c r="L52" s="136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</row>
    <row r="53" s="2" customFormat="1" ht="6.96" customHeight="1">
      <c r="A53" s="40"/>
      <c r="B53" s="41"/>
      <c r="C53" s="42"/>
      <c r="D53" s="42"/>
      <c r="E53" s="42"/>
      <c r="F53" s="42"/>
      <c r="G53" s="42"/>
      <c r="H53" s="42"/>
      <c r="I53" s="42"/>
      <c r="J53" s="42"/>
      <c r="K53" s="42"/>
      <c r="L53" s="136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</row>
    <row r="54" s="2" customFormat="1" ht="25.65" customHeight="1">
      <c r="A54" s="40"/>
      <c r="B54" s="41"/>
      <c r="C54" s="34" t="s">
        <v>25</v>
      </c>
      <c r="D54" s="42"/>
      <c r="E54" s="42"/>
      <c r="F54" s="29" t="str">
        <f>E15</f>
        <v>Správa účelových zařízení VŠE v Praze</v>
      </c>
      <c r="G54" s="42"/>
      <c r="H54" s="42"/>
      <c r="I54" s="34" t="s">
        <v>33</v>
      </c>
      <c r="J54" s="38" t="str">
        <f>E21</f>
        <v>DROBNÝ ARCHITECTS, s.r.o.</v>
      </c>
      <c r="K54" s="42"/>
      <c r="L54" s="136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</row>
    <row r="55" s="2" customFormat="1" ht="15.15" customHeight="1">
      <c r="A55" s="40"/>
      <c r="B55" s="41"/>
      <c r="C55" s="34" t="s">
        <v>31</v>
      </c>
      <c r="D55" s="42"/>
      <c r="E55" s="42"/>
      <c r="F55" s="29" t="str">
        <f>IF(E18="","",E18)</f>
        <v>Vyplň údaj</v>
      </c>
      <c r="G55" s="42"/>
      <c r="H55" s="42"/>
      <c r="I55" s="34" t="s">
        <v>38</v>
      </c>
      <c r="J55" s="38" t="str">
        <f>E24</f>
        <v>Ing. Jaroslav Stolička</v>
      </c>
      <c r="K55" s="42"/>
      <c r="L55" s="136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</row>
    <row r="56" s="2" customFormat="1" ht="10.32" customHeight="1">
      <c r="A56" s="40"/>
      <c r="B56" s="41"/>
      <c r="C56" s="42"/>
      <c r="D56" s="42"/>
      <c r="E56" s="42"/>
      <c r="F56" s="42"/>
      <c r="G56" s="42"/>
      <c r="H56" s="42"/>
      <c r="I56" s="42"/>
      <c r="J56" s="42"/>
      <c r="K56" s="42"/>
      <c r="L56" s="136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</row>
    <row r="57" s="2" customFormat="1" ht="29.28" customHeight="1">
      <c r="A57" s="40"/>
      <c r="B57" s="41"/>
      <c r="C57" s="163" t="s">
        <v>101</v>
      </c>
      <c r="D57" s="164"/>
      <c r="E57" s="164"/>
      <c r="F57" s="164"/>
      <c r="G57" s="164"/>
      <c r="H57" s="164"/>
      <c r="I57" s="164"/>
      <c r="J57" s="165" t="s">
        <v>102</v>
      </c>
      <c r="K57" s="164"/>
      <c r="L57" s="136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</row>
    <row r="58" s="2" customFormat="1" ht="10.32" customHeight="1">
      <c r="A58" s="40"/>
      <c r="B58" s="41"/>
      <c r="C58" s="42"/>
      <c r="D58" s="42"/>
      <c r="E58" s="42"/>
      <c r="F58" s="42"/>
      <c r="G58" s="42"/>
      <c r="H58" s="42"/>
      <c r="I58" s="42"/>
      <c r="J58" s="42"/>
      <c r="K58" s="42"/>
      <c r="L58" s="136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</row>
    <row r="59" s="2" customFormat="1" ht="22.8" customHeight="1">
      <c r="A59" s="40"/>
      <c r="B59" s="41"/>
      <c r="C59" s="166" t="s">
        <v>75</v>
      </c>
      <c r="D59" s="42"/>
      <c r="E59" s="42"/>
      <c r="F59" s="42"/>
      <c r="G59" s="42"/>
      <c r="H59" s="42"/>
      <c r="I59" s="42"/>
      <c r="J59" s="104">
        <f>J79</f>
        <v>0</v>
      </c>
      <c r="K59" s="42"/>
      <c r="L59" s="136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U59" s="19" t="s">
        <v>103</v>
      </c>
    </row>
    <row r="60" s="2" customFormat="1" ht="21.84" customHeight="1">
      <c r="A60" s="40"/>
      <c r="B60" s="41"/>
      <c r="C60" s="42"/>
      <c r="D60" s="42"/>
      <c r="E60" s="42"/>
      <c r="F60" s="42"/>
      <c r="G60" s="42"/>
      <c r="H60" s="42"/>
      <c r="I60" s="42"/>
      <c r="J60" s="42"/>
      <c r="K60" s="42"/>
      <c r="L60" s="136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  <c r="AE60" s="40"/>
    </row>
    <row r="61" s="2" customFormat="1" ht="6.96" customHeight="1">
      <c r="A61" s="40"/>
      <c r="B61" s="61"/>
      <c r="C61" s="62"/>
      <c r="D61" s="62"/>
      <c r="E61" s="62"/>
      <c r="F61" s="62"/>
      <c r="G61" s="62"/>
      <c r="H61" s="62"/>
      <c r="I61" s="62"/>
      <c r="J61" s="62"/>
      <c r="K61" s="62"/>
      <c r="L61" s="136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  <c r="AE61" s="40"/>
    </row>
    <row r="65" s="2" customFormat="1" ht="6.96" customHeight="1">
      <c r="A65" s="40"/>
      <c r="B65" s="63"/>
      <c r="C65" s="64"/>
      <c r="D65" s="64"/>
      <c r="E65" s="64"/>
      <c r="F65" s="64"/>
      <c r="G65" s="64"/>
      <c r="H65" s="64"/>
      <c r="I65" s="64"/>
      <c r="J65" s="64"/>
      <c r="K65" s="64"/>
      <c r="L65" s="136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  <c r="AE65" s="40"/>
    </row>
    <row r="66" s="2" customFormat="1" ht="24.96" customHeight="1">
      <c r="A66" s="40"/>
      <c r="B66" s="41"/>
      <c r="C66" s="25" t="s">
        <v>121</v>
      </c>
      <c r="D66" s="42"/>
      <c r="E66" s="42"/>
      <c r="F66" s="42"/>
      <c r="G66" s="42"/>
      <c r="H66" s="42"/>
      <c r="I66" s="42"/>
      <c r="J66" s="42"/>
      <c r="K66" s="42"/>
      <c r="L66" s="136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  <c r="AE66" s="40"/>
    </row>
    <row r="67" s="2" customFormat="1" ht="6.96" customHeight="1">
      <c r="A67" s="40"/>
      <c r="B67" s="41"/>
      <c r="C67" s="42"/>
      <c r="D67" s="42"/>
      <c r="E67" s="42"/>
      <c r="F67" s="42"/>
      <c r="G67" s="42"/>
      <c r="H67" s="42"/>
      <c r="I67" s="42"/>
      <c r="J67" s="42"/>
      <c r="K67" s="42"/>
      <c r="L67" s="136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40"/>
      <c r="AE67" s="40"/>
    </row>
    <row r="68" s="2" customFormat="1" ht="12" customHeight="1">
      <c r="A68" s="40"/>
      <c r="B68" s="41"/>
      <c r="C68" s="34" t="s">
        <v>16</v>
      </c>
      <c r="D68" s="42"/>
      <c r="E68" s="42"/>
      <c r="F68" s="42"/>
      <c r="G68" s="42"/>
      <c r="H68" s="42"/>
      <c r="I68" s="42"/>
      <c r="J68" s="42"/>
      <c r="K68" s="42"/>
      <c r="L68" s="136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  <c r="AE68" s="40"/>
    </row>
    <row r="69" s="2" customFormat="1" ht="16.5" customHeight="1">
      <c r="A69" s="40"/>
      <c r="B69" s="41"/>
      <c r="C69" s="42"/>
      <c r="D69" s="42"/>
      <c r="E69" s="162" t="str">
        <f>E7</f>
        <v>Částečná rekonstrukce Menzy Jarov</v>
      </c>
      <c r="F69" s="34"/>
      <c r="G69" s="34"/>
      <c r="H69" s="34"/>
      <c r="I69" s="42"/>
      <c r="J69" s="42"/>
      <c r="K69" s="42"/>
      <c r="L69" s="136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  <c r="AE69" s="40"/>
    </row>
    <row r="70" s="2" customFormat="1" ht="12" customHeight="1">
      <c r="A70" s="40"/>
      <c r="B70" s="41"/>
      <c r="C70" s="34" t="s">
        <v>98</v>
      </c>
      <c r="D70" s="42"/>
      <c r="E70" s="42"/>
      <c r="F70" s="42"/>
      <c r="G70" s="42"/>
      <c r="H70" s="42"/>
      <c r="I70" s="42"/>
      <c r="J70" s="42"/>
      <c r="K70" s="42"/>
      <c r="L70" s="136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  <c r="AE70" s="40"/>
    </row>
    <row r="71" s="2" customFormat="1" ht="16.5" customHeight="1">
      <c r="A71" s="40"/>
      <c r="B71" s="41"/>
      <c r="C71" s="42"/>
      <c r="D71" s="42"/>
      <c r="E71" s="71" t="str">
        <f>E9</f>
        <v>03 - Gastrotechnologie</v>
      </c>
      <c r="F71" s="42"/>
      <c r="G71" s="42"/>
      <c r="H71" s="42"/>
      <c r="I71" s="42"/>
      <c r="J71" s="42"/>
      <c r="K71" s="42"/>
      <c r="L71" s="136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  <c r="AE71" s="40"/>
    </row>
    <row r="72" s="2" customFormat="1" ht="6.96" customHeight="1">
      <c r="A72" s="40"/>
      <c r="B72" s="41"/>
      <c r="C72" s="42"/>
      <c r="D72" s="42"/>
      <c r="E72" s="42"/>
      <c r="F72" s="42"/>
      <c r="G72" s="42"/>
      <c r="H72" s="42"/>
      <c r="I72" s="42"/>
      <c r="J72" s="42"/>
      <c r="K72" s="42"/>
      <c r="L72" s="136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  <c r="AE72" s="40"/>
    </row>
    <row r="73" s="2" customFormat="1" ht="12" customHeight="1">
      <c r="A73" s="40"/>
      <c r="B73" s="41"/>
      <c r="C73" s="34" t="s">
        <v>21</v>
      </c>
      <c r="D73" s="42"/>
      <c r="E73" s="42"/>
      <c r="F73" s="29" t="str">
        <f>F12</f>
        <v>Jeseniova 2769/208, 13000 Praha 3 - Žižkov</v>
      </c>
      <c r="G73" s="42"/>
      <c r="H73" s="42"/>
      <c r="I73" s="34" t="s">
        <v>23</v>
      </c>
      <c r="J73" s="74" t="str">
        <f>IF(J12="","",J12)</f>
        <v>9. 6. 2025</v>
      </c>
      <c r="K73" s="42"/>
      <c r="L73" s="136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  <c r="AE73" s="40"/>
    </row>
    <row r="74" s="2" customFormat="1" ht="6.96" customHeight="1">
      <c r="A74" s="40"/>
      <c r="B74" s="41"/>
      <c r="C74" s="42"/>
      <c r="D74" s="42"/>
      <c r="E74" s="42"/>
      <c r="F74" s="42"/>
      <c r="G74" s="42"/>
      <c r="H74" s="42"/>
      <c r="I74" s="42"/>
      <c r="J74" s="42"/>
      <c r="K74" s="42"/>
      <c r="L74" s="136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  <c r="AE74" s="40"/>
    </row>
    <row r="75" s="2" customFormat="1" ht="25.65" customHeight="1">
      <c r="A75" s="40"/>
      <c r="B75" s="41"/>
      <c r="C75" s="34" t="s">
        <v>25</v>
      </c>
      <c r="D75" s="42"/>
      <c r="E75" s="42"/>
      <c r="F75" s="29" t="str">
        <f>E15</f>
        <v>Správa účelových zařízení VŠE v Praze</v>
      </c>
      <c r="G75" s="42"/>
      <c r="H75" s="42"/>
      <c r="I75" s="34" t="s">
        <v>33</v>
      </c>
      <c r="J75" s="38" t="str">
        <f>E21</f>
        <v>DROBNÝ ARCHITECTS, s.r.o.</v>
      </c>
      <c r="K75" s="42"/>
      <c r="L75" s="136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  <c r="AE75" s="40"/>
    </row>
    <row r="76" s="2" customFormat="1" ht="15.15" customHeight="1">
      <c r="A76" s="40"/>
      <c r="B76" s="41"/>
      <c r="C76" s="34" t="s">
        <v>31</v>
      </c>
      <c r="D76" s="42"/>
      <c r="E76" s="42"/>
      <c r="F76" s="29" t="str">
        <f>IF(E18="","",E18)</f>
        <v>Vyplň údaj</v>
      </c>
      <c r="G76" s="42"/>
      <c r="H76" s="42"/>
      <c r="I76" s="34" t="s">
        <v>38</v>
      </c>
      <c r="J76" s="38" t="str">
        <f>E24</f>
        <v>Ing. Jaroslav Stolička</v>
      </c>
      <c r="K76" s="42"/>
      <c r="L76" s="136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</row>
    <row r="77" s="2" customFormat="1" ht="10.32" customHeight="1">
      <c r="A77" s="40"/>
      <c r="B77" s="41"/>
      <c r="C77" s="42"/>
      <c r="D77" s="42"/>
      <c r="E77" s="42"/>
      <c r="F77" s="42"/>
      <c r="G77" s="42"/>
      <c r="H77" s="42"/>
      <c r="I77" s="42"/>
      <c r="J77" s="42"/>
      <c r="K77" s="42"/>
      <c r="L77" s="136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</row>
    <row r="78" s="11" customFormat="1" ht="29.28" customHeight="1">
      <c r="A78" s="179"/>
      <c r="B78" s="180"/>
      <c r="C78" s="181" t="s">
        <v>122</v>
      </c>
      <c r="D78" s="182" t="s">
        <v>62</v>
      </c>
      <c r="E78" s="182" t="s">
        <v>58</v>
      </c>
      <c r="F78" s="182" t="s">
        <v>59</v>
      </c>
      <c r="G78" s="182" t="s">
        <v>123</v>
      </c>
      <c r="H78" s="182" t="s">
        <v>124</v>
      </c>
      <c r="I78" s="182" t="s">
        <v>125</v>
      </c>
      <c r="J78" s="182" t="s">
        <v>102</v>
      </c>
      <c r="K78" s="183" t="s">
        <v>126</v>
      </c>
      <c r="L78" s="184"/>
      <c r="M78" s="94" t="s">
        <v>19</v>
      </c>
      <c r="N78" s="95" t="s">
        <v>47</v>
      </c>
      <c r="O78" s="95" t="s">
        <v>127</v>
      </c>
      <c r="P78" s="95" t="s">
        <v>128</v>
      </c>
      <c r="Q78" s="95" t="s">
        <v>129</v>
      </c>
      <c r="R78" s="95" t="s">
        <v>130</v>
      </c>
      <c r="S78" s="95" t="s">
        <v>131</v>
      </c>
      <c r="T78" s="96" t="s">
        <v>132</v>
      </c>
      <c r="U78" s="179"/>
      <c r="V78" s="179"/>
      <c r="W78" s="179"/>
      <c r="X78" s="179"/>
      <c r="Y78" s="179"/>
      <c r="Z78" s="179"/>
      <c r="AA78" s="179"/>
      <c r="AB78" s="179"/>
      <c r="AC78" s="179"/>
      <c r="AD78" s="179"/>
      <c r="AE78" s="179"/>
    </row>
    <row r="79" s="2" customFormat="1" ht="22.8" customHeight="1">
      <c r="A79" s="40"/>
      <c r="B79" s="41"/>
      <c r="C79" s="101" t="s">
        <v>133</v>
      </c>
      <c r="D79" s="42"/>
      <c r="E79" s="42"/>
      <c r="F79" s="42"/>
      <c r="G79" s="42"/>
      <c r="H79" s="42"/>
      <c r="I79" s="42"/>
      <c r="J79" s="185">
        <f>BK79</f>
        <v>0</v>
      </c>
      <c r="K79" s="42"/>
      <c r="L79" s="46"/>
      <c r="M79" s="97"/>
      <c r="N79" s="186"/>
      <c r="O79" s="98"/>
      <c r="P79" s="187">
        <f>SUM(P80:P100)</f>
        <v>0</v>
      </c>
      <c r="Q79" s="98"/>
      <c r="R79" s="187">
        <f>SUM(R80:R100)</f>
        <v>0</v>
      </c>
      <c r="S79" s="98"/>
      <c r="T79" s="188">
        <f>SUM(T80:T100)</f>
        <v>0</v>
      </c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  <c r="AT79" s="19" t="s">
        <v>76</v>
      </c>
      <c r="AU79" s="19" t="s">
        <v>103</v>
      </c>
      <c r="BK79" s="189">
        <f>SUM(BK80:BK100)</f>
        <v>0</v>
      </c>
    </row>
    <row r="80" s="2" customFormat="1" ht="44.25" customHeight="1">
      <c r="A80" s="40"/>
      <c r="B80" s="41"/>
      <c r="C80" s="206" t="s">
        <v>85</v>
      </c>
      <c r="D80" s="206" t="s">
        <v>141</v>
      </c>
      <c r="E80" s="207" t="s">
        <v>147</v>
      </c>
      <c r="F80" s="208" t="s">
        <v>495</v>
      </c>
      <c r="G80" s="209" t="s">
        <v>255</v>
      </c>
      <c r="H80" s="210">
        <v>2</v>
      </c>
      <c r="I80" s="211"/>
      <c r="J80" s="212">
        <f>ROUND(I80*H80,2)</f>
        <v>0</v>
      </c>
      <c r="K80" s="208" t="s">
        <v>19</v>
      </c>
      <c r="L80" s="46"/>
      <c r="M80" s="213" t="s">
        <v>19</v>
      </c>
      <c r="N80" s="214" t="s">
        <v>48</v>
      </c>
      <c r="O80" s="86"/>
      <c r="P80" s="215">
        <f>O80*H80</f>
        <v>0</v>
      </c>
      <c r="Q80" s="215">
        <v>0</v>
      </c>
      <c r="R80" s="215">
        <f>Q80*H80</f>
        <v>0</v>
      </c>
      <c r="S80" s="215">
        <v>0</v>
      </c>
      <c r="T80" s="216">
        <f>S80*H80</f>
        <v>0</v>
      </c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  <c r="AR80" s="217" t="s">
        <v>146</v>
      </c>
      <c r="AT80" s="217" t="s">
        <v>141</v>
      </c>
      <c r="AU80" s="217" t="s">
        <v>77</v>
      </c>
      <c r="AY80" s="19" t="s">
        <v>136</v>
      </c>
      <c r="BE80" s="218">
        <f>IF(N80="základní",J80,0)</f>
        <v>0</v>
      </c>
      <c r="BF80" s="218">
        <f>IF(N80="snížená",J80,0)</f>
        <v>0</v>
      </c>
      <c r="BG80" s="218">
        <f>IF(N80="zákl. přenesená",J80,0)</f>
        <v>0</v>
      </c>
      <c r="BH80" s="218">
        <f>IF(N80="sníž. přenesená",J80,0)</f>
        <v>0</v>
      </c>
      <c r="BI80" s="218">
        <f>IF(N80="nulová",J80,0)</f>
        <v>0</v>
      </c>
      <c r="BJ80" s="19" t="s">
        <v>85</v>
      </c>
      <c r="BK80" s="218">
        <f>ROUND(I80*H80,2)</f>
        <v>0</v>
      </c>
      <c r="BL80" s="19" t="s">
        <v>146</v>
      </c>
      <c r="BM80" s="217" t="s">
        <v>87</v>
      </c>
    </row>
    <row r="81" s="2" customFormat="1" ht="37.8" customHeight="1">
      <c r="A81" s="40"/>
      <c r="B81" s="41"/>
      <c r="C81" s="206" t="s">
        <v>87</v>
      </c>
      <c r="D81" s="206" t="s">
        <v>141</v>
      </c>
      <c r="E81" s="207" t="s">
        <v>496</v>
      </c>
      <c r="F81" s="208" t="s">
        <v>497</v>
      </c>
      <c r="G81" s="209" t="s">
        <v>255</v>
      </c>
      <c r="H81" s="210">
        <v>2</v>
      </c>
      <c r="I81" s="211"/>
      <c r="J81" s="212">
        <f>ROUND(I81*H81,2)</f>
        <v>0</v>
      </c>
      <c r="K81" s="208" t="s">
        <v>19</v>
      </c>
      <c r="L81" s="46"/>
      <c r="M81" s="213" t="s">
        <v>19</v>
      </c>
      <c r="N81" s="214" t="s">
        <v>48</v>
      </c>
      <c r="O81" s="86"/>
      <c r="P81" s="215">
        <f>O81*H81</f>
        <v>0</v>
      </c>
      <c r="Q81" s="215">
        <v>0</v>
      </c>
      <c r="R81" s="215">
        <f>Q81*H81</f>
        <v>0</v>
      </c>
      <c r="S81" s="215">
        <v>0</v>
      </c>
      <c r="T81" s="216">
        <f>S81*H81</f>
        <v>0</v>
      </c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  <c r="AR81" s="217" t="s">
        <v>146</v>
      </c>
      <c r="AT81" s="217" t="s">
        <v>141</v>
      </c>
      <c r="AU81" s="217" t="s">
        <v>77</v>
      </c>
      <c r="AY81" s="19" t="s">
        <v>136</v>
      </c>
      <c r="BE81" s="218">
        <f>IF(N81="základní",J81,0)</f>
        <v>0</v>
      </c>
      <c r="BF81" s="218">
        <f>IF(N81="snížená",J81,0)</f>
        <v>0</v>
      </c>
      <c r="BG81" s="218">
        <f>IF(N81="zákl. přenesená",J81,0)</f>
        <v>0</v>
      </c>
      <c r="BH81" s="218">
        <f>IF(N81="sníž. přenesená",J81,0)</f>
        <v>0</v>
      </c>
      <c r="BI81" s="218">
        <f>IF(N81="nulová",J81,0)</f>
        <v>0</v>
      </c>
      <c r="BJ81" s="19" t="s">
        <v>85</v>
      </c>
      <c r="BK81" s="218">
        <f>ROUND(I81*H81,2)</f>
        <v>0</v>
      </c>
      <c r="BL81" s="19" t="s">
        <v>146</v>
      </c>
      <c r="BM81" s="217" t="s">
        <v>146</v>
      </c>
    </row>
    <row r="82" s="2" customFormat="1" ht="33" customHeight="1">
      <c r="A82" s="40"/>
      <c r="B82" s="41"/>
      <c r="C82" s="206" t="s">
        <v>147</v>
      </c>
      <c r="D82" s="206" t="s">
        <v>141</v>
      </c>
      <c r="E82" s="207" t="s">
        <v>146</v>
      </c>
      <c r="F82" s="208" t="s">
        <v>498</v>
      </c>
      <c r="G82" s="209" t="s">
        <v>255</v>
      </c>
      <c r="H82" s="210">
        <v>1</v>
      </c>
      <c r="I82" s="211"/>
      <c r="J82" s="212">
        <f>ROUND(I82*H82,2)</f>
        <v>0</v>
      </c>
      <c r="K82" s="208" t="s">
        <v>19</v>
      </c>
      <c r="L82" s="46"/>
      <c r="M82" s="213" t="s">
        <v>19</v>
      </c>
      <c r="N82" s="214" t="s">
        <v>48</v>
      </c>
      <c r="O82" s="86"/>
      <c r="P82" s="215">
        <f>O82*H82</f>
        <v>0</v>
      </c>
      <c r="Q82" s="215">
        <v>0</v>
      </c>
      <c r="R82" s="215">
        <f>Q82*H82</f>
        <v>0</v>
      </c>
      <c r="S82" s="215">
        <v>0</v>
      </c>
      <c r="T82" s="216">
        <f>S82*H82</f>
        <v>0</v>
      </c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R82" s="217" t="s">
        <v>146</v>
      </c>
      <c r="AT82" s="217" t="s">
        <v>141</v>
      </c>
      <c r="AU82" s="217" t="s">
        <v>77</v>
      </c>
      <c r="AY82" s="19" t="s">
        <v>136</v>
      </c>
      <c r="BE82" s="218">
        <f>IF(N82="základní",J82,0)</f>
        <v>0</v>
      </c>
      <c r="BF82" s="218">
        <f>IF(N82="snížená",J82,0)</f>
        <v>0</v>
      </c>
      <c r="BG82" s="218">
        <f>IF(N82="zákl. přenesená",J82,0)</f>
        <v>0</v>
      </c>
      <c r="BH82" s="218">
        <f>IF(N82="sníž. přenesená",J82,0)</f>
        <v>0</v>
      </c>
      <c r="BI82" s="218">
        <f>IF(N82="nulová",J82,0)</f>
        <v>0</v>
      </c>
      <c r="BJ82" s="19" t="s">
        <v>85</v>
      </c>
      <c r="BK82" s="218">
        <f>ROUND(I82*H82,2)</f>
        <v>0</v>
      </c>
      <c r="BL82" s="19" t="s">
        <v>146</v>
      </c>
      <c r="BM82" s="217" t="s">
        <v>137</v>
      </c>
    </row>
    <row r="83" s="2" customFormat="1" ht="49.05" customHeight="1">
      <c r="A83" s="40"/>
      <c r="B83" s="41"/>
      <c r="C83" s="206" t="s">
        <v>146</v>
      </c>
      <c r="D83" s="206" t="s">
        <v>141</v>
      </c>
      <c r="E83" s="207" t="s">
        <v>174</v>
      </c>
      <c r="F83" s="208" t="s">
        <v>499</v>
      </c>
      <c r="G83" s="209" t="s">
        <v>255</v>
      </c>
      <c r="H83" s="210">
        <v>1</v>
      </c>
      <c r="I83" s="211"/>
      <c r="J83" s="212">
        <f>ROUND(I83*H83,2)</f>
        <v>0</v>
      </c>
      <c r="K83" s="208" t="s">
        <v>19</v>
      </c>
      <c r="L83" s="46"/>
      <c r="M83" s="213" t="s">
        <v>19</v>
      </c>
      <c r="N83" s="214" t="s">
        <v>48</v>
      </c>
      <c r="O83" s="86"/>
      <c r="P83" s="215">
        <f>O83*H83</f>
        <v>0</v>
      </c>
      <c r="Q83" s="215">
        <v>0</v>
      </c>
      <c r="R83" s="215">
        <f>Q83*H83</f>
        <v>0</v>
      </c>
      <c r="S83" s="215">
        <v>0</v>
      </c>
      <c r="T83" s="216">
        <f>S83*H83</f>
        <v>0</v>
      </c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  <c r="AR83" s="217" t="s">
        <v>146</v>
      </c>
      <c r="AT83" s="217" t="s">
        <v>141</v>
      </c>
      <c r="AU83" s="217" t="s">
        <v>77</v>
      </c>
      <c r="AY83" s="19" t="s">
        <v>136</v>
      </c>
      <c r="BE83" s="218">
        <f>IF(N83="základní",J83,0)</f>
        <v>0</v>
      </c>
      <c r="BF83" s="218">
        <f>IF(N83="snížená",J83,0)</f>
        <v>0</v>
      </c>
      <c r="BG83" s="218">
        <f>IF(N83="zákl. přenesená",J83,0)</f>
        <v>0</v>
      </c>
      <c r="BH83" s="218">
        <f>IF(N83="sníž. přenesená",J83,0)</f>
        <v>0</v>
      </c>
      <c r="BI83" s="218">
        <f>IF(N83="nulová",J83,0)</f>
        <v>0</v>
      </c>
      <c r="BJ83" s="19" t="s">
        <v>85</v>
      </c>
      <c r="BK83" s="218">
        <f>ROUND(I83*H83,2)</f>
        <v>0</v>
      </c>
      <c r="BL83" s="19" t="s">
        <v>146</v>
      </c>
      <c r="BM83" s="217" t="s">
        <v>192</v>
      </c>
    </row>
    <row r="84" s="2" customFormat="1" ht="55.5" customHeight="1">
      <c r="A84" s="40"/>
      <c r="B84" s="41"/>
      <c r="C84" s="206" t="s">
        <v>174</v>
      </c>
      <c r="D84" s="206" t="s">
        <v>141</v>
      </c>
      <c r="E84" s="207" t="s">
        <v>500</v>
      </c>
      <c r="F84" s="208" t="s">
        <v>501</v>
      </c>
      <c r="G84" s="209" t="s">
        <v>255</v>
      </c>
      <c r="H84" s="210">
        <v>1</v>
      </c>
      <c r="I84" s="211"/>
      <c r="J84" s="212">
        <f>ROUND(I84*H84,2)</f>
        <v>0</v>
      </c>
      <c r="K84" s="208" t="s">
        <v>19</v>
      </c>
      <c r="L84" s="46"/>
      <c r="M84" s="213" t="s">
        <v>19</v>
      </c>
      <c r="N84" s="214" t="s">
        <v>48</v>
      </c>
      <c r="O84" s="86"/>
      <c r="P84" s="215">
        <f>O84*H84</f>
        <v>0</v>
      </c>
      <c r="Q84" s="215">
        <v>0</v>
      </c>
      <c r="R84" s="215">
        <f>Q84*H84</f>
        <v>0</v>
      </c>
      <c r="S84" s="215">
        <v>0</v>
      </c>
      <c r="T84" s="216">
        <f>S84*H84</f>
        <v>0</v>
      </c>
      <c r="U84" s="40"/>
      <c r="V84" s="40"/>
      <c r="W84" s="40"/>
      <c r="X84" s="40"/>
      <c r="Y84" s="40"/>
      <c r="Z84" s="40"/>
      <c r="AA84" s="40"/>
      <c r="AB84" s="40"/>
      <c r="AC84" s="40"/>
      <c r="AD84" s="40"/>
      <c r="AE84" s="40"/>
      <c r="AR84" s="217" t="s">
        <v>146</v>
      </c>
      <c r="AT84" s="217" t="s">
        <v>141</v>
      </c>
      <c r="AU84" s="217" t="s">
        <v>77</v>
      </c>
      <c r="AY84" s="19" t="s">
        <v>136</v>
      </c>
      <c r="BE84" s="218">
        <f>IF(N84="základní",J84,0)</f>
        <v>0</v>
      </c>
      <c r="BF84" s="218">
        <f>IF(N84="snížená",J84,0)</f>
        <v>0</v>
      </c>
      <c r="BG84" s="218">
        <f>IF(N84="zákl. přenesená",J84,0)</f>
        <v>0</v>
      </c>
      <c r="BH84" s="218">
        <f>IF(N84="sníž. přenesená",J84,0)</f>
        <v>0</v>
      </c>
      <c r="BI84" s="218">
        <f>IF(N84="nulová",J84,0)</f>
        <v>0</v>
      </c>
      <c r="BJ84" s="19" t="s">
        <v>85</v>
      </c>
      <c r="BK84" s="218">
        <f>ROUND(I84*H84,2)</f>
        <v>0</v>
      </c>
      <c r="BL84" s="19" t="s">
        <v>146</v>
      </c>
      <c r="BM84" s="217" t="s">
        <v>202</v>
      </c>
    </row>
    <row r="85" s="2" customFormat="1" ht="16.5" customHeight="1">
      <c r="A85" s="40"/>
      <c r="B85" s="41"/>
      <c r="C85" s="206" t="s">
        <v>137</v>
      </c>
      <c r="D85" s="206" t="s">
        <v>141</v>
      </c>
      <c r="E85" s="207" t="s">
        <v>137</v>
      </c>
      <c r="F85" s="208" t="s">
        <v>502</v>
      </c>
      <c r="G85" s="209" t="s">
        <v>255</v>
      </c>
      <c r="H85" s="210">
        <v>2</v>
      </c>
      <c r="I85" s="211"/>
      <c r="J85" s="212">
        <f>ROUND(I85*H85,2)</f>
        <v>0</v>
      </c>
      <c r="K85" s="208" t="s">
        <v>19</v>
      </c>
      <c r="L85" s="46"/>
      <c r="M85" s="213" t="s">
        <v>19</v>
      </c>
      <c r="N85" s="214" t="s">
        <v>48</v>
      </c>
      <c r="O85" s="86"/>
      <c r="P85" s="215">
        <f>O85*H85</f>
        <v>0</v>
      </c>
      <c r="Q85" s="215">
        <v>0</v>
      </c>
      <c r="R85" s="215">
        <f>Q85*H85</f>
        <v>0</v>
      </c>
      <c r="S85" s="215">
        <v>0</v>
      </c>
      <c r="T85" s="216">
        <f>S85*H85</f>
        <v>0</v>
      </c>
      <c r="U85" s="40"/>
      <c r="V85" s="40"/>
      <c r="W85" s="40"/>
      <c r="X85" s="40"/>
      <c r="Y85" s="40"/>
      <c r="Z85" s="40"/>
      <c r="AA85" s="40"/>
      <c r="AB85" s="40"/>
      <c r="AC85" s="40"/>
      <c r="AD85" s="40"/>
      <c r="AE85" s="40"/>
      <c r="AR85" s="217" t="s">
        <v>146</v>
      </c>
      <c r="AT85" s="217" t="s">
        <v>141</v>
      </c>
      <c r="AU85" s="217" t="s">
        <v>77</v>
      </c>
      <c r="AY85" s="19" t="s">
        <v>136</v>
      </c>
      <c r="BE85" s="218">
        <f>IF(N85="základní",J85,0)</f>
        <v>0</v>
      </c>
      <c r="BF85" s="218">
        <f>IF(N85="snížená",J85,0)</f>
        <v>0</v>
      </c>
      <c r="BG85" s="218">
        <f>IF(N85="zákl. přenesená",J85,0)</f>
        <v>0</v>
      </c>
      <c r="BH85" s="218">
        <f>IF(N85="sníž. přenesená",J85,0)</f>
        <v>0</v>
      </c>
      <c r="BI85" s="218">
        <f>IF(N85="nulová",J85,0)</f>
        <v>0</v>
      </c>
      <c r="BJ85" s="19" t="s">
        <v>85</v>
      </c>
      <c r="BK85" s="218">
        <f>ROUND(I85*H85,2)</f>
        <v>0</v>
      </c>
      <c r="BL85" s="19" t="s">
        <v>146</v>
      </c>
      <c r="BM85" s="217" t="s">
        <v>8</v>
      </c>
    </row>
    <row r="86" s="2" customFormat="1" ht="24.15" customHeight="1">
      <c r="A86" s="40"/>
      <c r="B86" s="41"/>
      <c r="C86" s="206" t="s">
        <v>185</v>
      </c>
      <c r="D86" s="206" t="s">
        <v>141</v>
      </c>
      <c r="E86" s="207" t="s">
        <v>185</v>
      </c>
      <c r="F86" s="208" t="s">
        <v>503</v>
      </c>
      <c r="G86" s="209" t="s">
        <v>255</v>
      </c>
      <c r="H86" s="210">
        <v>1</v>
      </c>
      <c r="I86" s="211"/>
      <c r="J86" s="212">
        <f>ROUND(I86*H86,2)</f>
        <v>0</v>
      </c>
      <c r="K86" s="208" t="s">
        <v>19</v>
      </c>
      <c r="L86" s="46"/>
      <c r="M86" s="213" t="s">
        <v>19</v>
      </c>
      <c r="N86" s="214" t="s">
        <v>48</v>
      </c>
      <c r="O86" s="86"/>
      <c r="P86" s="215">
        <f>O86*H86</f>
        <v>0</v>
      </c>
      <c r="Q86" s="215">
        <v>0</v>
      </c>
      <c r="R86" s="215">
        <f>Q86*H86</f>
        <v>0</v>
      </c>
      <c r="S86" s="215">
        <v>0</v>
      </c>
      <c r="T86" s="216">
        <f>S86*H86</f>
        <v>0</v>
      </c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  <c r="AR86" s="217" t="s">
        <v>146</v>
      </c>
      <c r="AT86" s="217" t="s">
        <v>141</v>
      </c>
      <c r="AU86" s="217" t="s">
        <v>77</v>
      </c>
      <c r="AY86" s="19" t="s">
        <v>136</v>
      </c>
      <c r="BE86" s="218">
        <f>IF(N86="základní",J86,0)</f>
        <v>0</v>
      </c>
      <c r="BF86" s="218">
        <f>IF(N86="snížená",J86,0)</f>
        <v>0</v>
      </c>
      <c r="BG86" s="218">
        <f>IF(N86="zákl. přenesená",J86,0)</f>
        <v>0</v>
      </c>
      <c r="BH86" s="218">
        <f>IF(N86="sníž. přenesená",J86,0)</f>
        <v>0</v>
      </c>
      <c r="BI86" s="218">
        <f>IF(N86="nulová",J86,0)</f>
        <v>0</v>
      </c>
      <c r="BJ86" s="19" t="s">
        <v>85</v>
      </c>
      <c r="BK86" s="218">
        <f>ROUND(I86*H86,2)</f>
        <v>0</v>
      </c>
      <c r="BL86" s="19" t="s">
        <v>146</v>
      </c>
      <c r="BM86" s="217" t="s">
        <v>228</v>
      </c>
    </row>
    <row r="87" s="2" customFormat="1" ht="24.15" customHeight="1">
      <c r="A87" s="40"/>
      <c r="B87" s="41"/>
      <c r="C87" s="206" t="s">
        <v>192</v>
      </c>
      <c r="D87" s="206" t="s">
        <v>141</v>
      </c>
      <c r="E87" s="207" t="s">
        <v>192</v>
      </c>
      <c r="F87" s="208" t="s">
        <v>504</v>
      </c>
      <c r="G87" s="209" t="s">
        <v>255</v>
      </c>
      <c r="H87" s="210">
        <v>2</v>
      </c>
      <c r="I87" s="211"/>
      <c r="J87" s="212">
        <f>ROUND(I87*H87,2)</f>
        <v>0</v>
      </c>
      <c r="K87" s="208" t="s">
        <v>19</v>
      </c>
      <c r="L87" s="46"/>
      <c r="M87" s="213" t="s">
        <v>19</v>
      </c>
      <c r="N87" s="214" t="s">
        <v>48</v>
      </c>
      <c r="O87" s="86"/>
      <c r="P87" s="215">
        <f>O87*H87</f>
        <v>0</v>
      </c>
      <c r="Q87" s="215">
        <v>0</v>
      </c>
      <c r="R87" s="215">
        <f>Q87*H87</f>
        <v>0</v>
      </c>
      <c r="S87" s="215">
        <v>0</v>
      </c>
      <c r="T87" s="216">
        <f>S87*H87</f>
        <v>0</v>
      </c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  <c r="AR87" s="217" t="s">
        <v>146</v>
      </c>
      <c r="AT87" s="217" t="s">
        <v>141</v>
      </c>
      <c r="AU87" s="217" t="s">
        <v>77</v>
      </c>
      <c r="AY87" s="19" t="s">
        <v>136</v>
      </c>
      <c r="BE87" s="218">
        <f>IF(N87="základní",J87,0)</f>
        <v>0</v>
      </c>
      <c r="BF87" s="218">
        <f>IF(N87="snížená",J87,0)</f>
        <v>0</v>
      </c>
      <c r="BG87" s="218">
        <f>IF(N87="zákl. přenesená",J87,0)</f>
        <v>0</v>
      </c>
      <c r="BH87" s="218">
        <f>IF(N87="sníž. přenesená",J87,0)</f>
        <v>0</v>
      </c>
      <c r="BI87" s="218">
        <f>IF(N87="nulová",J87,0)</f>
        <v>0</v>
      </c>
      <c r="BJ87" s="19" t="s">
        <v>85</v>
      </c>
      <c r="BK87" s="218">
        <f>ROUND(I87*H87,2)</f>
        <v>0</v>
      </c>
      <c r="BL87" s="19" t="s">
        <v>146</v>
      </c>
      <c r="BM87" s="217" t="s">
        <v>231</v>
      </c>
    </row>
    <row r="88" s="2" customFormat="1" ht="24.15" customHeight="1">
      <c r="A88" s="40"/>
      <c r="B88" s="41"/>
      <c r="C88" s="206" t="s">
        <v>163</v>
      </c>
      <c r="D88" s="206" t="s">
        <v>141</v>
      </c>
      <c r="E88" s="207" t="s">
        <v>163</v>
      </c>
      <c r="F88" s="208" t="s">
        <v>505</v>
      </c>
      <c r="G88" s="209" t="s">
        <v>255</v>
      </c>
      <c r="H88" s="210">
        <v>1</v>
      </c>
      <c r="I88" s="211"/>
      <c r="J88" s="212">
        <f>ROUND(I88*H88,2)</f>
        <v>0</v>
      </c>
      <c r="K88" s="208" t="s">
        <v>19</v>
      </c>
      <c r="L88" s="46"/>
      <c r="M88" s="213" t="s">
        <v>19</v>
      </c>
      <c r="N88" s="214" t="s">
        <v>48</v>
      </c>
      <c r="O88" s="86"/>
      <c r="P88" s="215">
        <f>O88*H88</f>
        <v>0</v>
      </c>
      <c r="Q88" s="215">
        <v>0</v>
      </c>
      <c r="R88" s="215">
        <f>Q88*H88</f>
        <v>0</v>
      </c>
      <c r="S88" s="215">
        <v>0</v>
      </c>
      <c r="T88" s="216">
        <f>S88*H88</f>
        <v>0</v>
      </c>
      <c r="U88" s="40"/>
      <c r="V88" s="40"/>
      <c r="W88" s="40"/>
      <c r="X88" s="40"/>
      <c r="Y88" s="40"/>
      <c r="Z88" s="40"/>
      <c r="AA88" s="40"/>
      <c r="AB88" s="40"/>
      <c r="AC88" s="40"/>
      <c r="AD88" s="40"/>
      <c r="AE88" s="40"/>
      <c r="AR88" s="217" t="s">
        <v>146</v>
      </c>
      <c r="AT88" s="217" t="s">
        <v>141</v>
      </c>
      <c r="AU88" s="217" t="s">
        <v>77</v>
      </c>
      <c r="AY88" s="19" t="s">
        <v>136</v>
      </c>
      <c r="BE88" s="218">
        <f>IF(N88="základní",J88,0)</f>
        <v>0</v>
      </c>
      <c r="BF88" s="218">
        <f>IF(N88="snížená",J88,0)</f>
        <v>0</v>
      </c>
      <c r="BG88" s="218">
        <f>IF(N88="zákl. přenesená",J88,0)</f>
        <v>0</v>
      </c>
      <c r="BH88" s="218">
        <f>IF(N88="sníž. přenesená",J88,0)</f>
        <v>0</v>
      </c>
      <c r="BI88" s="218">
        <f>IF(N88="nulová",J88,0)</f>
        <v>0</v>
      </c>
      <c r="BJ88" s="19" t="s">
        <v>85</v>
      </c>
      <c r="BK88" s="218">
        <f>ROUND(I88*H88,2)</f>
        <v>0</v>
      </c>
      <c r="BL88" s="19" t="s">
        <v>146</v>
      </c>
      <c r="BM88" s="217" t="s">
        <v>252</v>
      </c>
    </row>
    <row r="89" s="2" customFormat="1" ht="24.15" customHeight="1">
      <c r="A89" s="40"/>
      <c r="B89" s="41"/>
      <c r="C89" s="206" t="s">
        <v>202</v>
      </c>
      <c r="D89" s="206" t="s">
        <v>141</v>
      </c>
      <c r="E89" s="207" t="s">
        <v>8</v>
      </c>
      <c r="F89" s="208" t="s">
        <v>506</v>
      </c>
      <c r="G89" s="209" t="s">
        <v>255</v>
      </c>
      <c r="H89" s="210">
        <v>1</v>
      </c>
      <c r="I89" s="211"/>
      <c r="J89" s="212">
        <f>ROUND(I89*H89,2)</f>
        <v>0</v>
      </c>
      <c r="K89" s="208" t="s">
        <v>19</v>
      </c>
      <c r="L89" s="46"/>
      <c r="M89" s="213" t="s">
        <v>19</v>
      </c>
      <c r="N89" s="214" t="s">
        <v>48</v>
      </c>
      <c r="O89" s="86"/>
      <c r="P89" s="215">
        <f>O89*H89</f>
        <v>0</v>
      </c>
      <c r="Q89" s="215">
        <v>0</v>
      </c>
      <c r="R89" s="215">
        <f>Q89*H89</f>
        <v>0</v>
      </c>
      <c r="S89" s="215">
        <v>0</v>
      </c>
      <c r="T89" s="216">
        <f>S89*H89</f>
        <v>0</v>
      </c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  <c r="AR89" s="217" t="s">
        <v>146</v>
      </c>
      <c r="AT89" s="217" t="s">
        <v>141</v>
      </c>
      <c r="AU89" s="217" t="s">
        <v>77</v>
      </c>
      <c r="AY89" s="19" t="s">
        <v>136</v>
      </c>
      <c r="BE89" s="218">
        <f>IF(N89="základní",J89,0)</f>
        <v>0</v>
      </c>
      <c r="BF89" s="218">
        <f>IF(N89="snížená",J89,0)</f>
        <v>0</v>
      </c>
      <c r="BG89" s="218">
        <f>IF(N89="zákl. přenesená",J89,0)</f>
        <v>0</v>
      </c>
      <c r="BH89" s="218">
        <f>IF(N89="sníž. přenesená",J89,0)</f>
        <v>0</v>
      </c>
      <c r="BI89" s="218">
        <f>IF(N89="nulová",J89,0)</f>
        <v>0</v>
      </c>
      <c r="BJ89" s="19" t="s">
        <v>85</v>
      </c>
      <c r="BK89" s="218">
        <f>ROUND(I89*H89,2)</f>
        <v>0</v>
      </c>
      <c r="BL89" s="19" t="s">
        <v>146</v>
      </c>
      <c r="BM89" s="217" t="s">
        <v>263</v>
      </c>
    </row>
    <row r="90" s="2" customFormat="1" ht="16.5" customHeight="1">
      <c r="A90" s="40"/>
      <c r="B90" s="41"/>
      <c r="C90" s="206" t="s">
        <v>207</v>
      </c>
      <c r="D90" s="206" t="s">
        <v>141</v>
      </c>
      <c r="E90" s="207" t="s">
        <v>507</v>
      </c>
      <c r="F90" s="208" t="s">
        <v>508</v>
      </c>
      <c r="G90" s="209" t="s">
        <v>255</v>
      </c>
      <c r="H90" s="210">
        <v>1</v>
      </c>
      <c r="I90" s="211"/>
      <c r="J90" s="212">
        <f>ROUND(I90*H90,2)</f>
        <v>0</v>
      </c>
      <c r="K90" s="208" t="s">
        <v>19</v>
      </c>
      <c r="L90" s="46"/>
      <c r="M90" s="213" t="s">
        <v>19</v>
      </c>
      <c r="N90" s="214" t="s">
        <v>48</v>
      </c>
      <c r="O90" s="86"/>
      <c r="P90" s="215">
        <f>O90*H90</f>
        <v>0</v>
      </c>
      <c r="Q90" s="215">
        <v>0</v>
      </c>
      <c r="R90" s="215">
        <f>Q90*H90</f>
        <v>0</v>
      </c>
      <c r="S90" s="215">
        <v>0</v>
      </c>
      <c r="T90" s="216">
        <f>S90*H90</f>
        <v>0</v>
      </c>
      <c r="U90" s="40"/>
      <c r="V90" s="40"/>
      <c r="W90" s="40"/>
      <c r="X90" s="40"/>
      <c r="Y90" s="40"/>
      <c r="Z90" s="40"/>
      <c r="AA90" s="40"/>
      <c r="AB90" s="40"/>
      <c r="AC90" s="40"/>
      <c r="AD90" s="40"/>
      <c r="AE90" s="40"/>
      <c r="AR90" s="217" t="s">
        <v>146</v>
      </c>
      <c r="AT90" s="217" t="s">
        <v>141</v>
      </c>
      <c r="AU90" s="217" t="s">
        <v>77</v>
      </c>
      <c r="AY90" s="19" t="s">
        <v>136</v>
      </c>
      <c r="BE90" s="218">
        <f>IF(N90="základní",J90,0)</f>
        <v>0</v>
      </c>
      <c r="BF90" s="218">
        <f>IF(N90="snížená",J90,0)</f>
        <v>0</v>
      </c>
      <c r="BG90" s="218">
        <f>IF(N90="zákl. přenesená",J90,0)</f>
        <v>0</v>
      </c>
      <c r="BH90" s="218">
        <f>IF(N90="sníž. přenesená",J90,0)</f>
        <v>0</v>
      </c>
      <c r="BI90" s="218">
        <f>IF(N90="nulová",J90,0)</f>
        <v>0</v>
      </c>
      <c r="BJ90" s="19" t="s">
        <v>85</v>
      </c>
      <c r="BK90" s="218">
        <f>ROUND(I90*H90,2)</f>
        <v>0</v>
      </c>
      <c r="BL90" s="19" t="s">
        <v>146</v>
      </c>
      <c r="BM90" s="217" t="s">
        <v>275</v>
      </c>
    </row>
    <row r="91" s="2" customFormat="1" ht="24.15" customHeight="1">
      <c r="A91" s="40"/>
      <c r="B91" s="41"/>
      <c r="C91" s="206" t="s">
        <v>8</v>
      </c>
      <c r="D91" s="206" t="s">
        <v>141</v>
      </c>
      <c r="E91" s="207" t="s">
        <v>219</v>
      </c>
      <c r="F91" s="208" t="s">
        <v>509</v>
      </c>
      <c r="G91" s="209" t="s">
        <v>255</v>
      </c>
      <c r="H91" s="210">
        <v>1</v>
      </c>
      <c r="I91" s="211"/>
      <c r="J91" s="212">
        <f>ROUND(I91*H91,2)</f>
        <v>0</v>
      </c>
      <c r="K91" s="208" t="s">
        <v>19</v>
      </c>
      <c r="L91" s="46"/>
      <c r="M91" s="213" t="s">
        <v>19</v>
      </c>
      <c r="N91" s="214" t="s">
        <v>48</v>
      </c>
      <c r="O91" s="86"/>
      <c r="P91" s="215">
        <f>O91*H91</f>
        <v>0</v>
      </c>
      <c r="Q91" s="215">
        <v>0</v>
      </c>
      <c r="R91" s="215">
        <f>Q91*H91</f>
        <v>0</v>
      </c>
      <c r="S91" s="215">
        <v>0</v>
      </c>
      <c r="T91" s="216">
        <f>S91*H91</f>
        <v>0</v>
      </c>
      <c r="U91" s="40"/>
      <c r="V91" s="40"/>
      <c r="W91" s="40"/>
      <c r="X91" s="40"/>
      <c r="Y91" s="40"/>
      <c r="Z91" s="40"/>
      <c r="AA91" s="40"/>
      <c r="AB91" s="40"/>
      <c r="AC91" s="40"/>
      <c r="AD91" s="40"/>
      <c r="AE91" s="40"/>
      <c r="AR91" s="217" t="s">
        <v>146</v>
      </c>
      <c r="AT91" s="217" t="s">
        <v>141</v>
      </c>
      <c r="AU91" s="217" t="s">
        <v>77</v>
      </c>
      <c r="AY91" s="19" t="s">
        <v>136</v>
      </c>
      <c r="BE91" s="218">
        <f>IF(N91="základní",J91,0)</f>
        <v>0</v>
      </c>
      <c r="BF91" s="218">
        <f>IF(N91="snížená",J91,0)</f>
        <v>0</v>
      </c>
      <c r="BG91" s="218">
        <f>IF(N91="zákl. přenesená",J91,0)</f>
        <v>0</v>
      </c>
      <c r="BH91" s="218">
        <f>IF(N91="sníž. přenesená",J91,0)</f>
        <v>0</v>
      </c>
      <c r="BI91" s="218">
        <f>IF(N91="nulová",J91,0)</f>
        <v>0</v>
      </c>
      <c r="BJ91" s="19" t="s">
        <v>85</v>
      </c>
      <c r="BK91" s="218">
        <f>ROUND(I91*H91,2)</f>
        <v>0</v>
      </c>
      <c r="BL91" s="19" t="s">
        <v>146</v>
      </c>
      <c r="BM91" s="217" t="s">
        <v>289</v>
      </c>
    </row>
    <row r="92" s="2" customFormat="1" ht="16.5" customHeight="1">
      <c r="A92" s="40"/>
      <c r="B92" s="41"/>
      <c r="C92" s="206" t="s">
        <v>219</v>
      </c>
      <c r="D92" s="206" t="s">
        <v>141</v>
      </c>
      <c r="E92" s="207" t="s">
        <v>510</v>
      </c>
      <c r="F92" s="208" t="s">
        <v>511</v>
      </c>
      <c r="G92" s="209" t="s">
        <v>255</v>
      </c>
      <c r="H92" s="210">
        <v>1</v>
      </c>
      <c r="I92" s="211"/>
      <c r="J92" s="212">
        <f>ROUND(I92*H92,2)</f>
        <v>0</v>
      </c>
      <c r="K92" s="208" t="s">
        <v>19</v>
      </c>
      <c r="L92" s="46"/>
      <c r="M92" s="213" t="s">
        <v>19</v>
      </c>
      <c r="N92" s="214" t="s">
        <v>48</v>
      </c>
      <c r="O92" s="86"/>
      <c r="P92" s="215">
        <f>O92*H92</f>
        <v>0</v>
      </c>
      <c r="Q92" s="215">
        <v>0</v>
      </c>
      <c r="R92" s="215">
        <f>Q92*H92</f>
        <v>0</v>
      </c>
      <c r="S92" s="215">
        <v>0</v>
      </c>
      <c r="T92" s="216">
        <f>S92*H92</f>
        <v>0</v>
      </c>
      <c r="U92" s="40"/>
      <c r="V92" s="40"/>
      <c r="W92" s="40"/>
      <c r="X92" s="40"/>
      <c r="Y92" s="40"/>
      <c r="Z92" s="40"/>
      <c r="AA92" s="40"/>
      <c r="AB92" s="40"/>
      <c r="AC92" s="40"/>
      <c r="AD92" s="40"/>
      <c r="AE92" s="40"/>
      <c r="AR92" s="217" t="s">
        <v>146</v>
      </c>
      <c r="AT92" s="217" t="s">
        <v>141</v>
      </c>
      <c r="AU92" s="217" t="s">
        <v>77</v>
      </c>
      <c r="AY92" s="19" t="s">
        <v>136</v>
      </c>
      <c r="BE92" s="218">
        <f>IF(N92="základní",J92,0)</f>
        <v>0</v>
      </c>
      <c r="BF92" s="218">
        <f>IF(N92="snížená",J92,0)</f>
        <v>0</v>
      </c>
      <c r="BG92" s="218">
        <f>IF(N92="zákl. přenesená",J92,0)</f>
        <v>0</v>
      </c>
      <c r="BH92" s="218">
        <f>IF(N92="sníž. přenesená",J92,0)</f>
        <v>0</v>
      </c>
      <c r="BI92" s="218">
        <f>IF(N92="nulová",J92,0)</f>
        <v>0</v>
      </c>
      <c r="BJ92" s="19" t="s">
        <v>85</v>
      </c>
      <c r="BK92" s="218">
        <f>ROUND(I92*H92,2)</f>
        <v>0</v>
      </c>
      <c r="BL92" s="19" t="s">
        <v>146</v>
      </c>
      <c r="BM92" s="217" t="s">
        <v>303</v>
      </c>
    </row>
    <row r="93" s="2" customFormat="1" ht="49.05" customHeight="1">
      <c r="A93" s="40"/>
      <c r="B93" s="41"/>
      <c r="C93" s="206" t="s">
        <v>228</v>
      </c>
      <c r="D93" s="206" t="s">
        <v>141</v>
      </c>
      <c r="E93" s="207" t="s">
        <v>228</v>
      </c>
      <c r="F93" s="208" t="s">
        <v>512</v>
      </c>
      <c r="G93" s="209" t="s">
        <v>255</v>
      </c>
      <c r="H93" s="210">
        <v>1</v>
      </c>
      <c r="I93" s="211"/>
      <c r="J93" s="212">
        <f>ROUND(I93*H93,2)</f>
        <v>0</v>
      </c>
      <c r="K93" s="208" t="s">
        <v>19</v>
      </c>
      <c r="L93" s="46"/>
      <c r="M93" s="213" t="s">
        <v>19</v>
      </c>
      <c r="N93" s="214" t="s">
        <v>48</v>
      </c>
      <c r="O93" s="86"/>
      <c r="P93" s="215">
        <f>O93*H93</f>
        <v>0</v>
      </c>
      <c r="Q93" s="215">
        <v>0</v>
      </c>
      <c r="R93" s="215">
        <f>Q93*H93</f>
        <v>0</v>
      </c>
      <c r="S93" s="215">
        <v>0</v>
      </c>
      <c r="T93" s="216">
        <f>S93*H93</f>
        <v>0</v>
      </c>
      <c r="U93" s="40"/>
      <c r="V93" s="40"/>
      <c r="W93" s="40"/>
      <c r="X93" s="40"/>
      <c r="Y93" s="40"/>
      <c r="Z93" s="40"/>
      <c r="AA93" s="40"/>
      <c r="AB93" s="40"/>
      <c r="AC93" s="40"/>
      <c r="AD93" s="40"/>
      <c r="AE93" s="40"/>
      <c r="AR93" s="217" t="s">
        <v>146</v>
      </c>
      <c r="AT93" s="217" t="s">
        <v>141</v>
      </c>
      <c r="AU93" s="217" t="s">
        <v>77</v>
      </c>
      <c r="AY93" s="19" t="s">
        <v>136</v>
      </c>
      <c r="BE93" s="218">
        <f>IF(N93="základní",J93,0)</f>
        <v>0</v>
      </c>
      <c r="BF93" s="218">
        <f>IF(N93="snížená",J93,0)</f>
        <v>0</v>
      </c>
      <c r="BG93" s="218">
        <f>IF(N93="zákl. přenesená",J93,0)</f>
        <v>0</v>
      </c>
      <c r="BH93" s="218">
        <f>IF(N93="sníž. přenesená",J93,0)</f>
        <v>0</v>
      </c>
      <c r="BI93" s="218">
        <f>IF(N93="nulová",J93,0)</f>
        <v>0</v>
      </c>
      <c r="BJ93" s="19" t="s">
        <v>85</v>
      </c>
      <c r="BK93" s="218">
        <f>ROUND(I93*H93,2)</f>
        <v>0</v>
      </c>
      <c r="BL93" s="19" t="s">
        <v>146</v>
      </c>
      <c r="BM93" s="217" t="s">
        <v>313</v>
      </c>
    </row>
    <row r="94" s="2" customFormat="1" ht="21.75" customHeight="1">
      <c r="A94" s="40"/>
      <c r="B94" s="41"/>
      <c r="C94" s="206" t="s">
        <v>236</v>
      </c>
      <c r="D94" s="206" t="s">
        <v>141</v>
      </c>
      <c r="E94" s="207" t="s">
        <v>236</v>
      </c>
      <c r="F94" s="208" t="s">
        <v>513</v>
      </c>
      <c r="G94" s="209" t="s">
        <v>255</v>
      </c>
      <c r="H94" s="210">
        <v>2</v>
      </c>
      <c r="I94" s="211"/>
      <c r="J94" s="212">
        <f>ROUND(I94*H94,2)</f>
        <v>0</v>
      </c>
      <c r="K94" s="208" t="s">
        <v>19</v>
      </c>
      <c r="L94" s="46"/>
      <c r="M94" s="213" t="s">
        <v>19</v>
      </c>
      <c r="N94" s="214" t="s">
        <v>48</v>
      </c>
      <c r="O94" s="86"/>
      <c r="P94" s="215">
        <f>O94*H94</f>
        <v>0</v>
      </c>
      <c r="Q94" s="215">
        <v>0</v>
      </c>
      <c r="R94" s="215">
        <f>Q94*H94</f>
        <v>0</v>
      </c>
      <c r="S94" s="215">
        <v>0</v>
      </c>
      <c r="T94" s="216">
        <f>S94*H94</f>
        <v>0</v>
      </c>
      <c r="U94" s="40"/>
      <c r="V94" s="40"/>
      <c r="W94" s="40"/>
      <c r="X94" s="40"/>
      <c r="Y94" s="40"/>
      <c r="Z94" s="40"/>
      <c r="AA94" s="40"/>
      <c r="AB94" s="40"/>
      <c r="AC94" s="40"/>
      <c r="AD94" s="40"/>
      <c r="AE94" s="40"/>
      <c r="AR94" s="217" t="s">
        <v>146</v>
      </c>
      <c r="AT94" s="217" t="s">
        <v>141</v>
      </c>
      <c r="AU94" s="217" t="s">
        <v>77</v>
      </c>
      <c r="AY94" s="19" t="s">
        <v>136</v>
      </c>
      <c r="BE94" s="218">
        <f>IF(N94="základní",J94,0)</f>
        <v>0</v>
      </c>
      <c r="BF94" s="218">
        <f>IF(N94="snížená",J94,0)</f>
        <v>0</v>
      </c>
      <c r="BG94" s="218">
        <f>IF(N94="zákl. přenesená",J94,0)</f>
        <v>0</v>
      </c>
      <c r="BH94" s="218">
        <f>IF(N94="sníž. přenesená",J94,0)</f>
        <v>0</v>
      </c>
      <c r="BI94" s="218">
        <f>IF(N94="nulová",J94,0)</f>
        <v>0</v>
      </c>
      <c r="BJ94" s="19" t="s">
        <v>85</v>
      </c>
      <c r="BK94" s="218">
        <f>ROUND(I94*H94,2)</f>
        <v>0</v>
      </c>
      <c r="BL94" s="19" t="s">
        <v>146</v>
      </c>
      <c r="BM94" s="217" t="s">
        <v>360</v>
      </c>
    </row>
    <row r="95" s="2" customFormat="1" ht="33" customHeight="1">
      <c r="A95" s="40"/>
      <c r="B95" s="41"/>
      <c r="C95" s="206" t="s">
        <v>231</v>
      </c>
      <c r="D95" s="206" t="s">
        <v>141</v>
      </c>
      <c r="E95" s="207" t="s">
        <v>257</v>
      </c>
      <c r="F95" s="208" t="s">
        <v>514</v>
      </c>
      <c r="G95" s="209" t="s">
        <v>255</v>
      </c>
      <c r="H95" s="210">
        <v>1</v>
      </c>
      <c r="I95" s="211"/>
      <c r="J95" s="212">
        <f>ROUND(I95*H95,2)</f>
        <v>0</v>
      </c>
      <c r="K95" s="208" t="s">
        <v>19</v>
      </c>
      <c r="L95" s="46"/>
      <c r="M95" s="213" t="s">
        <v>19</v>
      </c>
      <c r="N95" s="214" t="s">
        <v>48</v>
      </c>
      <c r="O95" s="86"/>
      <c r="P95" s="215">
        <f>O95*H95</f>
        <v>0</v>
      </c>
      <c r="Q95" s="215">
        <v>0</v>
      </c>
      <c r="R95" s="215">
        <f>Q95*H95</f>
        <v>0</v>
      </c>
      <c r="S95" s="215">
        <v>0</v>
      </c>
      <c r="T95" s="216">
        <f>S95*H95</f>
        <v>0</v>
      </c>
      <c r="U95" s="40"/>
      <c r="V95" s="40"/>
      <c r="W95" s="40"/>
      <c r="X95" s="40"/>
      <c r="Y95" s="40"/>
      <c r="Z95" s="40"/>
      <c r="AA95" s="40"/>
      <c r="AB95" s="40"/>
      <c r="AC95" s="40"/>
      <c r="AD95" s="40"/>
      <c r="AE95" s="40"/>
      <c r="AR95" s="217" t="s">
        <v>146</v>
      </c>
      <c r="AT95" s="217" t="s">
        <v>141</v>
      </c>
      <c r="AU95" s="217" t="s">
        <v>77</v>
      </c>
      <c r="AY95" s="19" t="s">
        <v>136</v>
      </c>
      <c r="BE95" s="218">
        <f>IF(N95="základní",J95,0)</f>
        <v>0</v>
      </c>
      <c r="BF95" s="218">
        <f>IF(N95="snížená",J95,0)</f>
        <v>0</v>
      </c>
      <c r="BG95" s="218">
        <f>IF(N95="zákl. přenesená",J95,0)</f>
        <v>0</v>
      </c>
      <c r="BH95" s="218">
        <f>IF(N95="sníž. přenesená",J95,0)</f>
        <v>0</v>
      </c>
      <c r="BI95" s="218">
        <f>IF(N95="nulová",J95,0)</f>
        <v>0</v>
      </c>
      <c r="BJ95" s="19" t="s">
        <v>85</v>
      </c>
      <c r="BK95" s="218">
        <f>ROUND(I95*H95,2)</f>
        <v>0</v>
      </c>
      <c r="BL95" s="19" t="s">
        <v>146</v>
      </c>
      <c r="BM95" s="217" t="s">
        <v>375</v>
      </c>
    </row>
    <row r="96" s="2" customFormat="1" ht="16.5" customHeight="1">
      <c r="A96" s="40"/>
      <c r="B96" s="41"/>
      <c r="C96" s="206" t="s">
        <v>245</v>
      </c>
      <c r="D96" s="206" t="s">
        <v>141</v>
      </c>
      <c r="E96" s="207" t="s">
        <v>326</v>
      </c>
      <c r="F96" s="208" t="s">
        <v>515</v>
      </c>
      <c r="G96" s="209" t="s">
        <v>255</v>
      </c>
      <c r="H96" s="210">
        <v>1</v>
      </c>
      <c r="I96" s="211"/>
      <c r="J96" s="212">
        <f>ROUND(I96*H96,2)</f>
        <v>0</v>
      </c>
      <c r="K96" s="208" t="s">
        <v>19</v>
      </c>
      <c r="L96" s="46"/>
      <c r="M96" s="213" t="s">
        <v>19</v>
      </c>
      <c r="N96" s="214" t="s">
        <v>48</v>
      </c>
      <c r="O96" s="86"/>
      <c r="P96" s="215">
        <f>O96*H96</f>
        <v>0</v>
      </c>
      <c r="Q96" s="215">
        <v>0</v>
      </c>
      <c r="R96" s="215">
        <f>Q96*H96</f>
        <v>0</v>
      </c>
      <c r="S96" s="215">
        <v>0</v>
      </c>
      <c r="T96" s="216">
        <f>S96*H96</f>
        <v>0</v>
      </c>
      <c r="U96" s="40"/>
      <c r="V96" s="40"/>
      <c r="W96" s="40"/>
      <c r="X96" s="40"/>
      <c r="Y96" s="40"/>
      <c r="Z96" s="40"/>
      <c r="AA96" s="40"/>
      <c r="AB96" s="40"/>
      <c r="AC96" s="40"/>
      <c r="AD96" s="40"/>
      <c r="AE96" s="40"/>
      <c r="AR96" s="217" t="s">
        <v>146</v>
      </c>
      <c r="AT96" s="217" t="s">
        <v>141</v>
      </c>
      <c r="AU96" s="217" t="s">
        <v>77</v>
      </c>
      <c r="AY96" s="19" t="s">
        <v>136</v>
      </c>
      <c r="BE96" s="218">
        <f>IF(N96="základní",J96,0)</f>
        <v>0</v>
      </c>
      <c r="BF96" s="218">
        <f>IF(N96="snížená",J96,0)</f>
        <v>0</v>
      </c>
      <c r="BG96" s="218">
        <f>IF(N96="zákl. přenesená",J96,0)</f>
        <v>0</v>
      </c>
      <c r="BH96" s="218">
        <f>IF(N96="sníž. přenesená",J96,0)</f>
        <v>0</v>
      </c>
      <c r="BI96" s="218">
        <f>IF(N96="nulová",J96,0)</f>
        <v>0</v>
      </c>
      <c r="BJ96" s="19" t="s">
        <v>85</v>
      </c>
      <c r="BK96" s="218">
        <f>ROUND(I96*H96,2)</f>
        <v>0</v>
      </c>
      <c r="BL96" s="19" t="s">
        <v>146</v>
      </c>
      <c r="BM96" s="217" t="s">
        <v>385</v>
      </c>
    </row>
    <row r="97" s="2" customFormat="1" ht="24.15" customHeight="1">
      <c r="A97" s="40"/>
      <c r="B97" s="41"/>
      <c r="C97" s="206" t="s">
        <v>252</v>
      </c>
      <c r="D97" s="206" t="s">
        <v>141</v>
      </c>
      <c r="E97" s="207" t="s">
        <v>331</v>
      </c>
      <c r="F97" s="208" t="s">
        <v>516</v>
      </c>
      <c r="G97" s="209" t="s">
        <v>255</v>
      </c>
      <c r="H97" s="210">
        <v>1</v>
      </c>
      <c r="I97" s="211"/>
      <c r="J97" s="212">
        <f>ROUND(I97*H97,2)</f>
        <v>0</v>
      </c>
      <c r="K97" s="208" t="s">
        <v>19</v>
      </c>
      <c r="L97" s="46"/>
      <c r="M97" s="213" t="s">
        <v>19</v>
      </c>
      <c r="N97" s="214" t="s">
        <v>48</v>
      </c>
      <c r="O97" s="86"/>
      <c r="P97" s="215">
        <f>O97*H97</f>
        <v>0</v>
      </c>
      <c r="Q97" s="215">
        <v>0</v>
      </c>
      <c r="R97" s="215">
        <f>Q97*H97</f>
        <v>0</v>
      </c>
      <c r="S97" s="215">
        <v>0</v>
      </c>
      <c r="T97" s="216">
        <f>S97*H97</f>
        <v>0</v>
      </c>
      <c r="U97" s="40"/>
      <c r="V97" s="40"/>
      <c r="W97" s="40"/>
      <c r="X97" s="40"/>
      <c r="Y97" s="40"/>
      <c r="Z97" s="40"/>
      <c r="AA97" s="40"/>
      <c r="AB97" s="40"/>
      <c r="AC97" s="40"/>
      <c r="AD97" s="40"/>
      <c r="AE97" s="40"/>
      <c r="AR97" s="217" t="s">
        <v>146</v>
      </c>
      <c r="AT97" s="217" t="s">
        <v>141</v>
      </c>
      <c r="AU97" s="217" t="s">
        <v>77</v>
      </c>
      <c r="AY97" s="19" t="s">
        <v>136</v>
      </c>
      <c r="BE97" s="218">
        <f>IF(N97="základní",J97,0)</f>
        <v>0</v>
      </c>
      <c r="BF97" s="218">
        <f>IF(N97="snížená",J97,0)</f>
        <v>0</v>
      </c>
      <c r="BG97" s="218">
        <f>IF(N97="zákl. přenesená",J97,0)</f>
        <v>0</v>
      </c>
      <c r="BH97" s="218">
        <f>IF(N97="sníž. přenesená",J97,0)</f>
        <v>0</v>
      </c>
      <c r="BI97" s="218">
        <f>IF(N97="nulová",J97,0)</f>
        <v>0</v>
      </c>
      <c r="BJ97" s="19" t="s">
        <v>85</v>
      </c>
      <c r="BK97" s="218">
        <f>ROUND(I97*H97,2)</f>
        <v>0</v>
      </c>
      <c r="BL97" s="19" t="s">
        <v>146</v>
      </c>
      <c r="BM97" s="217" t="s">
        <v>395</v>
      </c>
    </row>
    <row r="98" s="2" customFormat="1" ht="24.15" customHeight="1">
      <c r="A98" s="40"/>
      <c r="B98" s="41"/>
      <c r="C98" s="206" t="s">
        <v>257</v>
      </c>
      <c r="D98" s="206" t="s">
        <v>141</v>
      </c>
      <c r="E98" s="207" t="s">
        <v>317</v>
      </c>
      <c r="F98" s="208" t="s">
        <v>517</v>
      </c>
      <c r="G98" s="209" t="s">
        <v>255</v>
      </c>
      <c r="H98" s="210">
        <v>1</v>
      </c>
      <c r="I98" s="211"/>
      <c r="J98" s="212">
        <f>ROUND(I98*H98,2)</f>
        <v>0</v>
      </c>
      <c r="K98" s="208" t="s">
        <v>19</v>
      </c>
      <c r="L98" s="46"/>
      <c r="M98" s="213" t="s">
        <v>19</v>
      </c>
      <c r="N98" s="214" t="s">
        <v>48</v>
      </c>
      <c r="O98" s="86"/>
      <c r="P98" s="215">
        <f>O98*H98</f>
        <v>0</v>
      </c>
      <c r="Q98" s="215">
        <v>0</v>
      </c>
      <c r="R98" s="215">
        <f>Q98*H98</f>
        <v>0</v>
      </c>
      <c r="S98" s="215">
        <v>0</v>
      </c>
      <c r="T98" s="216">
        <f>S98*H98</f>
        <v>0</v>
      </c>
      <c r="U98" s="40"/>
      <c r="V98" s="40"/>
      <c r="W98" s="40"/>
      <c r="X98" s="40"/>
      <c r="Y98" s="40"/>
      <c r="Z98" s="40"/>
      <c r="AA98" s="40"/>
      <c r="AB98" s="40"/>
      <c r="AC98" s="40"/>
      <c r="AD98" s="40"/>
      <c r="AE98" s="40"/>
      <c r="AR98" s="217" t="s">
        <v>146</v>
      </c>
      <c r="AT98" s="217" t="s">
        <v>141</v>
      </c>
      <c r="AU98" s="217" t="s">
        <v>77</v>
      </c>
      <c r="AY98" s="19" t="s">
        <v>136</v>
      </c>
      <c r="BE98" s="218">
        <f>IF(N98="základní",J98,0)</f>
        <v>0</v>
      </c>
      <c r="BF98" s="218">
        <f>IF(N98="snížená",J98,0)</f>
        <v>0</v>
      </c>
      <c r="BG98" s="218">
        <f>IF(N98="zákl. přenesená",J98,0)</f>
        <v>0</v>
      </c>
      <c r="BH98" s="218">
        <f>IF(N98="sníž. přenesená",J98,0)</f>
        <v>0</v>
      </c>
      <c r="BI98" s="218">
        <f>IF(N98="nulová",J98,0)</f>
        <v>0</v>
      </c>
      <c r="BJ98" s="19" t="s">
        <v>85</v>
      </c>
      <c r="BK98" s="218">
        <f>ROUND(I98*H98,2)</f>
        <v>0</v>
      </c>
      <c r="BL98" s="19" t="s">
        <v>146</v>
      </c>
      <c r="BM98" s="217" t="s">
        <v>406</v>
      </c>
    </row>
    <row r="99" s="2" customFormat="1" ht="16.5" customHeight="1">
      <c r="A99" s="40"/>
      <c r="B99" s="41"/>
      <c r="C99" s="206" t="s">
        <v>263</v>
      </c>
      <c r="D99" s="206" t="s">
        <v>141</v>
      </c>
      <c r="E99" s="207" t="s">
        <v>341</v>
      </c>
      <c r="F99" s="208" t="s">
        <v>518</v>
      </c>
      <c r="G99" s="209" t="s">
        <v>255</v>
      </c>
      <c r="H99" s="210">
        <v>1</v>
      </c>
      <c r="I99" s="211"/>
      <c r="J99" s="212">
        <f>ROUND(I99*H99,2)</f>
        <v>0</v>
      </c>
      <c r="K99" s="208" t="s">
        <v>19</v>
      </c>
      <c r="L99" s="46"/>
      <c r="M99" s="213" t="s">
        <v>19</v>
      </c>
      <c r="N99" s="214" t="s">
        <v>48</v>
      </c>
      <c r="O99" s="86"/>
      <c r="P99" s="215">
        <f>O99*H99</f>
        <v>0</v>
      </c>
      <c r="Q99" s="215">
        <v>0</v>
      </c>
      <c r="R99" s="215">
        <f>Q99*H99</f>
        <v>0</v>
      </c>
      <c r="S99" s="215">
        <v>0</v>
      </c>
      <c r="T99" s="216">
        <f>S99*H99</f>
        <v>0</v>
      </c>
      <c r="U99" s="40"/>
      <c r="V99" s="40"/>
      <c r="W99" s="40"/>
      <c r="X99" s="40"/>
      <c r="Y99" s="40"/>
      <c r="Z99" s="40"/>
      <c r="AA99" s="40"/>
      <c r="AB99" s="40"/>
      <c r="AC99" s="40"/>
      <c r="AD99" s="40"/>
      <c r="AE99" s="40"/>
      <c r="AR99" s="217" t="s">
        <v>146</v>
      </c>
      <c r="AT99" s="217" t="s">
        <v>141</v>
      </c>
      <c r="AU99" s="217" t="s">
        <v>77</v>
      </c>
      <c r="AY99" s="19" t="s">
        <v>136</v>
      </c>
      <c r="BE99" s="218">
        <f>IF(N99="základní",J99,0)</f>
        <v>0</v>
      </c>
      <c r="BF99" s="218">
        <f>IF(N99="snížená",J99,0)</f>
        <v>0</v>
      </c>
      <c r="BG99" s="218">
        <f>IF(N99="zákl. přenesená",J99,0)</f>
        <v>0</v>
      </c>
      <c r="BH99" s="218">
        <f>IF(N99="sníž. přenesená",J99,0)</f>
        <v>0</v>
      </c>
      <c r="BI99" s="218">
        <f>IF(N99="nulová",J99,0)</f>
        <v>0</v>
      </c>
      <c r="BJ99" s="19" t="s">
        <v>85</v>
      </c>
      <c r="BK99" s="218">
        <f>ROUND(I99*H99,2)</f>
        <v>0</v>
      </c>
      <c r="BL99" s="19" t="s">
        <v>146</v>
      </c>
      <c r="BM99" s="217" t="s">
        <v>416</v>
      </c>
    </row>
    <row r="100" s="2" customFormat="1" ht="16.5" customHeight="1">
      <c r="A100" s="40"/>
      <c r="B100" s="41"/>
      <c r="C100" s="206" t="s">
        <v>7</v>
      </c>
      <c r="D100" s="206" t="s">
        <v>141</v>
      </c>
      <c r="E100" s="207" t="s">
        <v>519</v>
      </c>
      <c r="F100" s="208" t="s">
        <v>520</v>
      </c>
      <c r="G100" s="209" t="s">
        <v>181</v>
      </c>
      <c r="H100" s="210">
        <v>1</v>
      </c>
      <c r="I100" s="211"/>
      <c r="J100" s="212">
        <f>ROUND(I100*H100,2)</f>
        <v>0</v>
      </c>
      <c r="K100" s="208" t="s">
        <v>19</v>
      </c>
      <c r="L100" s="46"/>
      <c r="M100" s="272" t="s">
        <v>19</v>
      </c>
      <c r="N100" s="273" t="s">
        <v>48</v>
      </c>
      <c r="O100" s="274"/>
      <c r="P100" s="275">
        <f>O100*H100</f>
        <v>0</v>
      </c>
      <c r="Q100" s="275">
        <v>0</v>
      </c>
      <c r="R100" s="275">
        <f>Q100*H100</f>
        <v>0</v>
      </c>
      <c r="S100" s="275">
        <v>0</v>
      </c>
      <c r="T100" s="276">
        <f>S100*H100</f>
        <v>0</v>
      </c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  <c r="AE100" s="40"/>
      <c r="AR100" s="217" t="s">
        <v>146</v>
      </c>
      <c r="AT100" s="217" t="s">
        <v>141</v>
      </c>
      <c r="AU100" s="217" t="s">
        <v>77</v>
      </c>
      <c r="AY100" s="19" t="s">
        <v>136</v>
      </c>
      <c r="BE100" s="218">
        <f>IF(N100="základní",J100,0)</f>
        <v>0</v>
      </c>
      <c r="BF100" s="218">
        <f>IF(N100="snížená",J100,0)</f>
        <v>0</v>
      </c>
      <c r="BG100" s="218">
        <f>IF(N100="zákl. přenesená",J100,0)</f>
        <v>0</v>
      </c>
      <c r="BH100" s="218">
        <f>IF(N100="sníž. přenesená",J100,0)</f>
        <v>0</v>
      </c>
      <c r="BI100" s="218">
        <f>IF(N100="nulová",J100,0)</f>
        <v>0</v>
      </c>
      <c r="BJ100" s="19" t="s">
        <v>85</v>
      </c>
      <c r="BK100" s="218">
        <f>ROUND(I100*H100,2)</f>
        <v>0</v>
      </c>
      <c r="BL100" s="19" t="s">
        <v>146</v>
      </c>
      <c r="BM100" s="217" t="s">
        <v>521</v>
      </c>
    </row>
    <row r="101" s="2" customFormat="1" ht="6.96" customHeight="1">
      <c r="A101" s="40"/>
      <c r="B101" s="61"/>
      <c r="C101" s="62"/>
      <c r="D101" s="62"/>
      <c r="E101" s="62"/>
      <c r="F101" s="62"/>
      <c r="G101" s="62"/>
      <c r="H101" s="62"/>
      <c r="I101" s="62"/>
      <c r="J101" s="62"/>
      <c r="K101" s="62"/>
      <c r="L101" s="46"/>
      <c r="M101" s="40"/>
      <c r="O101" s="40"/>
      <c r="P101" s="40"/>
      <c r="Q101" s="40"/>
      <c r="R101" s="40"/>
      <c r="S101" s="40"/>
      <c r="T101" s="40"/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  <c r="AE101" s="40"/>
    </row>
  </sheetData>
  <sheetProtection sheet="1" autoFilter="0" formatColumns="0" formatRows="0" objects="1" scenarios="1" spinCount="100000" saltValue="BApwMZsvKnaazv000QRLNRA4pHY8guAL6dlK26R1gquLxbTalgxxngmsXiMvGDny73lv/1UGU6XheiX/28Ko/A==" hashValue="lIhfd5xFAkzI5+DTCdiMC9Ucj5KZ76YrzEJ+fckH2PJFO+8OvrcLJOq9a8JfbWCY569l6HQxcX56GeEVFZVnDw==" algorithmName="SHA-512" password="CC35"/>
  <autoFilter ref="C78:K100"/>
  <mergeCells count="9">
    <mergeCell ref="E7:H7"/>
    <mergeCell ref="E9:H9"/>
    <mergeCell ref="E18:H18"/>
    <mergeCell ref="E27:H27"/>
    <mergeCell ref="E48:H48"/>
    <mergeCell ref="E50:H50"/>
    <mergeCell ref="E69:H69"/>
    <mergeCell ref="E71:H71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5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9" t="s">
        <v>96</v>
      </c>
    </row>
    <row r="3" s="1" customFormat="1" ht="6.96" customHeight="1">
      <c r="B3" s="130"/>
      <c r="C3" s="131"/>
      <c r="D3" s="131"/>
      <c r="E3" s="131"/>
      <c r="F3" s="131"/>
      <c r="G3" s="131"/>
      <c r="H3" s="131"/>
      <c r="I3" s="131"/>
      <c r="J3" s="131"/>
      <c r="K3" s="131"/>
      <c r="L3" s="22"/>
      <c r="AT3" s="19" t="s">
        <v>87</v>
      </c>
    </row>
    <row r="4" s="1" customFormat="1" ht="24.96" customHeight="1">
      <c r="B4" s="22"/>
      <c r="D4" s="132" t="s">
        <v>97</v>
      </c>
      <c r="L4" s="22"/>
      <c r="M4" s="133" t="s">
        <v>10</v>
      </c>
      <c r="AT4" s="19" t="s">
        <v>4</v>
      </c>
    </row>
    <row r="5" s="1" customFormat="1" ht="6.96" customHeight="1">
      <c r="B5" s="22"/>
      <c r="L5" s="22"/>
    </row>
    <row r="6" s="1" customFormat="1" ht="12" customHeight="1">
      <c r="B6" s="22"/>
      <c r="D6" s="134" t="s">
        <v>16</v>
      </c>
      <c r="L6" s="22"/>
    </row>
    <row r="7" s="1" customFormat="1" ht="16.5" customHeight="1">
      <c r="B7" s="22"/>
      <c r="E7" s="135" t="str">
        <f>'Rekapitulace stavby'!K6</f>
        <v>Částečná rekonstrukce Menzy Jarov</v>
      </c>
      <c r="F7" s="134"/>
      <c r="G7" s="134"/>
      <c r="H7" s="134"/>
      <c r="L7" s="22"/>
    </row>
    <row r="8" s="2" customFormat="1" ht="12" customHeight="1">
      <c r="A8" s="40"/>
      <c r="B8" s="46"/>
      <c r="C8" s="40"/>
      <c r="D8" s="134" t="s">
        <v>98</v>
      </c>
      <c r="E8" s="40"/>
      <c r="F8" s="40"/>
      <c r="G8" s="40"/>
      <c r="H8" s="40"/>
      <c r="I8" s="40"/>
      <c r="J8" s="40"/>
      <c r="K8" s="40"/>
      <c r="L8" s="136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</row>
    <row r="9" s="2" customFormat="1" ht="16.5" customHeight="1">
      <c r="A9" s="40"/>
      <c r="B9" s="46"/>
      <c r="C9" s="40"/>
      <c r="D9" s="40"/>
      <c r="E9" s="137" t="s">
        <v>522</v>
      </c>
      <c r="F9" s="40"/>
      <c r="G9" s="40"/>
      <c r="H9" s="40"/>
      <c r="I9" s="40"/>
      <c r="J9" s="40"/>
      <c r="K9" s="40"/>
      <c r="L9" s="136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</row>
    <row r="10" s="2" customFormat="1">
      <c r="A10" s="40"/>
      <c r="B10" s="46"/>
      <c r="C10" s="40"/>
      <c r="D10" s="40"/>
      <c r="E10" s="40"/>
      <c r="F10" s="40"/>
      <c r="G10" s="40"/>
      <c r="H10" s="40"/>
      <c r="I10" s="40"/>
      <c r="J10" s="40"/>
      <c r="K10" s="40"/>
      <c r="L10" s="136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</row>
    <row r="11" s="2" customFormat="1" ht="12" customHeight="1">
      <c r="A11" s="40"/>
      <c r="B11" s="46"/>
      <c r="C11" s="40"/>
      <c r="D11" s="134" t="s">
        <v>18</v>
      </c>
      <c r="E11" s="40"/>
      <c r="F11" s="138" t="s">
        <v>19</v>
      </c>
      <c r="G11" s="40"/>
      <c r="H11" s="40"/>
      <c r="I11" s="134" t="s">
        <v>20</v>
      </c>
      <c r="J11" s="138" t="s">
        <v>19</v>
      </c>
      <c r="K11" s="40"/>
      <c r="L11" s="136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</row>
    <row r="12" s="2" customFormat="1" ht="12" customHeight="1">
      <c r="A12" s="40"/>
      <c r="B12" s="46"/>
      <c r="C12" s="40"/>
      <c r="D12" s="134" t="s">
        <v>21</v>
      </c>
      <c r="E12" s="40"/>
      <c r="F12" s="138" t="s">
        <v>22</v>
      </c>
      <c r="G12" s="40"/>
      <c r="H12" s="40"/>
      <c r="I12" s="134" t="s">
        <v>23</v>
      </c>
      <c r="J12" s="139" t="str">
        <f>'Rekapitulace stavby'!AN8</f>
        <v>9. 6. 2025</v>
      </c>
      <c r="K12" s="40"/>
      <c r="L12" s="136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</row>
    <row r="13" s="2" customFormat="1" ht="10.8" customHeight="1">
      <c r="A13" s="40"/>
      <c r="B13" s="46"/>
      <c r="C13" s="40"/>
      <c r="D13" s="40"/>
      <c r="E13" s="40"/>
      <c r="F13" s="40"/>
      <c r="G13" s="40"/>
      <c r="H13" s="40"/>
      <c r="I13" s="40"/>
      <c r="J13" s="40"/>
      <c r="K13" s="40"/>
      <c r="L13" s="136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</row>
    <row r="14" s="2" customFormat="1" ht="12" customHeight="1">
      <c r="A14" s="40"/>
      <c r="B14" s="46"/>
      <c r="C14" s="40"/>
      <c r="D14" s="134" t="s">
        <v>25</v>
      </c>
      <c r="E14" s="40"/>
      <c r="F14" s="40"/>
      <c r="G14" s="40"/>
      <c r="H14" s="40"/>
      <c r="I14" s="134" t="s">
        <v>26</v>
      </c>
      <c r="J14" s="138" t="s">
        <v>27</v>
      </c>
      <c r="K14" s="40"/>
      <c r="L14" s="136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</row>
    <row r="15" s="2" customFormat="1" ht="18" customHeight="1">
      <c r="A15" s="40"/>
      <c r="B15" s="46"/>
      <c r="C15" s="40"/>
      <c r="D15" s="40"/>
      <c r="E15" s="138" t="s">
        <v>28</v>
      </c>
      <c r="F15" s="40"/>
      <c r="G15" s="40"/>
      <c r="H15" s="40"/>
      <c r="I15" s="134" t="s">
        <v>29</v>
      </c>
      <c r="J15" s="138" t="s">
        <v>30</v>
      </c>
      <c r="K15" s="40"/>
      <c r="L15" s="136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</row>
    <row r="16" s="2" customFormat="1" ht="6.96" customHeight="1">
      <c r="A16" s="40"/>
      <c r="B16" s="46"/>
      <c r="C16" s="40"/>
      <c r="D16" s="40"/>
      <c r="E16" s="40"/>
      <c r="F16" s="40"/>
      <c r="G16" s="40"/>
      <c r="H16" s="40"/>
      <c r="I16" s="40"/>
      <c r="J16" s="40"/>
      <c r="K16" s="40"/>
      <c r="L16" s="136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</row>
    <row r="17" s="2" customFormat="1" ht="12" customHeight="1">
      <c r="A17" s="40"/>
      <c r="B17" s="46"/>
      <c r="C17" s="40"/>
      <c r="D17" s="134" t="s">
        <v>31</v>
      </c>
      <c r="E17" s="40"/>
      <c r="F17" s="40"/>
      <c r="G17" s="40"/>
      <c r="H17" s="40"/>
      <c r="I17" s="134" t="s">
        <v>26</v>
      </c>
      <c r="J17" s="35" t="str">
        <f>'Rekapitulace stavby'!AN13</f>
        <v>Vyplň údaj</v>
      </c>
      <c r="K17" s="40"/>
      <c r="L17" s="136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</row>
    <row r="18" s="2" customFormat="1" ht="18" customHeight="1">
      <c r="A18" s="40"/>
      <c r="B18" s="46"/>
      <c r="C18" s="40"/>
      <c r="D18" s="40"/>
      <c r="E18" s="35" t="str">
        <f>'Rekapitulace stavby'!E14</f>
        <v>Vyplň údaj</v>
      </c>
      <c r="F18" s="138"/>
      <c r="G18" s="138"/>
      <c r="H18" s="138"/>
      <c r="I18" s="134" t="s">
        <v>29</v>
      </c>
      <c r="J18" s="35" t="str">
        <f>'Rekapitulace stavby'!AN14</f>
        <v>Vyplň údaj</v>
      </c>
      <c r="K18" s="40"/>
      <c r="L18" s="136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</row>
    <row r="19" s="2" customFormat="1" ht="6.96" customHeight="1">
      <c r="A19" s="40"/>
      <c r="B19" s="46"/>
      <c r="C19" s="40"/>
      <c r="D19" s="40"/>
      <c r="E19" s="40"/>
      <c r="F19" s="40"/>
      <c r="G19" s="40"/>
      <c r="H19" s="40"/>
      <c r="I19" s="40"/>
      <c r="J19" s="40"/>
      <c r="K19" s="40"/>
      <c r="L19" s="136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</row>
    <row r="20" s="2" customFormat="1" ht="12" customHeight="1">
      <c r="A20" s="40"/>
      <c r="B20" s="46"/>
      <c r="C20" s="40"/>
      <c r="D20" s="134" t="s">
        <v>33</v>
      </c>
      <c r="E20" s="40"/>
      <c r="F20" s="40"/>
      <c r="G20" s="40"/>
      <c r="H20" s="40"/>
      <c r="I20" s="134" t="s">
        <v>26</v>
      </c>
      <c r="J20" s="138" t="s">
        <v>34</v>
      </c>
      <c r="K20" s="40"/>
      <c r="L20" s="136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</row>
    <row r="21" s="2" customFormat="1" ht="18" customHeight="1">
      <c r="A21" s="40"/>
      <c r="B21" s="46"/>
      <c r="C21" s="40"/>
      <c r="D21" s="40"/>
      <c r="E21" s="138" t="s">
        <v>35</v>
      </c>
      <c r="F21" s="40"/>
      <c r="G21" s="40"/>
      <c r="H21" s="40"/>
      <c r="I21" s="134" t="s">
        <v>29</v>
      </c>
      <c r="J21" s="138" t="s">
        <v>36</v>
      </c>
      <c r="K21" s="40"/>
      <c r="L21" s="136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</row>
    <row r="22" s="2" customFormat="1" ht="6.96" customHeight="1">
      <c r="A22" s="40"/>
      <c r="B22" s="46"/>
      <c r="C22" s="40"/>
      <c r="D22" s="40"/>
      <c r="E22" s="40"/>
      <c r="F22" s="40"/>
      <c r="G22" s="40"/>
      <c r="H22" s="40"/>
      <c r="I22" s="40"/>
      <c r="J22" s="40"/>
      <c r="K22" s="40"/>
      <c r="L22" s="136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</row>
    <row r="23" s="2" customFormat="1" ht="12" customHeight="1">
      <c r="A23" s="40"/>
      <c r="B23" s="46"/>
      <c r="C23" s="40"/>
      <c r="D23" s="134" t="s">
        <v>38</v>
      </c>
      <c r="E23" s="40"/>
      <c r="F23" s="40"/>
      <c r="G23" s="40"/>
      <c r="H23" s="40"/>
      <c r="I23" s="134" t="s">
        <v>26</v>
      </c>
      <c r="J23" s="138" t="s">
        <v>39</v>
      </c>
      <c r="K23" s="40"/>
      <c r="L23" s="136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</row>
    <row r="24" s="2" customFormat="1" ht="18" customHeight="1">
      <c r="A24" s="40"/>
      <c r="B24" s="46"/>
      <c r="C24" s="40"/>
      <c r="D24" s="40"/>
      <c r="E24" s="138" t="s">
        <v>40</v>
      </c>
      <c r="F24" s="40"/>
      <c r="G24" s="40"/>
      <c r="H24" s="40"/>
      <c r="I24" s="134" t="s">
        <v>29</v>
      </c>
      <c r="J24" s="138" t="s">
        <v>19</v>
      </c>
      <c r="K24" s="40"/>
      <c r="L24" s="136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</row>
    <row r="25" s="2" customFormat="1" ht="6.96" customHeight="1">
      <c r="A25" s="40"/>
      <c r="B25" s="46"/>
      <c r="C25" s="40"/>
      <c r="D25" s="40"/>
      <c r="E25" s="40"/>
      <c r="F25" s="40"/>
      <c r="G25" s="40"/>
      <c r="H25" s="40"/>
      <c r="I25" s="40"/>
      <c r="J25" s="40"/>
      <c r="K25" s="40"/>
      <c r="L25" s="136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</row>
    <row r="26" s="2" customFormat="1" ht="12" customHeight="1">
      <c r="A26" s="40"/>
      <c r="B26" s="46"/>
      <c r="C26" s="40"/>
      <c r="D26" s="134" t="s">
        <v>41</v>
      </c>
      <c r="E26" s="40"/>
      <c r="F26" s="40"/>
      <c r="G26" s="40"/>
      <c r="H26" s="40"/>
      <c r="I26" s="40"/>
      <c r="J26" s="40"/>
      <c r="K26" s="40"/>
      <c r="L26" s="136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</row>
    <row r="27" s="8" customFormat="1" ht="16.5" customHeight="1">
      <c r="A27" s="140"/>
      <c r="B27" s="141"/>
      <c r="C27" s="140"/>
      <c r="D27" s="140"/>
      <c r="E27" s="142" t="s">
        <v>19</v>
      </c>
      <c r="F27" s="142"/>
      <c r="G27" s="142"/>
      <c r="H27" s="142"/>
      <c r="I27" s="140"/>
      <c r="J27" s="140"/>
      <c r="K27" s="140"/>
      <c r="L27" s="143"/>
      <c r="S27" s="140"/>
      <c r="T27" s="140"/>
      <c r="U27" s="140"/>
      <c r="V27" s="140"/>
      <c r="W27" s="140"/>
      <c r="X27" s="140"/>
      <c r="Y27" s="140"/>
      <c r="Z27" s="140"/>
      <c r="AA27" s="140"/>
      <c r="AB27" s="140"/>
      <c r="AC27" s="140"/>
      <c r="AD27" s="140"/>
      <c r="AE27" s="140"/>
    </row>
    <row r="28" s="2" customFormat="1" ht="6.96" customHeight="1">
      <c r="A28" s="40"/>
      <c r="B28" s="46"/>
      <c r="C28" s="40"/>
      <c r="D28" s="40"/>
      <c r="E28" s="40"/>
      <c r="F28" s="40"/>
      <c r="G28" s="40"/>
      <c r="H28" s="40"/>
      <c r="I28" s="40"/>
      <c r="J28" s="40"/>
      <c r="K28" s="40"/>
      <c r="L28" s="136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</row>
    <row r="29" s="2" customFormat="1" ht="6.96" customHeight="1">
      <c r="A29" s="40"/>
      <c r="B29" s="46"/>
      <c r="C29" s="40"/>
      <c r="D29" s="144"/>
      <c r="E29" s="144"/>
      <c r="F29" s="144"/>
      <c r="G29" s="144"/>
      <c r="H29" s="144"/>
      <c r="I29" s="144"/>
      <c r="J29" s="144"/>
      <c r="K29" s="144"/>
      <c r="L29" s="136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</row>
    <row r="30" s="2" customFormat="1" ht="25.44" customHeight="1">
      <c r="A30" s="40"/>
      <c r="B30" s="46"/>
      <c r="C30" s="40"/>
      <c r="D30" s="145" t="s">
        <v>43</v>
      </c>
      <c r="E30" s="40"/>
      <c r="F30" s="40"/>
      <c r="G30" s="40"/>
      <c r="H30" s="40"/>
      <c r="I30" s="40"/>
      <c r="J30" s="146">
        <f>ROUND(J80, 2)</f>
        <v>0</v>
      </c>
      <c r="K30" s="40"/>
      <c r="L30" s="136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</row>
    <row r="31" s="2" customFormat="1" ht="6.96" customHeight="1">
      <c r="A31" s="40"/>
      <c r="B31" s="46"/>
      <c r="C31" s="40"/>
      <c r="D31" s="144"/>
      <c r="E31" s="144"/>
      <c r="F31" s="144"/>
      <c r="G31" s="144"/>
      <c r="H31" s="144"/>
      <c r="I31" s="144"/>
      <c r="J31" s="144"/>
      <c r="K31" s="144"/>
      <c r="L31" s="136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</row>
    <row r="32" s="2" customFormat="1" ht="14.4" customHeight="1">
      <c r="A32" s="40"/>
      <c r="B32" s="46"/>
      <c r="C32" s="40"/>
      <c r="D32" s="40"/>
      <c r="E32" s="40"/>
      <c r="F32" s="147" t="s">
        <v>45</v>
      </c>
      <c r="G32" s="40"/>
      <c r="H32" s="40"/>
      <c r="I32" s="147" t="s">
        <v>44</v>
      </c>
      <c r="J32" s="147" t="s">
        <v>46</v>
      </c>
      <c r="K32" s="40"/>
      <c r="L32" s="136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</row>
    <row r="33" s="2" customFormat="1" ht="14.4" customHeight="1">
      <c r="A33" s="40"/>
      <c r="B33" s="46"/>
      <c r="C33" s="40"/>
      <c r="D33" s="148" t="s">
        <v>47</v>
      </c>
      <c r="E33" s="134" t="s">
        <v>48</v>
      </c>
      <c r="F33" s="149">
        <f>ROUND((SUM(BE80:BE109)),  2)</f>
        <v>0</v>
      </c>
      <c r="G33" s="40"/>
      <c r="H33" s="40"/>
      <c r="I33" s="150">
        <v>0.20999999999999999</v>
      </c>
      <c r="J33" s="149">
        <f>ROUND(((SUM(BE80:BE109))*I33),  2)</f>
        <v>0</v>
      </c>
      <c r="K33" s="40"/>
      <c r="L33" s="136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</row>
    <row r="34" s="2" customFormat="1" ht="14.4" customHeight="1">
      <c r="A34" s="40"/>
      <c r="B34" s="46"/>
      <c r="C34" s="40"/>
      <c r="D34" s="40"/>
      <c r="E34" s="134" t="s">
        <v>49</v>
      </c>
      <c r="F34" s="149">
        <f>ROUND((SUM(BF80:BF109)),  2)</f>
        <v>0</v>
      </c>
      <c r="G34" s="40"/>
      <c r="H34" s="40"/>
      <c r="I34" s="150">
        <v>0.12</v>
      </c>
      <c r="J34" s="149">
        <f>ROUND(((SUM(BF80:BF109))*I34),  2)</f>
        <v>0</v>
      </c>
      <c r="K34" s="40"/>
      <c r="L34" s="136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</row>
    <row r="35" hidden="1" s="2" customFormat="1" ht="14.4" customHeight="1">
      <c r="A35" s="40"/>
      <c r="B35" s="46"/>
      <c r="C35" s="40"/>
      <c r="D35" s="40"/>
      <c r="E35" s="134" t="s">
        <v>50</v>
      </c>
      <c r="F35" s="149">
        <f>ROUND((SUM(BG80:BG109)),  2)</f>
        <v>0</v>
      </c>
      <c r="G35" s="40"/>
      <c r="H35" s="40"/>
      <c r="I35" s="150">
        <v>0.20999999999999999</v>
      </c>
      <c r="J35" s="149">
        <f>0</f>
        <v>0</v>
      </c>
      <c r="K35" s="40"/>
      <c r="L35" s="136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</row>
    <row r="36" hidden="1" s="2" customFormat="1" ht="14.4" customHeight="1">
      <c r="A36" s="40"/>
      <c r="B36" s="46"/>
      <c r="C36" s="40"/>
      <c r="D36" s="40"/>
      <c r="E36" s="134" t="s">
        <v>51</v>
      </c>
      <c r="F36" s="149">
        <f>ROUND((SUM(BH80:BH109)),  2)</f>
        <v>0</v>
      </c>
      <c r="G36" s="40"/>
      <c r="H36" s="40"/>
      <c r="I36" s="150">
        <v>0.12</v>
      </c>
      <c r="J36" s="149">
        <f>0</f>
        <v>0</v>
      </c>
      <c r="K36" s="40"/>
      <c r="L36" s="136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</row>
    <row r="37" hidden="1" s="2" customFormat="1" ht="14.4" customHeight="1">
      <c r="A37" s="40"/>
      <c r="B37" s="46"/>
      <c r="C37" s="40"/>
      <c r="D37" s="40"/>
      <c r="E37" s="134" t="s">
        <v>52</v>
      </c>
      <c r="F37" s="149">
        <f>ROUND((SUM(BI80:BI109)),  2)</f>
        <v>0</v>
      </c>
      <c r="G37" s="40"/>
      <c r="H37" s="40"/>
      <c r="I37" s="150">
        <v>0</v>
      </c>
      <c r="J37" s="149">
        <f>0</f>
        <v>0</v>
      </c>
      <c r="K37" s="40"/>
      <c r="L37" s="136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</row>
    <row r="38" s="2" customFormat="1" ht="6.96" customHeight="1">
      <c r="A38" s="40"/>
      <c r="B38" s="46"/>
      <c r="C38" s="40"/>
      <c r="D38" s="40"/>
      <c r="E38" s="40"/>
      <c r="F38" s="40"/>
      <c r="G38" s="40"/>
      <c r="H38" s="40"/>
      <c r="I38" s="40"/>
      <c r="J38" s="40"/>
      <c r="K38" s="40"/>
      <c r="L38" s="136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</row>
    <row r="39" s="2" customFormat="1" ht="25.44" customHeight="1">
      <c r="A39" s="40"/>
      <c r="B39" s="46"/>
      <c r="C39" s="151"/>
      <c r="D39" s="152" t="s">
        <v>53</v>
      </c>
      <c r="E39" s="153"/>
      <c r="F39" s="153"/>
      <c r="G39" s="154" t="s">
        <v>54</v>
      </c>
      <c r="H39" s="155" t="s">
        <v>55</v>
      </c>
      <c r="I39" s="153"/>
      <c r="J39" s="156">
        <f>SUM(J30:J37)</f>
        <v>0</v>
      </c>
      <c r="K39" s="157"/>
      <c r="L39" s="136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</row>
    <row r="40" s="2" customFormat="1" ht="14.4" customHeight="1">
      <c r="A40" s="40"/>
      <c r="B40" s="158"/>
      <c r="C40" s="159"/>
      <c r="D40" s="159"/>
      <c r="E40" s="159"/>
      <c r="F40" s="159"/>
      <c r="G40" s="159"/>
      <c r="H40" s="159"/>
      <c r="I40" s="159"/>
      <c r="J40" s="159"/>
      <c r="K40" s="159"/>
      <c r="L40" s="136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</row>
    <row r="44" s="2" customFormat="1" ht="6.96" customHeight="1">
      <c r="A44" s="40"/>
      <c r="B44" s="160"/>
      <c r="C44" s="161"/>
      <c r="D44" s="161"/>
      <c r="E44" s="161"/>
      <c r="F44" s="161"/>
      <c r="G44" s="161"/>
      <c r="H44" s="161"/>
      <c r="I44" s="161"/>
      <c r="J44" s="161"/>
      <c r="K44" s="161"/>
      <c r="L44" s="136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</row>
    <row r="45" s="2" customFormat="1" ht="24.96" customHeight="1">
      <c r="A45" s="40"/>
      <c r="B45" s="41"/>
      <c r="C45" s="25" t="s">
        <v>100</v>
      </c>
      <c r="D45" s="42"/>
      <c r="E45" s="42"/>
      <c r="F45" s="42"/>
      <c r="G45" s="42"/>
      <c r="H45" s="42"/>
      <c r="I45" s="42"/>
      <c r="J45" s="42"/>
      <c r="K45" s="42"/>
      <c r="L45" s="136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</row>
    <row r="46" s="2" customFormat="1" ht="6.96" customHeight="1">
      <c r="A46" s="40"/>
      <c r="B46" s="41"/>
      <c r="C46" s="42"/>
      <c r="D46" s="42"/>
      <c r="E46" s="42"/>
      <c r="F46" s="42"/>
      <c r="G46" s="42"/>
      <c r="H46" s="42"/>
      <c r="I46" s="42"/>
      <c r="J46" s="42"/>
      <c r="K46" s="42"/>
      <c r="L46" s="136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</row>
    <row r="47" s="2" customFormat="1" ht="12" customHeight="1">
      <c r="A47" s="40"/>
      <c r="B47" s="41"/>
      <c r="C47" s="34" t="s">
        <v>16</v>
      </c>
      <c r="D47" s="42"/>
      <c r="E47" s="42"/>
      <c r="F47" s="42"/>
      <c r="G47" s="42"/>
      <c r="H47" s="42"/>
      <c r="I47" s="42"/>
      <c r="J47" s="42"/>
      <c r="K47" s="42"/>
      <c r="L47" s="136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</row>
    <row r="48" s="2" customFormat="1" ht="16.5" customHeight="1">
      <c r="A48" s="40"/>
      <c r="B48" s="41"/>
      <c r="C48" s="42"/>
      <c r="D48" s="42"/>
      <c r="E48" s="162" t="str">
        <f>E7</f>
        <v>Částečná rekonstrukce Menzy Jarov</v>
      </c>
      <c r="F48" s="34"/>
      <c r="G48" s="34"/>
      <c r="H48" s="34"/>
      <c r="I48" s="42"/>
      <c r="J48" s="42"/>
      <c r="K48" s="42"/>
      <c r="L48" s="136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</row>
    <row r="49" s="2" customFormat="1" ht="12" customHeight="1">
      <c r="A49" s="40"/>
      <c r="B49" s="41"/>
      <c r="C49" s="34" t="s">
        <v>98</v>
      </c>
      <c r="D49" s="42"/>
      <c r="E49" s="42"/>
      <c r="F49" s="42"/>
      <c r="G49" s="42"/>
      <c r="H49" s="42"/>
      <c r="I49" s="42"/>
      <c r="J49" s="42"/>
      <c r="K49" s="42"/>
      <c r="L49" s="136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</row>
    <row r="50" s="2" customFormat="1" ht="16.5" customHeight="1">
      <c r="A50" s="40"/>
      <c r="B50" s="41"/>
      <c r="C50" s="42"/>
      <c r="D50" s="42"/>
      <c r="E50" s="71" t="str">
        <f>E9</f>
        <v>VRN - Vedlejší rozpočtové náklady</v>
      </c>
      <c r="F50" s="42"/>
      <c r="G50" s="42"/>
      <c r="H50" s="42"/>
      <c r="I50" s="42"/>
      <c r="J50" s="42"/>
      <c r="K50" s="42"/>
      <c r="L50" s="136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</row>
    <row r="51" s="2" customFormat="1" ht="6.96" customHeight="1">
      <c r="A51" s="40"/>
      <c r="B51" s="41"/>
      <c r="C51" s="42"/>
      <c r="D51" s="42"/>
      <c r="E51" s="42"/>
      <c r="F51" s="42"/>
      <c r="G51" s="42"/>
      <c r="H51" s="42"/>
      <c r="I51" s="42"/>
      <c r="J51" s="42"/>
      <c r="K51" s="42"/>
      <c r="L51" s="136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</row>
    <row r="52" s="2" customFormat="1" ht="12" customHeight="1">
      <c r="A52" s="40"/>
      <c r="B52" s="41"/>
      <c r="C52" s="34" t="s">
        <v>21</v>
      </c>
      <c r="D52" s="42"/>
      <c r="E52" s="42"/>
      <c r="F52" s="29" t="str">
        <f>F12</f>
        <v>Jeseniova 2769/208, 13000 Praha 3 - Žižkov</v>
      </c>
      <c r="G52" s="42"/>
      <c r="H52" s="42"/>
      <c r="I52" s="34" t="s">
        <v>23</v>
      </c>
      <c r="J52" s="74" t="str">
        <f>IF(J12="","",J12)</f>
        <v>9. 6. 2025</v>
      </c>
      <c r="K52" s="42"/>
      <c r="L52" s="136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</row>
    <row r="53" s="2" customFormat="1" ht="6.96" customHeight="1">
      <c r="A53" s="40"/>
      <c r="B53" s="41"/>
      <c r="C53" s="42"/>
      <c r="D53" s="42"/>
      <c r="E53" s="42"/>
      <c r="F53" s="42"/>
      <c r="G53" s="42"/>
      <c r="H53" s="42"/>
      <c r="I53" s="42"/>
      <c r="J53" s="42"/>
      <c r="K53" s="42"/>
      <c r="L53" s="136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</row>
    <row r="54" s="2" customFormat="1" ht="25.65" customHeight="1">
      <c r="A54" s="40"/>
      <c r="B54" s="41"/>
      <c r="C54" s="34" t="s">
        <v>25</v>
      </c>
      <c r="D54" s="42"/>
      <c r="E54" s="42"/>
      <c r="F54" s="29" t="str">
        <f>E15</f>
        <v>Správa účelových zařízení VŠE v Praze</v>
      </c>
      <c r="G54" s="42"/>
      <c r="H54" s="42"/>
      <c r="I54" s="34" t="s">
        <v>33</v>
      </c>
      <c r="J54" s="38" t="str">
        <f>E21</f>
        <v>DROBNÝ ARCHITECTS, s.r.o.</v>
      </c>
      <c r="K54" s="42"/>
      <c r="L54" s="136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</row>
    <row r="55" s="2" customFormat="1" ht="15.15" customHeight="1">
      <c r="A55" s="40"/>
      <c r="B55" s="41"/>
      <c r="C55" s="34" t="s">
        <v>31</v>
      </c>
      <c r="D55" s="42"/>
      <c r="E55" s="42"/>
      <c r="F55" s="29" t="str">
        <f>IF(E18="","",E18)</f>
        <v>Vyplň údaj</v>
      </c>
      <c r="G55" s="42"/>
      <c r="H55" s="42"/>
      <c r="I55" s="34" t="s">
        <v>38</v>
      </c>
      <c r="J55" s="38" t="str">
        <f>E24</f>
        <v>Ing. Jaroslav Stolička</v>
      </c>
      <c r="K55" s="42"/>
      <c r="L55" s="136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</row>
    <row r="56" s="2" customFormat="1" ht="10.32" customHeight="1">
      <c r="A56" s="40"/>
      <c r="B56" s="41"/>
      <c r="C56" s="42"/>
      <c r="D56" s="42"/>
      <c r="E56" s="42"/>
      <c r="F56" s="42"/>
      <c r="G56" s="42"/>
      <c r="H56" s="42"/>
      <c r="I56" s="42"/>
      <c r="J56" s="42"/>
      <c r="K56" s="42"/>
      <c r="L56" s="136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</row>
    <row r="57" s="2" customFormat="1" ht="29.28" customHeight="1">
      <c r="A57" s="40"/>
      <c r="B57" s="41"/>
      <c r="C57" s="163" t="s">
        <v>101</v>
      </c>
      <c r="D57" s="164"/>
      <c r="E57" s="164"/>
      <c r="F57" s="164"/>
      <c r="G57" s="164"/>
      <c r="H57" s="164"/>
      <c r="I57" s="164"/>
      <c r="J57" s="165" t="s">
        <v>102</v>
      </c>
      <c r="K57" s="164"/>
      <c r="L57" s="136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</row>
    <row r="58" s="2" customFormat="1" ht="10.32" customHeight="1">
      <c r="A58" s="40"/>
      <c r="B58" s="41"/>
      <c r="C58" s="42"/>
      <c r="D58" s="42"/>
      <c r="E58" s="42"/>
      <c r="F58" s="42"/>
      <c r="G58" s="42"/>
      <c r="H58" s="42"/>
      <c r="I58" s="42"/>
      <c r="J58" s="42"/>
      <c r="K58" s="42"/>
      <c r="L58" s="136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</row>
    <row r="59" s="2" customFormat="1" ht="22.8" customHeight="1">
      <c r="A59" s="40"/>
      <c r="B59" s="41"/>
      <c r="C59" s="166" t="s">
        <v>75</v>
      </c>
      <c r="D59" s="42"/>
      <c r="E59" s="42"/>
      <c r="F59" s="42"/>
      <c r="G59" s="42"/>
      <c r="H59" s="42"/>
      <c r="I59" s="42"/>
      <c r="J59" s="104">
        <f>J80</f>
        <v>0</v>
      </c>
      <c r="K59" s="42"/>
      <c r="L59" s="136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U59" s="19" t="s">
        <v>103</v>
      </c>
    </row>
    <row r="60" s="9" customFormat="1" ht="24.96" customHeight="1">
      <c r="A60" s="9"/>
      <c r="B60" s="167"/>
      <c r="C60" s="168"/>
      <c r="D60" s="169" t="s">
        <v>522</v>
      </c>
      <c r="E60" s="170"/>
      <c r="F60" s="170"/>
      <c r="G60" s="170"/>
      <c r="H60" s="170"/>
      <c r="I60" s="170"/>
      <c r="J60" s="171">
        <f>J81</f>
        <v>0</v>
      </c>
      <c r="K60" s="168"/>
      <c r="L60" s="172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2" customFormat="1" ht="21.84" customHeight="1">
      <c r="A61" s="40"/>
      <c r="B61" s="41"/>
      <c r="C61" s="42"/>
      <c r="D61" s="42"/>
      <c r="E61" s="42"/>
      <c r="F61" s="42"/>
      <c r="G61" s="42"/>
      <c r="H61" s="42"/>
      <c r="I61" s="42"/>
      <c r="J61" s="42"/>
      <c r="K61" s="42"/>
      <c r="L61" s="136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  <c r="AE61" s="40"/>
    </row>
    <row r="62" s="2" customFormat="1" ht="6.96" customHeight="1">
      <c r="A62" s="40"/>
      <c r="B62" s="61"/>
      <c r="C62" s="62"/>
      <c r="D62" s="62"/>
      <c r="E62" s="62"/>
      <c r="F62" s="62"/>
      <c r="G62" s="62"/>
      <c r="H62" s="62"/>
      <c r="I62" s="62"/>
      <c r="J62" s="62"/>
      <c r="K62" s="62"/>
      <c r="L62" s="136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  <c r="AE62" s="40"/>
    </row>
    <row r="66" s="2" customFormat="1" ht="6.96" customHeight="1">
      <c r="A66" s="40"/>
      <c r="B66" s="63"/>
      <c r="C66" s="64"/>
      <c r="D66" s="64"/>
      <c r="E66" s="64"/>
      <c r="F66" s="64"/>
      <c r="G66" s="64"/>
      <c r="H66" s="64"/>
      <c r="I66" s="64"/>
      <c r="J66" s="64"/>
      <c r="K66" s="64"/>
      <c r="L66" s="136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  <c r="AE66" s="40"/>
    </row>
    <row r="67" s="2" customFormat="1" ht="24.96" customHeight="1">
      <c r="A67" s="40"/>
      <c r="B67" s="41"/>
      <c r="C67" s="25" t="s">
        <v>121</v>
      </c>
      <c r="D67" s="42"/>
      <c r="E67" s="42"/>
      <c r="F67" s="42"/>
      <c r="G67" s="42"/>
      <c r="H67" s="42"/>
      <c r="I67" s="42"/>
      <c r="J67" s="42"/>
      <c r="K67" s="42"/>
      <c r="L67" s="136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40"/>
      <c r="AE67" s="40"/>
    </row>
    <row r="68" s="2" customFormat="1" ht="6.96" customHeight="1">
      <c r="A68" s="40"/>
      <c r="B68" s="41"/>
      <c r="C68" s="42"/>
      <c r="D68" s="42"/>
      <c r="E68" s="42"/>
      <c r="F68" s="42"/>
      <c r="G68" s="42"/>
      <c r="H68" s="42"/>
      <c r="I68" s="42"/>
      <c r="J68" s="42"/>
      <c r="K68" s="42"/>
      <c r="L68" s="136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  <c r="AE68" s="40"/>
    </row>
    <row r="69" s="2" customFormat="1" ht="12" customHeight="1">
      <c r="A69" s="40"/>
      <c r="B69" s="41"/>
      <c r="C69" s="34" t="s">
        <v>16</v>
      </c>
      <c r="D69" s="42"/>
      <c r="E69" s="42"/>
      <c r="F69" s="42"/>
      <c r="G69" s="42"/>
      <c r="H69" s="42"/>
      <c r="I69" s="42"/>
      <c r="J69" s="42"/>
      <c r="K69" s="42"/>
      <c r="L69" s="136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  <c r="AE69" s="40"/>
    </row>
    <row r="70" s="2" customFormat="1" ht="16.5" customHeight="1">
      <c r="A70" s="40"/>
      <c r="B70" s="41"/>
      <c r="C70" s="42"/>
      <c r="D70" s="42"/>
      <c r="E70" s="162" t="str">
        <f>E7</f>
        <v>Částečná rekonstrukce Menzy Jarov</v>
      </c>
      <c r="F70" s="34"/>
      <c r="G70" s="34"/>
      <c r="H70" s="34"/>
      <c r="I70" s="42"/>
      <c r="J70" s="42"/>
      <c r="K70" s="42"/>
      <c r="L70" s="136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  <c r="AE70" s="40"/>
    </row>
    <row r="71" s="2" customFormat="1" ht="12" customHeight="1">
      <c r="A71" s="40"/>
      <c r="B71" s="41"/>
      <c r="C71" s="34" t="s">
        <v>98</v>
      </c>
      <c r="D71" s="42"/>
      <c r="E71" s="42"/>
      <c r="F71" s="42"/>
      <c r="G71" s="42"/>
      <c r="H71" s="42"/>
      <c r="I71" s="42"/>
      <c r="J71" s="42"/>
      <c r="K71" s="42"/>
      <c r="L71" s="136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  <c r="AE71" s="40"/>
    </row>
    <row r="72" s="2" customFormat="1" ht="16.5" customHeight="1">
      <c r="A72" s="40"/>
      <c r="B72" s="41"/>
      <c r="C72" s="42"/>
      <c r="D72" s="42"/>
      <c r="E72" s="71" t="str">
        <f>E9</f>
        <v>VRN - Vedlejší rozpočtové náklady</v>
      </c>
      <c r="F72" s="42"/>
      <c r="G72" s="42"/>
      <c r="H72" s="42"/>
      <c r="I72" s="42"/>
      <c r="J72" s="42"/>
      <c r="K72" s="42"/>
      <c r="L72" s="136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  <c r="AE72" s="40"/>
    </row>
    <row r="73" s="2" customFormat="1" ht="6.96" customHeight="1">
      <c r="A73" s="40"/>
      <c r="B73" s="41"/>
      <c r="C73" s="42"/>
      <c r="D73" s="42"/>
      <c r="E73" s="42"/>
      <c r="F73" s="42"/>
      <c r="G73" s="42"/>
      <c r="H73" s="42"/>
      <c r="I73" s="42"/>
      <c r="J73" s="42"/>
      <c r="K73" s="42"/>
      <c r="L73" s="136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  <c r="AE73" s="40"/>
    </row>
    <row r="74" s="2" customFormat="1" ht="12" customHeight="1">
      <c r="A74" s="40"/>
      <c r="B74" s="41"/>
      <c r="C74" s="34" t="s">
        <v>21</v>
      </c>
      <c r="D74" s="42"/>
      <c r="E74" s="42"/>
      <c r="F74" s="29" t="str">
        <f>F12</f>
        <v>Jeseniova 2769/208, 13000 Praha 3 - Žižkov</v>
      </c>
      <c r="G74" s="42"/>
      <c r="H74" s="42"/>
      <c r="I74" s="34" t="s">
        <v>23</v>
      </c>
      <c r="J74" s="74" t="str">
        <f>IF(J12="","",J12)</f>
        <v>9. 6. 2025</v>
      </c>
      <c r="K74" s="42"/>
      <c r="L74" s="136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  <c r="AE74" s="40"/>
    </row>
    <row r="75" s="2" customFormat="1" ht="6.96" customHeight="1">
      <c r="A75" s="40"/>
      <c r="B75" s="41"/>
      <c r="C75" s="42"/>
      <c r="D75" s="42"/>
      <c r="E75" s="42"/>
      <c r="F75" s="42"/>
      <c r="G75" s="42"/>
      <c r="H75" s="42"/>
      <c r="I75" s="42"/>
      <c r="J75" s="42"/>
      <c r="K75" s="42"/>
      <c r="L75" s="136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  <c r="AE75" s="40"/>
    </row>
    <row r="76" s="2" customFormat="1" ht="25.65" customHeight="1">
      <c r="A76" s="40"/>
      <c r="B76" s="41"/>
      <c r="C76" s="34" t="s">
        <v>25</v>
      </c>
      <c r="D76" s="42"/>
      <c r="E76" s="42"/>
      <c r="F76" s="29" t="str">
        <f>E15</f>
        <v>Správa účelových zařízení VŠE v Praze</v>
      </c>
      <c r="G76" s="42"/>
      <c r="H76" s="42"/>
      <c r="I76" s="34" t="s">
        <v>33</v>
      </c>
      <c r="J76" s="38" t="str">
        <f>E21</f>
        <v>DROBNÝ ARCHITECTS, s.r.o.</v>
      </c>
      <c r="K76" s="42"/>
      <c r="L76" s="136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</row>
    <row r="77" s="2" customFormat="1" ht="15.15" customHeight="1">
      <c r="A77" s="40"/>
      <c r="B77" s="41"/>
      <c r="C77" s="34" t="s">
        <v>31</v>
      </c>
      <c r="D77" s="42"/>
      <c r="E77" s="42"/>
      <c r="F77" s="29" t="str">
        <f>IF(E18="","",E18)</f>
        <v>Vyplň údaj</v>
      </c>
      <c r="G77" s="42"/>
      <c r="H77" s="42"/>
      <c r="I77" s="34" t="s">
        <v>38</v>
      </c>
      <c r="J77" s="38" t="str">
        <f>E24</f>
        <v>Ing. Jaroslav Stolička</v>
      </c>
      <c r="K77" s="42"/>
      <c r="L77" s="136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</row>
    <row r="78" s="2" customFormat="1" ht="10.32" customHeight="1">
      <c r="A78" s="40"/>
      <c r="B78" s="41"/>
      <c r="C78" s="42"/>
      <c r="D78" s="42"/>
      <c r="E78" s="42"/>
      <c r="F78" s="42"/>
      <c r="G78" s="42"/>
      <c r="H78" s="42"/>
      <c r="I78" s="42"/>
      <c r="J78" s="42"/>
      <c r="K78" s="42"/>
      <c r="L78" s="136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</row>
    <row r="79" s="11" customFormat="1" ht="29.28" customHeight="1">
      <c r="A79" s="179"/>
      <c r="B79" s="180"/>
      <c r="C79" s="181" t="s">
        <v>122</v>
      </c>
      <c r="D79" s="182" t="s">
        <v>62</v>
      </c>
      <c r="E79" s="182" t="s">
        <v>58</v>
      </c>
      <c r="F79" s="182" t="s">
        <v>59</v>
      </c>
      <c r="G79" s="182" t="s">
        <v>123</v>
      </c>
      <c r="H79" s="182" t="s">
        <v>124</v>
      </c>
      <c r="I79" s="182" t="s">
        <v>125</v>
      </c>
      <c r="J79" s="182" t="s">
        <v>102</v>
      </c>
      <c r="K79" s="183" t="s">
        <v>126</v>
      </c>
      <c r="L79" s="184"/>
      <c r="M79" s="94" t="s">
        <v>19</v>
      </c>
      <c r="N79" s="95" t="s">
        <v>47</v>
      </c>
      <c r="O79" s="95" t="s">
        <v>127</v>
      </c>
      <c r="P79" s="95" t="s">
        <v>128</v>
      </c>
      <c r="Q79" s="95" t="s">
        <v>129</v>
      </c>
      <c r="R79" s="95" t="s">
        <v>130</v>
      </c>
      <c r="S79" s="95" t="s">
        <v>131</v>
      </c>
      <c r="T79" s="96" t="s">
        <v>132</v>
      </c>
      <c r="U79" s="179"/>
      <c r="V79" s="179"/>
      <c r="W79" s="179"/>
      <c r="X79" s="179"/>
      <c r="Y79" s="179"/>
      <c r="Z79" s="179"/>
      <c r="AA79" s="179"/>
      <c r="AB79" s="179"/>
      <c r="AC79" s="179"/>
      <c r="AD79" s="179"/>
      <c r="AE79" s="179"/>
    </row>
    <row r="80" s="2" customFormat="1" ht="22.8" customHeight="1">
      <c r="A80" s="40"/>
      <c r="B80" s="41"/>
      <c r="C80" s="101" t="s">
        <v>133</v>
      </c>
      <c r="D80" s="42"/>
      <c r="E80" s="42"/>
      <c r="F80" s="42"/>
      <c r="G80" s="42"/>
      <c r="H80" s="42"/>
      <c r="I80" s="42"/>
      <c r="J80" s="185">
        <f>BK80</f>
        <v>0</v>
      </c>
      <c r="K80" s="42"/>
      <c r="L80" s="46"/>
      <c r="M80" s="97"/>
      <c r="N80" s="186"/>
      <c r="O80" s="98"/>
      <c r="P80" s="187">
        <f>P81</f>
        <v>0</v>
      </c>
      <c r="Q80" s="98"/>
      <c r="R80" s="187">
        <f>R81</f>
        <v>0</v>
      </c>
      <c r="S80" s="98"/>
      <c r="T80" s="188">
        <f>T81</f>
        <v>0</v>
      </c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  <c r="AT80" s="19" t="s">
        <v>76</v>
      </c>
      <c r="AU80" s="19" t="s">
        <v>103</v>
      </c>
      <c r="BK80" s="189">
        <f>BK81</f>
        <v>0</v>
      </c>
    </row>
    <row r="81" s="12" customFormat="1" ht="25.92" customHeight="1">
      <c r="A81" s="12"/>
      <c r="B81" s="190"/>
      <c r="C81" s="191"/>
      <c r="D81" s="192" t="s">
        <v>76</v>
      </c>
      <c r="E81" s="193" t="s">
        <v>94</v>
      </c>
      <c r="F81" s="193" t="s">
        <v>95</v>
      </c>
      <c r="G81" s="191"/>
      <c r="H81" s="191"/>
      <c r="I81" s="194"/>
      <c r="J81" s="195">
        <f>BK81</f>
        <v>0</v>
      </c>
      <c r="K81" s="191"/>
      <c r="L81" s="196"/>
      <c r="M81" s="197"/>
      <c r="N81" s="198"/>
      <c r="O81" s="198"/>
      <c r="P81" s="199">
        <f>SUM(P82:P109)</f>
        <v>0</v>
      </c>
      <c r="Q81" s="198"/>
      <c r="R81" s="199">
        <f>SUM(R82:R109)</f>
        <v>0</v>
      </c>
      <c r="S81" s="198"/>
      <c r="T81" s="200">
        <f>SUM(T82:T109)</f>
        <v>0</v>
      </c>
      <c r="U81" s="12"/>
      <c r="V81" s="12"/>
      <c r="W81" s="12"/>
      <c r="X81" s="12"/>
      <c r="Y81" s="12"/>
      <c r="Z81" s="12"/>
      <c r="AA81" s="12"/>
      <c r="AB81" s="12"/>
      <c r="AC81" s="12"/>
      <c r="AD81" s="12"/>
      <c r="AE81" s="12"/>
      <c r="AR81" s="201" t="s">
        <v>174</v>
      </c>
      <c r="AT81" s="202" t="s">
        <v>76</v>
      </c>
      <c r="AU81" s="202" t="s">
        <v>77</v>
      </c>
      <c r="AY81" s="201" t="s">
        <v>136</v>
      </c>
      <c r="BK81" s="203">
        <f>SUM(BK82:BK109)</f>
        <v>0</v>
      </c>
    </row>
    <row r="82" s="2" customFormat="1" ht="16.5" customHeight="1">
      <c r="A82" s="40"/>
      <c r="B82" s="41"/>
      <c r="C82" s="206" t="s">
        <v>85</v>
      </c>
      <c r="D82" s="206" t="s">
        <v>141</v>
      </c>
      <c r="E82" s="207" t="s">
        <v>523</v>
      </c>
      <c r="F82" s="208" t="s">
        <v>524</v>
      </c>
      <c r="G82" s="209" t="s">
        <v>525</v>
      </c>
      <c r="H82" s="210">
        <v>1</v>
      </c>
      <c r="I82" s="211"/>
      <c r="J82" s="212">
        <f>ROUND(I82*H82,2)</f>
        <v>0</v>
      </c>
      <c r="K82" s="208" t="s">
        <v>145</v>
      </c>
      <c r="L82" s="46"/>
      <c r="M82" s="213" t="s">
        <v>19</v>
      </c>
      <c r="N82" s="214" t="s">
        <v>48</v>
      </c>
      <c r="O82" s="86"/>
      <c r="P82" s="215">
        <f>O82*H82</f>
        <v>0</v>
      </c>
      <c r="Q82" s="215">
        <v>0</v>
      </c>
      <c r="R82" s="215">
        <f>Q82*H82</f>
        <v>0</v>
      </c>
      <c r="S82" s="215">
        <v>0</v>
      </c>
      <c r="T82" s="216">
        <f>S82*H82</f>
        <v>0</v>
      </c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R82" s="217" t="s">
        <v>526</v>
      </c>
      <c r="AT82" s="217" t="s">
        <v>141</v>
      </c>
      <c r="AU82" s="217" t="s">
        <v>85</v>
      </c>
      <c r="AY82" s="19" t="s">
        <v>136</v>
      </c>
      <c r="BE82" s="218">
        <f>IF(N82="základní",J82,0)</f>
        <v>0</v>
      </c>
      <c r="BF82" s="218">
        <f>IF(N82="snížená",J82,0)</f>
        <v>0</v>
      </c>
      <c r="BG82" s="218">
        <f>IF(N82="zákl. přenesená",J82,0)</f>
        <v>0</v>
      </c>
      <c r="BH82" s="218">
        <f>IF(N82="sníž. přenesená",J82,0)</f>
        <v>0</v>
      </c>
      <c r="BI82" s="218">
        <f>IF(N82="nulová",J82,0)</f>
        <v>0</v>
      </c>
      <c r="BJ82" s="19" t="s">
        <v>85</v>
      </c>
      <c r="BK82" s="218">
        <f>ROUND(I82*H82,2)</f>
        <v>0</v>
      </c>
      <c r="BL82" s="19" t="s">
        <v>526</v>
      </c>
      <c r="BM82" s="217" t="s">
        <v>527</v>
      </c>
    </row>
    <row r="83" s="2" customFormat="1">
      <c r="A83" s="40"/>
      <c r="B83" s="41"/>
      <c r="C83" s="42"/>
      <c r="D83" s="219" t="s">
        <v>149</v>
      </c>
      <c r="E83" s="42"/>
      <c r="F83" s="220" t="s">
        <v>528</v>
      </c>
      <c r="G83" s="42"/>
      <c r="H83" s="42"/>
      <c r="I83" s="221"/>
      <c r="J83" s="42"/>
      <c r="K83" s="42"/>
      <c r="L83" s="46"/>
      <c r="M83" s="222"/>
      <c r="N83" s="223"/>
      <c r="O83" s="86"/>
      <c r="P83" s="86"/>
      <c r="Q83" s="86"/>
      <c r="R83" s="86"/>
      <c r="S83" s="86"/>
      <c r="T83" s="87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  <c r="AT83" s="19" t="s">
        <v>149</v>
      </c>
      <c r="AU83" s="19" t="s">
        <v>85</v>
      </c>
    </row>
    <row r="84" s="13" customFormat="1">
      <c r="A84" s="13"/>
      <c r="B84" s="224"/>
      <c r="C84" s="225"/>
      <c r="D84" s="226" t="s">
        <v>151</v>
      </c>
      <c r="E84" s="227" t="s">
        <v>19</v>
      </c>
      <c r="F84" s="228" t="s">
        <v>85</v>
      </c>
      <c r="G84" s="225"/>
      <c r="H84" s="229">
        <v>1</v>
      </c>
      <c r="I84" s="230"/>
      <c r="J84" s="225"/>
      <c r="K84" s="225"/>
      <c r="L84" s="231"/>
      <c r="M84" s="232"/>
      <c r="N84" s="233"/>
      <c r="O84" s="233"/>
      <c r="P84" s="233"/>
      <c r="Q84" s="233"/>
      <c r="R84" s="233"/>
      <c r="S84" s="233"/>
      <c r="T84" s="234"/>
      <c r="U84" s="13"/>
      <c r="V84" s="13"/>
      <c r="W84" s="13"/>
      <c r="X84" s="13"/>
      <c r="Y84" s="13"/>
      <c r="Z84" s="13"/>
      <c r="AA84" s="13"/>
      <c r="AB84" s="13"/>
      <c r="AC84" s="13"/>
      <c r="AD84" s="13"/>
      <c r="AE84" s="13"/>
      <c r="AT84" s="235" t="s">
        <v>151</v>
      </c>
      <c r="AU84" s="235" t="s">
        <v>85</v>
      </c>
      <c r="AV84" s="13" t="s">
        <v>87</v>
      </c>
      <c r="AW84" s="13" t="s">
        <v>37</v>
      </c>
      <c r="AX84" s="13" t="s">
        <v>77</v>
      </c>
      <c r="AY84" s="235" t="s">
        <v>136</v>
      </c>
    </row>
    <row r="85" s="14" customFormat="1">
      <c r="A85" s="14"/>
      <c r="B85" s="236"/>
      <c r="C85" s="237"/>
      <c r="D85" s="226" t="s">
        <v>151</v>
      </c>
      <c r="E85" s="238" t="s">
        <v>19</v>
      </c>
      <c r="F85" s="239" t="s">
        <v>154</v>
      </c>
      <c r="G85" s="237"/>
      <c r="H85" s="240">
        <v>1</v>
      </c>
      <c r="I85" s="241"/>
      <c r="J85" s="237"/>
      <c r="K85" s="237"/>
      <c r="L85" s="242"/>
      <c r="M85" s="243"/>
      <c r="N85" s="244"/>
      <c r="O85" s="244"/>
      <c r="P85" s="244"/>
      <c r="Q85" s="244"/>
      <c r="R85" s="244"/>
      <c r="S85" s="244"/>
      <c r="T85" s="245"/>
      <c r="U85" s="14"/>
      <c r="V85" s="14"/>
      <c r="W85" s="14"/>
      <c r="X85" s="14"/>
      <c r="Y85" s="14"/>
      <c r="Z85" s="14"/>
      <c r="AA85" s="14"/>
      <c r="AB85" s="14"/>
      <c r="AC85" s="14"/>
      <c r="AD85" s="14"/>
      <c r="AE85" s="14"/>
      <c r="AT85" s="246" t="s">
        <v>151</v>
      </c>
      <c r="AU85" s="246" t="s">
        <v>85</v>
      </c>
      <c r="AV85" s="14" t="s">
        <v>146</v>
      </c>
      <c r="AW85" s="14" t="s">
        <v>37</v>
      </c>
      <c r="AX85" s="14" t="s">
        <v>85</v>
      </c>
      <c r="AY85" s="246" t="s">
        <v>136</v>
      </c>
    </row>
    <row r="86" s="2" customFormat="1" ht="16.5" customHeight="1">
      <c r="A86" s="40"/>
      <c r="B86" s="41"/>
      <c r="C86" s="206" t="s">
        <v>87</v>
      </c>
      <c r="D86" s="206" t="s">
        <v>141</v>
      </c>
      <c r="E86" s="207" t="s">
        <v>529</v>
      </c>
      <c r="F86" s="208" t="s">
        <v>530</v>
      </c>
      <c r="G86" s="209" t="s">
        <v>525</v>
      </c>
      <c r="H86" s="210">
        <v>1</v>
      </c>
      <c r="I86" s="211"/>
      <c r="J86" s="212">
        <f>ROUND(I86*H86,2)</f>
        <v>0</v>
      </c>
      <c r="K86" s="208" t="s">
        <v>145</v>
      </c>
      <c r="L86" s="46"/>
      <c r="M86" s="213" t="s">
        <v>19</v>
      </c>
      <c r="N86" s="214" t="s">
        <v>48</v>
      </c>
      <c r="O86" s="86"/>
      <c r="P86" s="215">
        <f>O86*H86</f>
        <v>0</v>
      </c>
      <c r="Q86" s="215">
        <v>0</v>
      </c>
      <c r="R86" s="215">
        <f>Q86*H86</f>
        <v>0</v>
      </c>
      <c r="S86" s="215">
        <v>0</v>
      </c>
      <c r="T86" s="216">
        <f>S86*H86</f>
        <v>0</v>
      </c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  <c r="AR86" s="217" t="s">
        <v>526</v>
      </c>
      <c r="AT86" s="217" t="s">
        <v>141</v>
      </c>
      <c r="AU86" s="217" t="s">
        <v>85</v>
      </c>
      <c r="AY86" s="19" t="s">
        <v>136</v>
      </c>
      <c r="BE86" s="218">
        <f>IF(N86="základní",J86,0)</f>
        <v>0</v>
      </c>
      <c r="BF86" s="218">
        <f>IF(N86="snížená",J86,0)</f>
        <v>0</v>
      </c>
      <c r="BG86" s="218">
        <f>IF(N86="zákl. přenesená",J86,0)</f>
        <v>0</v>
      </c>
      <c r="BH86" s="218">
        <f>IF(N86="sníž. přenesená",J86,0)</f>
        <v>0</v>
      </c>
      <c r="BI86" s="218">
        <f>IF(N86="nulová",J86,0)</f>
        <v>0</v>
      </c>
      <c r="BJ86" s="19" t="s">
        <v>85</v>
      </c>
      <c r="BK86" s="218">
        <f>ROUND(I86*H86,2)</f>
        <v>0</v>
      </c>
      <c r="BL86" s="19" t="s">
        <v>526</v>
      </c>
      <c r="BM86" s="217" t="s">
        <v>531</v>
      </c>
    </row>
    <row r="87" s="2" customFormat="1">
      <c r="A87" s="40"/>
      <c r="B87" s="41"/>
      <c r="C87" s="42"/>
      <c r="D87" s="219" t="s">
        <v>149</v>
      </c>
      <c r="E87" s="42"/>
      <c r="F87" s="220" t="s">
        <v>532</v>
      </c>
      <c r="G87" s="42"/>
      <c r="H87" s="42"/>
      <c r="I87" s="221"/>
      <c r="J87" s="42"/>
      <c r="K87" s="42"/>
      <c r="L87" s="46"/>
      <c r="M87" s="222"/>
      <c r="N87" s="223"/>
      <c r="O87" s="86"/>
      <c r="P87" s="86"/>
      <c r="Q87" s="86"/>
      <c r="R87" s="86"/>
      <c r="S87" s="86"/>
      <c r="T87" s="87"/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  <c r="AT87" s="19" t="s">
        <v>149</v>
      </c>
      <c r="AU87" s="19" t="s">
        <v>85</v>
      </c>
    </row>
    <row r="88" s="13" customFormat="1">
      <c r="A88" s="13"/>
      <c r="B88" s="224"/>
      <c r="C88" s="225"/>
      <c r="D88" s="226" t="s">
        <v>151</v>
      </c>
      <c r="E88" s="227" t="s">
        <v>19</v>
      </c>
      <c r="F88" s="228" t="s">
        <v>85</v>
      </c>
      <c r="G88" s="225"/>
      <c r="H88" s="229">
        <v>1</v>
      </c>
      <c r="I88" s="230"/>
      <c r="J88" s="225"/>
      <c r="K88" s="225"/>
      <c r="L88" s="231"/>
      <c r="M88" s="232"/>
      <c r="N88" s="233"/>
      <c r="O88" s="233"/>
      <c r="P88" s="233"/>
      <c r="Q88" s="233"/>
      <c r="R88" s="233"/>
      <c r="S88" s="233"/>
      <c r="T88" s="234"/>
      <c r="U88" s="13"/>
      <c r="V88" s="13"/>
      <c r="W88" s="13"/>
      <c r="X88" s="13"/>
      <c r="Y88" s="13"/>
      <c r="Z88" s="13"/>
      <c r="AA88" s="13"/>
      <c r="AB88" s="13"/>
      <c r="AC88" s="13"/>
      <c r="AD88" s="13"/>
      <c r="AE88" s="13"/>
      <c r="AT88" s="235" t="s">
        <v>151</v>
      </c>
      <c r="AU88" s="235" t="s">
        <v>85</v>
      </c>
      <c r="AV88" s="13" t="s">
        <v>87</v>
      </c>
      <c r="AW88" s="13" t="s">
        <v>37</v>
      </c>
      <c r="AX88" s="13" t="s">
        <v>77</v>
      </c>
      <c r="AY88" s="235" t="s">
        <v>136</v>
      </c>
    </row>
    <row r="89" s="14" customFormat="1">
      <c r="A89" s="14"/>
      <c r="B89" s="236"/>
      <c r="C89" s="237"/>
      <c r="D89" s="226" t="s">
        <v>151</v>
      </c>
      <c r="E89" s="238" t="s">
        <v>19</v>
      </c>
      <c r="F89" s="239" t="s">
        <v>154</v>
      </c>
      <c r="G89" s="237"/>
      <c r="H89" s="240">
        <v>1</v>
      </c>
      <c r="I89" s="241"/>
      <c r="J89" s="237"/>
      <c r="K89" s="237"/>
      <c r="L89" s="242"/>
      <c r="M89" s="243"/>
      <c r="N89" s="244"/>
      <c r="O89" s="244"/>
      <c r="P89" s="244"/>
      <c r="Q89" s="244"/>
      <c r="R89" s="244"/>
      <c r="S89" s="244"/>
      <c r="T89" s="245"/>
      <c r="U89" s="14"/>
      <c r="V89" s="14"/>
      <c r="W89" s="14"/>
      <c r="X89" s="14"/>
      <c r="Y89" s="14"/>
      <c r="Z89" s="14"/>
      <c r="AA89" s="14"/>
      <c r="AB89" s="14"/>
      <c r="AC89" s="14"/>
      <c r="AD89" s="14"/>
      <c r="AE89" s="14"/>
      <c r="AT89" s="246" t="s">
        <v>151</v>
      </c>
      <c r="AU89" s="246" t="s">
        <v>85</v>
      </c>
      <c r="AV89" s="14" t="s">
        <v>146</v>
      </c>
      <c r="AW89" s="14" t="s">
        <v>37</v>
      </c>
      <c r="AX89" s="14" t="s">
        <v>85</v>
      </c>
      <c r="AY89" s="246" t="s">
        <v>136</v>
      </c>
    </row>
    <row r="90" s="2" customFormat="1" ht="16.5" customHeight="1">
      <c r="A90" s="40"/>
      <c r="B90" s="41"/>
      <c r="C90" s="206" t="s">
        <v>147</v>
      </c>
      <c r="D90" s="206" t="s">
        <v>141</v>
      </c>
      <c r="E90" s="207" t="s">
        <v>533</v>
      </c>
      <c r="F90" s="208" t="s">
        <v>534</v>
      </c>
      <c r="G90" s="209" t="s">
        <v>525</v>
      </c>
      <c r="H90" s="210">
        <v>1</v>
      </c>
      <c r="I90" s="211"/>
      <c r="J90" s="212">
        <f>ROUND(I90*H90,2)</f>
        <v>0</v>
      </c>
      <c r="K90" s="208" t="s">
        <v>145</v>
      </c>
      <c r="L90" s="46"/>
      <c r="M90" s="213" t="s">
        <v>19</v>
      </c>
      <c r="N90" s="214" t="s">
        <v>48</v>
      </c>
      <c r="O90" s="86"/>
      <c r="P90" s="215">
        <f>O90*H90</f>
        <v>0</v>
      </c>
      <c r="Q90" s="215">
        <v>0</v>
      </c>
      <c r="R90" s="215">
        <f>Q90*H90</f>
        <v>0</v>
      </c>
      <c r="S90" s="215">
        <v>0</v>
      </c>
      <c r="T90" s="216">
        <f>S90*H90</f>
        <v>0</v>
      </c>
      <c r="U90" s="40"/>
      <c r="V90" s="40"/>
      <c r="W90" s="40"/>
      <c r="X90" s="40"/>
      <c r="Y90" s="40"/>
      <c r="Z90" s="40"/>
      <c r="AA90" s="40"/>
      <c r="AB90" s="40"/>
      <c r="AC90" s="40"/>
      <c r="AD90" s="40"/>
      <c r="AE90" s="40"/>
      <c r="AR90" s="217" t="s">
        <v>526</v>
      </c>
      <c r="AT90" s="217" t="s">
        <v>141</v>
      </c>
      <c r="AU90" s="217" t="s">
        <v>85</v>
      </c>
      <c r="AY90" s="19" t="s">
        <v>136</v>
      </c>
      <c r="BE90" s="218">
        <f>IF(N90="základní",J90,0)</f>
        <v>0</v>
      </c>
      <c r="BF90" s="218">
        <f>IF(N90="snížená",J90,0)</f>
        <v>0</v>
      </c>
      <c r="BG90" s="218">
        <f>IF(N90="zákl. přenesená",J90,0)</f>
        <v>0</v>
      </c>
      <c r="BH90" s="218">
        <f>IF(N90="sníž. přenesená",J90,0)</f>
        <v>0</v>
      </c>
      <c r="BI90" s="218">
        <f>IF(N90="nulová",J90,0)</f>
        <v>0</v>
      </c>
      <c r="BJ90" s="19" t="s">
        <v>85</v>
      </c>
      <c r="BK90" s="218">
        <f>ROUND(I90*H90,2)</f>
        <v>0</v>
      </c>
      <c r="BL90" s="19" t="s">
        <v>526</v>
      </c>
      <c r="BM90" s="217" t="s">
        <v>535</v>
      </c>
    </row>
    <row r="91" s="2" customFormat="1">
      <c r="A91" s="40"/>
      <c r="B91" s="41"/>
      <c r="C91" s="42"/>
      <c r="D91" s="219" t="s">
        <v>149</v>
      </c>
      <c r="E91" s="42"/>
      <c r="F91" s="220" t="s">
        <v>536</v>
      </c>
      <c r="G91" s="42"/>
      <c r="H91" s="42"/>
      <c r="I91" s="221"/>
      <c r="J91" s="42"/>
      <c r="K91" s="42"/>
      <c r="L91" s="46"/>
      <c r="M91" s="222"/>
      <c r="N91" s="223"/>
      <c r="O91" s="86"/>
      <c r="P91" s="86"/>
      <c r="Q91" s="86"/>
      <c r="R91" s="86"/>
      <c r="S91" s="86"/>
      <c r="T91" s="87"/>
      <c r="U91" s="40"/>
      <c r="V91" s="40"/>
      <c r="W91" s="40"/>
      <c r="X91" s="40"/>
      <c r="Y91" s="40"/>
      <c r="Z91" s="40"/>
      <c r="AA91" s="40"/>
      <c r="AB91" s="40"/>
      <c r="AC91" s="40"/>
      <c r="AD91" s="40"/>
      <c r="AE91" s="40"/>
      <c r="AT91" s="19" t="s">
        <v>149</v>
      </c>
      <c r="AU91" s="19" t="s">
        <v>85</v>
      </c>
    </row>
    <row r="92" s="13" customFormat="1">
      <c r="A92" s="13"/>
      <c r="B92" s="224"/>
      <c r="C92" s="225"/>
      <c r="D92" s="226" t="s">
        <v>151</v>
      </c>
      <c r="E92" s="227" t="s">
        <v>19</v>
      </c>
      <c r="F92" s="228" t="s">
        <v>85</v>
      </c>
      <c r="G92" s="225"/>
      <c r="H92" s="229">
        <v>1</v>
      </c>
      <c r="I92" s="230"/>
      <c r="J92" s="225"/>
      <c r="K92" s="225"/>
      <c r="L92" s="231"/>
      <c r="M92" s="232"/>
      <c r="N92" s="233"/>
      <c r="O92" s="233"/>
      <c r="P92" s="233"/>
      <c r="Q92" s="233"/>
      <c r="R92" s="233"/>
      <c r="S92" s="233"/>
      <c r="T92" s="234"/>
      <c r="U92" s="13"/>
      <c r="V92" s="13"/>
      <c r="W92" s="13"/>
      <c r="X92" s="13"/>
      <c r="Y92" s="13"/>
      <c r="Z92" s="13"/>
      <c r="AA92" s="13"/>
      <c r="AB92" s="13"/>
      <c r="AC92" s="13"/>
      <c r="AD92" s="13"/>
      <c r="AE92" s="13"/>
      <c r="AT92" s="235" t="s">
        <v>151</v>
      </c>
      <c r="AU92" s="235" t="s">
        <v>85</v>
      </c>
      <c r="AV92" s="13" t="s">
        <v>87</v>
      </c>
      <c r="AW92" s="13" t="s">
        <v>37</v>
      </c>
      <c r="AX92" s="13" t="s">
        <v>77</v>
      </c>
      <c r="AY92" s="235" t="s">
        <v>136</v>
      </c>
    </row>
    <row r="93" s="14" customFormat="1">
      <c r="A93" s="14"/>
      <c r="B93" s="236"/>
      <c r="C93" s="237"/>
      <c r="D93" s="226" t="s">
        <v>151</v>
      </c>
      <c r="E93" s="238" t="s">
        <v>19</v>
      </c>
      <c r="F93" s="239" t="s">
        <v>154</v>
      </c>
      <c r="G93" s="237"/>
      <c r="H93" s="240">
        <v>1</v>
      </c>
      <c r="I93" s="241"/>
      <c r="J93" s="237"/>
      <c r="K93" s="237"/>
      <c r="L93" s="242"/>
      <c r="M93" s="243"/>
      <c r="N93" s="244"/>
      <c r="O93" s="244"/>
      <c r="P93" s="244"/>
      <c r="Q93" s="244"/>
      <c r="R93" s="244"/>
      <c r="S93" s="244"/>
      <c r="T93" s="245"/>
      <c r="U93" s="14"/>
      <c r="V93" s="14"/>
      <c r="W93" s="14"/>
      <c r="X93" s="14"/>
      <c r="Y93" s="14"/>
      <c r="Z93" s="14"/>
      <c r="AA93" s="14"/>
      <c r="AB93" s="14"/>
      <c r="AC93" s="14"/>
      <c r="AD93" s="14"/>
      <c r="AE93" s="14"/>
      <c r="AT93" s="246" t="s">
        <v>151</v>
      </c>
      <c r="AU93" s="246" t="s">
        <v>85</v>
      </c>
      <c r="AV93" s="14" t="s">
        <v>146</v>
      </c>
      <c r="AW93" s="14" t="s">
        <v>37</v>
      </c>
      <c r="AX93" s="14" t="s">
        <v>85</v>
      </c>
      <c r="AY93" s="246" t="s">
        <v>136</v>
      </c>
    </row>
    <row r="94" s="2" customFormat="1" ht="16.5" customHeight="1">
      <c r="A94" s="40"/>
      <c r="B94" s="41"/>
      <c r="C94" s="206" t="s">
        <v>146</v>
      </c>
      <c r="D94" s="206" t="s">
        <v>141</v>
      </c>
      <c r="E94" s="207" t="s">
        <v>537</v>
      </c>
      <c r="F94" s="208" t="s">
        <v>538</v>
      </c>
      <c r="G94" s="209" t="s">
        <v>525</v>
      </c>
      <c r="H94" s="210">
        <v>1</v>
      </c>
      <c r="I94" s="211"/>
      <c r="J94" s="212">
        <f>ROUND(I94*H94,2)</f>
        <v>0</v>
      </c>
      <c r="K94" s="208" t="s">
        <v>145</v>
      </c>
      <c r="L94" s="46"/>
      <c r="M94" s="213" t="s">
        <v>19</v>
      </c>
      <c r="N94" s="214" t="s">
        <v>48</v>
      </c>
      <c r="O94" s="86"/>
      <c r="P94" s="215">
        <f>O94*H94</f>
        <v>0</v>
      </c>
      <c r="Q94" s="215">
        <v>0</v>
      </c>
      <c r="R94" s="215">
        <f>Q94*H94</f>
        <v>0</v>
      </c>
      <c r="S94" s="215">
        <v>0</v>
      </c>
      <c r="T94" s="216">
        <f>S94*H94</f>
        <v>0</v>
      </c>
      <c r="U94" s="40"/>
      <c r="V94" s="40"/>
      <c r="W94" s="40"/>
      <c r="X94" s="40"/>
      <c r="Y94" s="40"/>
      <c r="Z94" s="40"/>
      <c r="AA94" s="40"/>
      <c r="AB94" s="40"/>
      <c r="AC94" s="40"/>
      <c r="AD94" s="40"/>
      <c r="AE94" s="40"/>
      <c r="AR94" s="217" t="s">
        <v>526</v>
      </c>
      <c r="AT94" s="217" t="s">
        <v>141</v>
      </c>
      <c r="AU94" s="217" t="s">
        <v>85</v>
      </c>
      <c r="AY94" s="19" t="s">
        <v>136</v>
      </c>
      <c r="BE94" s="218">
        <f>IF(N94="základní",J94,0)</f>
        <v>0</v>
      </c>
      <c r="BF94" s="218">
        <f>IF(N94="snížená",J94,0)</f>
        <v>0</v>
      </c>
      <c r="BG94" s="218">
        <f>IF(N94="zákl. přenesená",J94,0)</f>
        <v>0</v>
      </c>
      <c r="BH94" s="218">
        <f>IF(N94="sníž. přenesená",J94,0)</f>
        <v>0</v>
      </c>
      <c r="BI94" s="218">
        <f>IF(N94="nulová",J94,0)</f>
        <v>0</v>
      </c>
      <c r="BJ94" s="19" t="s">
        <v>85</v>
      </c>
      <c r="BK94" s="218">
        <f>ROUND(I94*H94,2)</f>
        <v>0</v>
      </c>
      <c r="BL94" s="19" t="s">
        <v>526</v>
      </c>
      <c r="BM94" s="217" t="s">
        <v>539</v>
      </c>
    </row>
    <row r="95" s="2" customFormat="1">
      <c r="A95" s="40"/>
      <c r="B95" s="41"/>
      <c r="C95" s="42"/>
      <c r="D95" s="219" t="s">
        <v>149</v>
      </c>
      <c r="E95" s="42"/>
      <c r="F95" s="220" t="s">
        <v>540</v>
      </c>
      <c r="G95" s="42"/>
      <c r="H95" s="42"/>
      <c r="I95" s="221"/>
      <c r="J95" s="42"/>
      <c r="K95" s="42"/>
      <c r="L95" s="46"/>
      <c r="M95" s="222"/>
      <c r="N95" s="223"/>
      <c r="O95" s="86"/>
      <c r="P95" s="86"/>
      <c r="Q95" s="86"/>
      <c r="R95" s="86"/>
      <c r="S95" s="86"/>
      <c r="T95" s="87"/>
      <c r="U95" s="40"/>
      <c r="V95" s="40"/>
      <c r="W95" s="40"/>
      <c r="X95" s="40"/>
      <c r="Y95" s="40"/>
      <c r="Z95" s="40"/>
      <c r="AA95" s="40"/>
      <c r="AB95" s="40"/>
      <c r="AC95" s="40"/>
      <c r="AD95" s="40"/>
      <c r="AE95" s="40"/>
      <c r="AT95" s="19" t="s">
        <v>149</v>
      </c>
      <c r="AU95" s="19" t="s">
        <v>85</v>
      </c>
    </row>
    <row r="96" s="13" customFormat="1">
      <c r="A96" s="13"/>
      <c r="B96" s="224"/>
      <c r="C96" s="225"/>
      <c r="D96" s="226" t="s">
        <v>151</v>
      </c>
      <c r="E96" s="227" t="s">
        <v>19</v>
      </c>
      <c r="F96" s="228" t="s">
        <v>85</v>
      </c>
      <c r="G96" s="225"/>
      <c r="H96" s="229">
        <v>1</v>
      </c>
      <c r="I96" s="230"/>
      <c r="J96" s="225"/>
      <c r="K96" s="225"/>
      <c r="L96" s="231"/>
      <c r="M96" s="232"/>
      <c r="N96" s="233"/>
      <c r="O96" s="233"/>
      <c r="P96" s="233"/>
      <c r="Q96" s="233"/>
      <c r="R96" s="233"/>
      <c r="S96" s="233"/>
      <c r="T96" s="234"/>
      <c r="U96" s="13"/>
      <c r="V96" s="13"/>
      <c r="W96" s="13"/>
      <c r="X96" s="13"/>
      <c r="Y96" s="13"/>
      <c r="Z96" s="13"/>
      <c r="AA96" s="13"/>
      <c r="AB96" s="13"/>
      <c r="AC96" s="13"/>
      <c r="AD96" s="13"/>
      <c r="AE96" s="13"/>
      <c r="AT96" s="235" t="s">
        <v>151</v>
      </c>
      <c r="AU96" s="235" t="s">
        <v>85</v>
      </c>
      <c r="AV96" s="13" t="s">
        <v>87</v>
      </c>
      <c r="AW96" s="13" t="s">
        <v>37</v>
      </c>
      <c r="AX96" s="13" t="s">
        <v>77</v>
      </c>
      <c r="AY96" s="235" t="s">
        <v>136</v>
      </c>
    </row>
    <row r="97" s="14" customFormat="1">
      <c r="A97" s="14"/>
      <c r="B97" s="236"/>
      <c r="C97" s="237"/>
      <c r="D97" s="226" t="s">
        <v>151</v>
      </c>
      <c r="E97" s="238" t="s">
        <v>19</v>
      </c>
      <c r="F97" s="239" t="s">
        <v>154</v>
      </c>
      <c r="G97" s="237"/>
      <c r="H97" s="240">
        <v>1</v>
      </c>
      <c r="I97" s="241"/>
      <c r="J97" s="237"/>
      <c r="K97" s="237"/>
      <c r="L97" s="242"/>
      <c r="M97" s="243"/>
      <c r="N97" s="244"/>
      <c r="O97" s="244"/>
      <c r="P97" s="244"/>
      <c r="Q97" s="244"/>
      <c r="R97" s="244"/>
      <c r="S97" s="244"/>
      <c r="T97" s="245"/>
      <c r="U97" s="14"/>
      <c r="V97" s="14"/>
      <c r="W97" s="14"/>
      <c r="X97" s="14"/>
      <c r="Y97" s="14"/>
      <c r="Z97" s="14"/>
      <c r="AA97" s="14"/>
      <c r="AB97" s="14"/>
      <c r="AC97" s="14"/>
      <c r="AD97" s="14"/>
      <c r="AE97" s="14"/>
      <c r="AT97" s="246" t="s">
        <v>151</v>
      </c>
      <c r="AU97" s="246" t="s">
        <v>85</v>
      </c>
      <c r="AV97" s="14" t="s">
        <v>146</v>
      </c>
      <c r="AW97" s="14" t="s">
        <v>37</v>
      </c>
      <c r="AX97" s="14" t="s">
        <v>85</v>
      </c>
      <c r="AY97" s="246" t="s">
        <v>136</v>
      </c>
    </row>
    <row r="98" s="2" customFormat="1" ht="16.5" customHeight="1">
      <c r="A98" s="40"/>
      <c r="B98" s="41"/>
      <c r="C98" s="206" t="s">
        <v>174</v>
      </c>
      <c r="D98" s="206" t="s">
        <v>141</v>
      </c>
      <c r="E98" s="207" t="s">
        <v>541</v>
      </c>
      <c r="F98" s="208" t="s">
        <v>542</v>
      </c>
      <c r="G98" s="209" t="s">
        <v>525</v>
      </c>
      <c r="H98" s="210">
        <v>1</v>
      </c>
      <c r="I98" s="211"/>
      <c r="J98" s="212">
        <f>ROUND(I98*H98,2)</f>
        <v>0</v>
      </c>
      <c r="K98" s="208" t="s">
        <v>145</v>
      </c>
      <c r="L98" s="46"/>
      <c r="M98" s="213" t="s">
        <v>19</v>
      </c>
      <c r="N98" s="214" t="s">
        <v>48</v>
      </c>
      <c r="O98" s="86"/>
      <c r="P98" s="215">
        <f>O98*H98</f>
        <v>0</v>
      </c>
      <c r="Q98" s="215">
        <v>0</v>
      </c>
      <c r="R98" s="215">
        <f>Q98*H98</f>
        <v>0</v>
      </c>
      <c r="S98" s="215">
        <v>0</v>
      </c>
      <c r="T98" s="216">
        <f>S98*H98</f>
        <v>0</v>
      </c>
      <c r="U98" s="40"/>
      <c r="V98" s="40"/>
      <c r="W98" s="40"/>
      <c r="X98" s="40"/>
      <c r="Y98" s="40"/>
      <c r="Z98" s="40"/>
      <c r="AA98" s="40"/>
      <c r="AB98" s="40"/>
      <c r="AC98" s="40"/>
      <c r="AD98" s="40"/>
      <c r="AE98" s="40"/>
      <c r="AR98" s="217" t="s">
        <v>526</v>
      </c>
      <c r="AT98" s="217" t="s">
        <v>141</v>
      </c>
      <c r="AU98" s="217" t="s">
        <v>85</v>
      </c>
      <c r="AY98" s="19" t="s">
        <v>136</v>
      </c>
      <c r="BE98" s="218">
        <f>IF(N98="základní",J98,0)</f>
        <v>0</v>
      </c>
      <c r="BF98" s="218">
        <f>IF(N98="snížená",J98,0)</f>
        <v>0</v>
      </c>
      <c r="BG98" s="218">
        <f>IF(N98="zákl. přenesená",J98,0)</f>
        <v>0</v>
      </c>
      <c r="BH98" s="218">
        <f>IF(N98="sníž. přenesená",J98,0)</f>
        <v>0</v>
      </c>
      <c r="BI98" s="218">
        <f>IF(N98="nulová",J98,0)</f>
        <v>0</v>
      </c>
      <c r="BJ98" s="19" t="s">
        <v>85</v>
      </c>
      <c r="BK98" s="218">
        <f>ROUND(I98*H98,2)</f>
        <v>0</v>
      </c>
      <c r="BL98" s="19" t="s">
        <v>526</v>
      </c>
      <c r="BM98" s="217" t="s">
        <v>543</v>
      </c>
    </row>
    <row r="99" s="2" customFormat="1">
      <c r="A99" s="40"/>
      <c r="B99" s="41"/>
      <c r="C99" s="42"/>
      <c r="D99" s="219" t="s">
        <v>149</v>
      </c>
      <c r="E99" s="42"/>
      <c r="F99" s="220" t="s">
        <v>544</v>
      </c>
      <c r="G99" s="42"/>
      <c r="H99" s="42"/>
      <c r="I99" s="221"/>
      <c r="J99" s="42"/>
      <c r="K99" s="42"/>
      <c r="L99" s="46"/>
      <c r="M99" s="222"/>
      <c r="N99" s="223"/>
      <c r="O99" s="86"/>
      <c r="P99" s="86"/>
      <c r="Q99" s="86"/>
      <c r="R99" s="86"/>
      <c r="S99" s="86"/>
      <c r="T99" s="87"/>
      <c r="U99" s="40"/>
      <c r="V99" s="40"/>
      <c r="W99" s="40"/>
      <c r="X99" s="40"/>
      <c r="Y99" s="40"/>
      <c r="Z99" s="40"/>
      <c r="AA99" s="40"/>
      <c r="AB99" s="40"/>
      <c r="AC99" s="40"/>
      <c r="AD99" s="40"/>
      <c r="AE99" s="40"/>
      <c r="AT99" s="19" t="s">
        <v>149</v>
      </c>
      <c r="AU99" s="19" t="s">
        <v>85</v>
      </c>
    </row>
    <row r="100" s="13" customFormat="1">
      <c r="A100" s="13"/>
      <c r="B100" s="224"/>
      <c r="C100" s="225"/>
      <c r="D100" s="226" t="s">
        <v>151</v>
      </c>
      <c r="E100" s="227" t="s">
        <v>19</v>
      </c>
      <c r="F100" s="228" t="s">
        <v>85</v>
      </c>
      <c r="G100" s="225"/>
      <c r="H100" s="229">
        <v>1</v>
      </c>
      <c r="I100" s="230"/>
      <c r="J100" s="225"/>
      <c r="K100" s="225"/>
      <c r="L100" s="231"/>
      <c r="M100" s="232"/>
      <c r="N100" s="233"/>
      <c r="O100" s="233"/>
      <c r="P100" s="233"/>
      <c r="Q100" s="233"/>
      <c r="R100" s="233"/>
      <c r="S100" s="233"/>
      <c r="T100" s="234"/>
      <c r="U100" s="13"/>
      <c r="V100" s="13"/>
      <c r="W100" s="13"/>
      <c r="X100" s="13"/>
      <c r="Y100" s="13"/>
      <c r="Z100" s="13"/>
      <c r="AA100" s="13"/>
      <c r="AB100" s="13"/>
      <c r="AC100" s="13"/>
      <c r="AD100" s="13"/>
      <c r="AE100" s="13"/>
      <c r="AT100" s="235" t="s">
        <v>151</v>
      </c>
      <c r="AU100" s="235" t="s">
        <v>85</v>
      </c>
      <c r="AV100" s="13" t="s">
        <v>87</v>
      </c>
      <c r="AW100" s="13" t="s">
        <v>37</v>
      </c>
      <c r="AX100" s="13" t="s">
        <v>77</v>
      </c>
      <c r="AY100" s="235" t="s">
        <v>136</v>
      </c>
    </row>
    <row r="101" s="14" customFormat="1">
      <c r="A101" s="14"/>
      <c r="B101" s="236"/>
      <c r="C101" s="237"/>
      <c r="D101" s="226" t="s">
        <v>151</v>
      </c>
      <c r="E101" s="238" t="s">
        <v>19</v>
      </c>
      <c r="F101" s="239" t="s">
        <v>154</v>
      </c>
      <c r="G101" s="237"/>
      <c r="H101" s="240">
        <v>1</v>
      </c>
      <c r="I101" s="241"/>
      <c r="J101" s="237"/>
      <c r="K101" s="237"/>
      <c r="L101" s="242"/>
      <c r="M101" s="243"/>
      <c r="N101" s="244"/>
      <c r="O101" s="244"/>
      <c r="P101" s="244"/>
      <c r="Q101" s="244"/>
      <c r="R101" s="244"/>
      <c r="S101" s="244"/>
      <c r="T101" s="245"/>
      <c r="U101" s="14"/>
      <c r="V101" s="14"/>
      <c r="W101" s="14"/>
      <c r="X101" s="14"/>
      <c r="Y101" s="14"/>
      <c r="Z101" s="14"/>
      <c r="AA101" s="14"/>
      <c r="AB101" s="14"/>
      <c r="AC101" s="14"/>
      <c r="AD101" s="14"/>
      <c r="AE101" s="14"/>
      <c r="AT101" s="246" t="s">
        <v>151</v>
      </c>
      <c r="AU101" s="246" t="s">
        <v>85</v>
      </c>
      <c r="AV101" s="14" t="s">
        <v>146</v>
      </c>
      <c r="AW101" s="14" t="s">
        <v>37</v>
      </c>
      <c r="AX101" s="14" t="s">
        <v>85</v>
      </c>
      <c r="AY101" s="246" t="s">
        <v>136</v>
      </c>
    </row>
    <row r="102" s="2" customFormat="1" ht="16.5" customHeight="1">
      <c r="A102" s="40"/>
      <c r="B102" s="41"/>
      <c r="C102" s="206" t="s">
        <v>137</v>
      </c>
      <c r="D102" s="206" t="s">
        <v>141</v>
      </c>
      <c r="E102" s="207" t="s">
        <v>545</v>
      </c>
      <c r="F102" s="208" t="s">
        <v>546</v>
      </c>
      <c r="G102" s="209" t="s">
        <v>525</v>
      </c>
      <c r="H102" s="210">
        <v>1</v>
      </c>
      <c r="I102" s="211"/>
      <c r="J102" s="212">
        <f>ROUND(I102*H102,2)</f>
        <v>0</v>
      </c>
      <c r="K102" s="208" t="s">
        <v>145</v>
      </c>
      <c r="L102" s="46"/>
      <c r="M102" s="213" t="s">
        <v>19</v>
      </c>
      <c r="N102" s="214" t="s">
        <v>48</v>
      </c>
      <c r="O102" s="86"/>
      <c r="P102" s="215">
        <f>O102*H102</f>
        <v>0</v>
      </c>
      <c r="Q102" s="215">
        <v>0</v>
      </c>
      <c r="R102" s="215">
        <f>Q102*H102</f>
        <v>0</v>
      </c>
      <c r="S102" s="215">
        <v>0</v>
      </c>
      <c r="T102" s="216">
        <f>S102*H102</f>
        <v>0</v>
      </c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  <c r="AE102" s="40"/>
      <c r="AR102" s="217" t="s">
        <v>526</v>
      </c>
      <c r="AT102" s="217" t="s">
        <v>141</v>
      </c>
      <c r="AU102" s="217" t="s">
        <v>85</v>
      </c>
      <c r="AY102" s="19" t="s">
        <v>136</v>
      </c>
      <c r="BE102" s="218">
        <f>IF(N102="základní",J102,0)</f>
        <v>0</v>
      </c>
      <c r="BF102" s="218">
        <f>IF(N102="snížená",J102,0)</f>
        <v>0</v>
      </c>
      <c r="BG102" s="218">
        <f>IF(N102="zákl. přenesená",J102,0)</f>
        <v>0</v>
      </c>
      <c r="BH102" s="218">
        <f>IF(N102="sníž. přenesená",J102,0)</f>
        <v>0</v>
      </c>
      <c r="BI102" s="218">
        <f>IF(N102="nulová",J102,0)</f>
        <v>0</v>
      </c>
      <c r="BJ102" s="19" t="s">
        <v>85</v>
      </c>
      <c r="BK102" s="218">
        <f>ROUND(I102*H102,2)</f>
        <v>0</v>
      </c>
      <c r="BL102" s="19" t="s">
        <v>526</v>
      </c>
      <c r="BM102" s="217" t="s">
        <v>547</v>
      </c>
    </row>
    <row r="103" s="2" customFormat="1">
      <c r="A103" s="40"/>
      <c r="B103" s="41"/>
      <c r="C103" s="42"/>
      <c r="D103" s="219" t="s">
        <v>149</v>
      </c>
      <c r="E103" s="42"/>
      <c r="F103" s="220" t="s">
        <v>548</v>
      </c>
      <c r="G103" s="42"/>
      <c r="H103" s="42"/>
      <c r="I103" s="221"/>
      <c r="J103" s="42"/>
      <c r="K103" s="42"/>
      <c r="L103" s="46"/>
      <c r="M103" s="222"/>
      <c r="N103" s="223"/>
      <c r="O103" s="86"/>
      <c r="P103" s="86"/>
      <c r="Q103" s="86"/>
      <c r="R103" s="86"/>
      <c r="S103" s="86"/>
      <c r="T103" s="87"/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  <c r="AE103" s="40"/>
      <c r="AT103" s="19" t="s">
        <v>149</v>
      </c>
      <c r="AU103" s="19" t="s">
        <v>85</v>
      </c>
    </row>
    <row r="104" s="13" customFormat="1">
      <c r="A104" s="13"/>
      <c r="B104" s="224"/>
      <c r="C104" s="225"/>
      <c r="D104" s="226" t="s">
        <v>151</v>
      </c>
      <c r="E104" s="227" t="s">
        <v>19</v>
      </c>
      <c r="F104" s="228" t="s">
        <v>85</v>
      </c>
      <c r="G104" s="225"/>
      <c r="H104" s="229">
        <v>1</v>
      </c>
      <c r="I104" s="230"/>
      <c r="J104" s="225"/>
      <c r="K104" s="225"/>
      <c r="L104" s="231"/>
      <c r="M104" s="232"/>
      <c r="N104" s="233"/>
      <c r="O104" s="233"/>
      <c r="P104" s="233"/>
      <c r="Q104" s="233"/>
      <c r="R104" s="233"/>
      <c r="S104" s="233"/>
      <c r="T104" s="234"/>
      <c r="U104" s="13"/>
      <c r="V104" s="13"/>
      <c r="W104" s="13"/>
      <c r="X104" s="13"/>
      <c r="Y104" s="13"/>
      <c r="Z104" s="13"/>
      <c r="AA104" s="13"/>
      <c r="AB104" s="13"/>
      <c r="AC104" s="13"/>
      <c r="AD104" s="13"/>
      <c r="AE104" s="13"/>
      <c r="AT104" s="235" t="s">
        <v>151</v>
      </c>
      <c r="AU104" s="235" t="s">
        <v>85</v>
      </c>
      <c r="AV104" s="13" t="s">
        <v>87</v>
      </c>
      <c r="AW104" s="13" t="s">
        <v>37</v>
      </c>
      <c r="AX104" s="13" t="s">
        <v>77</v>
      </c>
      <c r="AY104" s="235" t="s">
        <v>136</v>
      </c>
    </row>
    <row r="105" s="14" customFormat="1">
      <c r="A105" s="14"/>
      <c r="B105" s="236"/>
      <c r="C105" s="237"/>
      <c r="D105" s="226" t="s">
        <v>151</v>
      </c>
      <c r="E105" s="238" t="s">
        <v>19</v>
      </c>
      <c r="F105" s="239" t="s">
        <v>154</v>
      </c>
      <c r="G105" s="237"/>
      <c r="H105" s="240">
        <v>1</v>
      </c>
      <c r="I105" s="241"/>
      <c r="J105" s="237"/>
      <c r="K105" s="237"/>
      <c r="L105" s="242"/>
      <c r="M105" s="243"/>
      <c r="N105" s="244"/>
      <c r="O105" s="244"/>
      <c r="P105" s="244"/>
      <c r="Q105" s="244"/>
      <c r="R105" s="244"/>
      <c r="S105" s="244"/>
      <c r="T105" s="245"/>
      <c r="U105" s="14"/>
      <c r="V105" s="14"/>
      <c r="W105" s="14"/>
      <c r="X105" s="14"/>
      <c r="Y105" s="14"/>
      <c r="Z105" s="14"/>
      <c r="AA105" s="14"/>
      <c r="AB105" s="14"/>
      <c r="AC105" s="14"/>
      <c r="AD105" s="14"/>
      <c r="AE105" s="14"/>
      <c r="AT105" s="246" t="s">
        <v>151</v>
      </c>
      <c r="AU105" s="246" t="s">
        <v>85</v>
      </c>
      <c r="AV105" s="14" t="s">
        <v>146</v>
      </c>
      <c r="AW105" s="14" t="s">
        <v>37</v>
      </c>
      <c r="AX105" s="14" t="s">
        <v>85</v>
      </c>
      <c r="AY105" s="246" t="s">
        <v>136</v>
      </c>
    </row>
    <row r="106" s="2" customFormat="1" ht="16.5" customHeight="1">
      <c r="A106" s="40"/>
      <c r="B106" s="41"/>
      <c r="C106" s="206" t="s">
        <v>185</v>
      </c>
      <c r="D106" s="206" t="s">
        <v>141</v>
      </c>
      <c r="E106" s="207" t="s">
        <v>549</v>
      </c>
      <c r="F106" s="208" t="s">
        <v>550</v>
      </c>
      <c r="G106" s="209" t="s">
        <v>525</v>
      </c>
      <c r="H106" s="210">
        <v>1</v>
      </c>
      <c r="I106" s="211"/>
      <c r="J106" s="212">
        <f>ROUND(I106*H106,2)</f>
        <v>0</v>
      </c>
      <c r="K106" s="208" t="s">
        <v>145</v>
      </c>
      <c r="L106" s="46"/>
      <c r="M106" s="213" t="s">
        <v>19</v>
      </c>
      <c r="N106" s="214" t="s">
        <v>48</v>
      </c>
      <c r="O106" s="86"/>
      <c r="P106" s="215">
        <f>O106*H106</f>
        <v>0</v>
      </c>
      <c r="Q106" s="215">
        <v>0</v>
      </c>
      <c r="R106" s="215">
        <f>Q106*H106</f>
        <v>0</v>
      </c>
      <c r="S106" s="215">
        <v>0</v>
      </c>
      <c r="T106" s="216">
        <f>S106*H106</f>
        <v>0</v>
      </c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  <c r="AE106" s="40"/>
      <c r="AR106" s="217" t="s">
        <v>526</v>
      </c>
      <c r="AT106" s="217" t="s">
        <v>141</v>
      </c>
      <c r="AU106" s="217" t="s">
        <v>85</v>
      </c>
      <c r="AY106" s="19" t="s">
        <v>136</v>
      </c>
      <c r="BE106" s="218">
        <f>IF(N106="základní",J106,0)</f>
        <v>0</v>
      </c>
      <c r="BF106" s="218">
        <f>IF(N106="snížená",J106,0)</f>
        <v>0</v>
      </c>
      <c r="BG106" s="218">
        <f>IF(N106="zákl. přenesená",J106,0)</f>
        <v>0</v>
      </c>
      <c r="BH106" s="218">
        <f>IF(N106="sníž. přenesená",J106,0)</f>
        <v>0</v>
      </c>
      <c r="BI106" s="218">
        <f>IF(N106="nulová",J106,0)</f>
        <v>0</v>
      </c>
      <c r="BJ106" s="19" t="s">
        <v>85</v>
      </c>
      <c r="BK106" s="218">
        <f>ROUND(I106*H106,2)</f>
        <v>0</v>
      </c>
      <c r="BL106" s="19" t="s">
        <v>526</v>
      </c>
      <c r="BM106" s="217" t="s">
        <v>551</v>
      </c>
    </row>
    <row r="107" s="2" customFormat="1">
      <c r="A107" s="40"/>
      <c r="B107" s="41"/>
      <c r="C107" s="42"/>
      <c r="D107" s="219" t="s">
        <v>149</v>
      </c>
      <c r="E107" s="42"/>
      <c r="F107" s="220" t="s">
        <v>552</v>
      </c>
      <c r="G107" s="42"/>
      <c r="H107" s="42"/>
      <c r="I107" s="221"/>
      <c r="J107" s="42"/>
      <c r="K107" s="42"/>
      <c r="L107" s="46"/>
      <c r="M107" s="222"/>
      <c r="N107" s="223"/>
      <c r="O107" s="86"/>
      <c r="P107" s="86"/>
      <c r="Q107" s="86"/>
      <c r="R107" s="86"/>
      <c r="S107" s="86"/>
      <c r="T107" s="87"/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  <c r="AE107" s="40"/>
      <c r="AT107" s="19" t="s">
        <v>149</v>
      </c>
      <c r="AU107" s="19" t="s">
        <v>85</v>
      </c>
    </row>
    <row r="108" s="13" customFormat="1">
      <c r="A108" s="13"/>
      <c r="B108" s="224"/>
      <c r="C108" s="225"/>
      <c r="D108" s="226" t="s">
        <v>151</v>
      </c>
      <c r="E108" s="227" t="s">
        <v>19</v>
      </c>
      <c r="F108" s="228" t="s">
        <v>85</v>
      </c>
      <c r="G108" s="225"/>
      <c r="H108" s="229">
        <v>1</v>
      </c>
      <c r="I108" s="230"/>
      <c r="J108" s="225"/>
      <c r="K108" s="225"/>
      <c r="L108" s="231"/>
      <c r="M108" s="232"/>
      <c r="N108" s="233"/>
      <c r="O108" s="233"/>
      <c r="P108" s="233"/>
      <c r="Q108" s="233"/>
      <c r="R108" s="233"/>
      <c r="S108" s="233"/>
      <c r="T108" s="234"/>
      <c r="U108" s="13"/>
      <c r="V108" s="13"/>
      <c r="W108" s="13"/>
      <c r="X108" s="13"/>
      <c r="Y108" s="13"/>
      <c r="Z108" s="13"/>
      <c r="AA108" s="13"/>
      <c r="AB108" s="13"/>
      <c r="AC108" s="13"/>
      <c r="AD108" s="13"/>
      <c r="AE108" s="13"/>
      <c r="AT108" s="235" t="s">
        <v>151</v>
      </c>
      <c r="AU108" s="235" t="s">
        <v>85</v>
      </c>
      <c r="AV108" s="13" t="s">
        <v>87</v>
      </c>
      <c r="AW108" s="13" t="s">
        <v>37</v>
      </c>
      <c r="AX108" s="13" t="s">
        <v>77</v>
      </c>
      <c r="AY108" s="235" t="s">
        <v>136</v>
      </c>
    </row>
    <row r="109" s="14" customFormat="1">
      <c r="A109" s="14"/>
      <c r="B109" s="236"/>
      <c r="C109" s="237"/>
      <c r="D109" s="226" t="s">
        <v>151</v>
      </c>
      <c r="E109" s="238" t="s">
        <v>19</v>
      </c>
      <c r="F109" s="239" t="s">
        <v>154</v>
      </c>
      <c r="G109" s="237"/>
      <c r="H109" s="240">
        <v>1</v>
      </c>
      <c r="I109" s="241"/>
      <c r="J109" s="237"/>
      <c r="K109" s="237"/>
      <c r="L109" s="242"/>
      <c r="M109" s="269"/>
      <c r="N109" s="270"/>
      <c r="O109" s="270"/>
      <c r="P109" s="270"/>
      <c r="Q109" s="270"/>
      <c r="R109" s="270"/>
      <c r="S109" s="270"/>
      <c r="T109" s="271"/>
      <c r="U109" s="14"/>
      <c r="V109" s="14"/>
      <c r="W109" s="14"/>
      <c r="X109" s="14"/>
      <c r="Y109" s="14"/>
      <c r="Z109" s="14"/>
      <c r="AA109" s="14"/>
      <c r="AB109" s="14"/>
      <c r="AC109" s="14"/>
      <c r="AD109" s="14"/>
      <c r="AE109" s="14"/>
      <c r="AT109" s="246" t="s">
        <v>151</v>
      </c>
      <c r="AU109" s="246" t="s">
        <v>85</v>
      </c>
      <c r="AV109" s="14" t="s">
        <v>146</v>
      </c>
      <c r="AW109" s="14" t="s">
        <v>37</v>
      </c>
      <c r="AX109" s="14" t="s">
        <v>85</v>
      </c>
      <c r="AY109" s="246" t="s">
        <v>136</v>
      </c>
    </row>
    <row r="110" s="2" customFormat="1" ht="6.96" customHeight="1">
      <c r="A110" s="40"/>
      <c r="B110" s="61"/>
      <c r="C110" s="62"/>
      <c r="D110" s="62"/>
      <c r="E110" s="62"/>
      <c r="F110" s="62"/>
      <c r="G110" s="62"/>
      <c r="H110" s="62"/>
      <c r="I110" s="62"/>
      <c r="J110" s="62"/>
      <c r="K110" s="62"/>
      <c r="L110" s="46"/>
      <c r="M110" s="40"/>
      <c r="O110" s="40"/>
      <c r="P110" s="40"/>
      <c r="Q110" s="40"/>
      <c r="R110" s="40"/>
      <c r="S110" s="40"/>
      <c r="T110" s="40"/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  <c r="AE110" s="40"/>
    </row>
  </sheetData>
  <sheetProtection sheet="1" autoFilter="0" formatColumns="0" formatRows="0" objects="1" scenarios="1" spinCount="100000" saltValue="uv0DV/T7myfw1nyi96CLECzM9it/7IFf+un5xNkxWShdfJ2BarrE+/RQMV/jjP6P8iwMKGMYc59CQm8g038w2g==" hashValue="4SXaHepXo0Y6Pu2jPMx2NjsIFNFtvu0ZLmFUDEWKdwW3X4O5RQ30eoBmfVLhL/ZMoWBk7qHPuzslclLZLzNESw==" algorithmName="SHA-512" password="CC35"/>
  <autoFilter ref="C79:K109"/>
  <mergeCells count="9">
    <mergeCell ref="E7:H7"/>
    <mergeCell ref="E9:H9"/>
    <mergeCell ref="E18:H18"/>
    <mergeCell ref="E27:H27"/>
    <mergeCell ref="E48:H48"/>
    <mergeCell ref="E50:H50"/>
    <mergeCell ref="E70:H70"/>
    <mergeCell ref="E72:H72"/>
    <mergeCell ref="L2:V2"/>
  </mergeCells>
  <hyperlinks>
    <hyperlink ref="F83" r:id="rId1" display="https://podminky.urs.cz/item/CS_URS_2025_01/010001000"/>
    <hyperlink ref="F87" r:id="rId2" display="https://podminky.urs.cz/item/CS_URS_2025_01/020001000"/>
    <hyperlink ref="F91" r:id="rId3" display="https://podminky.urs.cz/item/CS_URS_2025_01/030001000"/>
    <hyperlink ref="F95" r:id="rId4" display="https://podminky.urs.cz/item/CS_URS_2025_01/040001000"/>
    <hyperlink ref="F99" r:id="rId5" display="https://podminky.urs.cz/item/CS_URS_2025_01/060001000"/>
    <hyperlink ref="F103" r:id="rId6" display="https://podminky.urs.cz/item/CS_URS_2025_01/070001000"/>
    <hyperlink ref="F107" r:id="rId7" display="https://podminky.urs.cz/item/CS_URS_2025_01/090001000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8"/>
</worksheet>
</file>

<file path=xl/worksheets/sheet6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zoomScale="110" zoomScaleNormal="110" zoomScaleSheetLayoutView="60" zoomScalePageLayoutView="100" workbookViewId="0" topLeftCell="A43"/>
  </sheetViews>
  <cols>
    <col min="1" max="1" width="8.332031" style="277" customWidth="1"/>
    <col min="2" max="2" width="1.667969" style="277" customWidth="1"/>
    <col min="3" max="4" width="5" style="277" customWidth="1"/>
    <col min="5" max="5" width="11.66016" style="277" customWidth="1"/>
    <col min="6" max="6" width="9.160156" style="277" customWidth="1"/>
    <col min="7" max="7" width="5" style="277" customWidth="1"/>
    <col min="8" max="8" width="77.83203" style="277" customWidth="1"/>
    <col min="9" max="10" width="20" style="277" customWidth="1"/>
    <col min="11" max="11" width="1.667969" style="277" customWidth="1"/>
  </cols>
  <sheetData>
    <row r="1" s="1" customFormat="1" ht="37.5" customHeight="1"/>
    <row r="2" s="1" customFormat="1" ht="7.5" customHeight="1">
      <c r="B2" s="278"/>
      <c r="C2" s="279"/>
      <c r="D2" s="279"/>
      <c r="E2" s="279"/>
      <c r="F2" s="279"/>
      <c r="G2" s="279"/>
      <c r="H2" s="279"/>
      <c r="I2" s="279"/>
      <c r="J2" s="279"/>
      <c r="K2" s="280"/>
    </row>
    <row r="3" s="16" customFormat="1" ht="45" customHeight="1">
      <c r="B3" s="281"/>
      <c r="C3" s="282" t="s">
        <v>553</v>
      </c>
      <c r="D3" s="282"/>
      <c r="E3" s="282"/>
      <c r="F3" s="282"/>
      <c r="G3" s="282"/>
      <c r="H3" s="282"/>
      <c r="I3" s="282"/>
      <c r="J3" s="282"/>
      <c r="K3" s="283"/>
    </row>
    <row r="4" s="1" customFormat="1" ht="25.5" customHeight="1">
      <c r="B4" s="284"/>
      <c r="C4" s="285" t="s">
        <v>554</v>
      </c>
      <c r="D4" s="285"/>
      <c r="E4" s="285"/>
      <c r="F4" s="285"/>
      <c r="G4" s="285"/>
      <c r="H4" s="285"/>
      <c r="I4" s="285"/>
      <c r="J4" s="285"/>
      <c r="K4" s="286"/>
    </row>
    <row r="5" s="1" customFormat="1" ht="5.25" customHeight="1">
      <c r="B5" s="284"/>
      <c r="C5" s="287"/>
      <c r="D5" s="287"/>
      <c r="E5" s="287"/>
      <c r="F5" s="287"/>
      <c r="G5" s="287"/>
      <c r="H5" s="287"/>
      <c r="I5" s="287"/>
      <c r="J5" s="287"/>
      <c r="K5" s="286"/>
    </row>
    <row r="6" s="1" customFormat="1" ht="15" customHeight="1">
      <c r="B6" s="284"/>
      <c r="C6" s="288" t="s">
        <v>555</v>
      </c>
      <c r="D6" s="288"/>
      <c r="E6" s="288"/>
      <c r="F6" s="288"/>
      <c r="G6" s="288"/>
      <c r="H6" s="288"/>
      <c r="I6" s="288"/>
      <c r="J6" s="288"/>
      <c r="K6" s="286"/>
    </row>
    <row r="7" s="1" customFormat="1" ht="15" customHeight="1">
      <c r="B7" s="289"/>
      <c r="C7" s="288" t="s">
        <v>556</v>
      </c>
      <c r="D7" s="288"/>
      <c r="E7" s="288"/>
      <c r="F7" s="288"/>
      <c r="G7" s="288"/>
      <c r="H7" s="288"/>
      <c r="I7" s="288"/>
      <c r="J7" s="288"/>
      <c r="K7" s="286"/>
    </row>
    <row r="8" s="1" customFormat="1" ht="12.75" customHeight="1">
      <c r="B8" s="289"/>
      <c r="C8" s="288"/>
      <c r="D8" s="288"/>
      <c r="E8" s="288"/>
      <c r="F8" s="288"/>
      <c r="G8" s="288"/>
      <c r="H8" s="288"/>
      <c r="I8" s="288"/>
      <c r="J8" s="288"/>
      <c r="K8" s="286"/>
    </row>
    <row r="9" s="1" customFormat="1" ht="15" customHeight="1">
      <c r="B9" s="289"/>
      <c r="C9" s="288" t="s">
        <v>557</v>
      </c>
      <c r="D9" s="288"/>
      <c r="E9" s="288"/>
      <c r="F9" s="288"/>
      <c r="G9" s="288"/>
      <c r="H9" s="288"/>
      <c r="I9" s="288"/>
      <c r="J9" s="288"/>
      <c r="K9" s="286"/>
    </row>
    <row r="10" s="1" customFormat="1" ht="15" customHeight="1">
      <c r="B10" s="289"/>
      <c r="C10" s="288"/>
      <c r="D10" s="288" t="s">
        <v>558</v>
      </c>
      <c r="E10" s="288"/>
      <c r="F10" s="288"/>
      <c r="G10" s="288"/>
      <c r="H10" s="288"/>
      <c r="I10" s="288"/>
      <c r="J10" s="288"/>
      <c r="K10" s="286"/>
    </row>
    <row r="11" s="1" customFormat="1" ht="15" customHeight="1">
      <c r="B11" s="289"/>
      <c r="C11" s="290"/>
      <c r="D11" s="288" t="s">
        <v>559</v>
      </c>
      <c r="E11" s="288"/>
      <c r="F11" s="288"/>
      <c r="G11" s="288"/>
      <c r="H11" s="288"/>
      <c r="I11" s="288"/>
      <c r="J11" s="288"/>
      <c r="K11" s="286"/>
    </row>
    <row r="12" s="1" customFormat="1" ht="15" customHeight="1">
      <c r="B12" s="289"/>
      <c r="C12" s="290"/>
      <c r="D12" s="288"/>
      <c r="E12" s="288"/>
      <c r="F12" s="288"/>
      <c r="G12" s="288"/>
      <c r="H12" s="288"/>
      <c r="I12" s="288"/>
      <c r="J12" s="288"/>
      <c r="K12" s="286"/>
    </row>
    <row r="13" s="1" customFormat="1" ht="15" customHeight="1">
      <c r="B13" s="289"/>
      <c r="C13" s="290"/>
      <c r="D13" s="291" t="s">
        <v>560</v>
      </c>
      <c r="E13" s="288"/>
      <c r="F13" s="288"/>
      <c r="G13" s="288"/>
      <c r="H13" s="288"/>
      <c r="I13" s="288"/>
      <c r="J13" s="288"/>
      <c r="K13" s="286"/>
    </row>
    <row r="14" s="1" customFormat="1" ht="12.75" customHeight="1">
      <c r="B14" s="289"/>
      <c r="C14" s="290"/>
      <c r="D14" s="290"/>
      <c r="E14" s="290"/>
      <c r="F14" s="290"/>
      <c r="G14" s="290"/>
      <c r="H14" s="290"/>
      <c r="I14" s="290"/>
      <c r="J14" s="290"/>
      <c r="K14" s="286"/>
    </row>
    <row r="15" s="1" customFormat="1" ht="15" customHeight="1">
      <c r="B15" s="289"/>
      <c r="C15" s="290"/>
      <c r="D15" s="288" t="s">
        <v>561</v>
      </c>
      <c r="E15" s="288"/>
      <c r="F15" s="288"/>
      <c r="G15" s="288"/>
      <c r="H15" s="288"/>
      <c r="I15" s="288"/>
      <c r="J15" s="288"/>
      <c r="K15" s="286"/>
    </row>
    <row r="16" s="1" customFormat="1" ht="15" customHeight="1">
      <c r="B16" s="289"/>
      <c r="C16" s="290"/>
      <c r="D16" s="288" t="s">
        <v>562</v>
      </c>
      <c r="E16" s="288"/>
      <c r="F16" s="288"/>
      <c r="G16" s="288"/>
      <c r="H16" s="288"/>
      <c r="I16" s="288"/>
      <c r="J16" s="288"/>
      <c r="K16" s="286"/>
    </row>
    <row r="17" s="1" customFormat="1" ht="15" customHeight="1">
      <c r="B17" s="289"/>
      <c r="C17" s="290"/>
      <c r="D17" s="288" t="s">
        <v>563</v>
      </c>
      <c r="E17" s="288"/>
      <c r="F17" s="288"/>
      <c r="G17" s="288"/>
      <c r="H17" s="288"/>
      <c r="I17" s="288"/>
      <c r="J17" s="288"/>
      <c r="K17" s="286"/>
    </row>
    <row r="18" s="1" customFormat="1" ht="15" customHeight="1">
      <c r="B18" s="289"/>
      <c r="C18" s="290"/>
      <c r="D18" s="290"/>
      <c r="E18" s="292" t="s">
        <v>84</v>
      </c>
      <c r="F18" s="288" t="s">
        <v>564</v>
      </c>
      <c r="G18" s="288"/>
      <c r="H18" s="288"/>
      <c r="I18" s="288"/>
      <c r="J18" s="288"/>
      <c r="K18" s="286"/>
    </row>
    <row r="19" s="1" customFormat="1" ht="15" customHeight="1">
      <c r="B19" s="289"/>
      <c r="C19" s="290"/>
      <c r="D19" s="290"/>
      <c r="E19" s="292" t="s">
        <v>565</v>
      </c>
      <c r="F19" s="288" t="s">
        <v>566</v>
      </c>
      <c r="G19" s="288"/>
      <c r="H19" s="288"/>
      <c r="I19" s="288"/>
      <c r="J19" s="288"/>
      <c r="K19" s="286"/>
    </row>
    <row r="20" s="1" customFormat="1" ht="15" customHeight="1">
      <c r="B20" s="289"/>
      <c r="C20" s="290"/>
      <c r="D20" s="290"/>
      <c r="E20" s="292" t="s">
        <v>567</v>
      </c>
      <c r="F20" s="288" t="s">
        <v>568</v>
      </c>
      <c r="G20" s="288"/>
      <c r="H20" s="288"/>
      <c r="I20" s="288"/>
      <c r="J20" s="288"/>
      <c r="K20" s="286"/>
    </row>
    <row r="21" s="1" customFormat="1" ht="15" customHeight="1">
      <c r="B21" s="289"/>
      <c r="C21" s="290"/>
      <c r="D21" s="290"/>
      <c r="E21" s="292" t="s">
        <v>569</v>
      </c>
      <c r="F21" s="288" t="s">
        <v>570</v>
      </c>
      <c r="G21" s="288"/>
      <c r="H21" s="288"/>
      <c r="I21" s="288"/>
      <c r="J21" s="288"/>
      <c r="K21" s="286"/>
    </row>
    <row r="22" s="1" customFormat="1" ht="15" customHeight="1">
      <c r="B22" s="289"/>
      <c r="C22" s="290"/>
      <c r="D22" s="290"/>
      <c r="E22" s="292" t="s">
        <v>571</v>
      </c>
      <c r="F22" s="288" t="s">
        <v>572</v>
      </c>
      <c r="G22" s="288"/>
      <c r="H22" s="288"/>
      <c r="I22" s="288"/>
      <c r="J22" s="288"/>
      <c r="K22" s="286"/>
    </row>
    <row r="23" s="1" customFormat="1" ht="15" customHeight="1">
      <c r="B23" s="289"/>
      <c r="C23" s="290"/>
      <c r="D23" s="290"/>
      <c r="E23" s="292" t="s">
        <v>573</v>
      </c>
      <c r="F23" s="288" t="s">
        <v>574</v>
      </c>
      <c r="G23" s="288"/>
      <c r="H23" s="288"/>
      <c r="I23" s="288"/>
      <c r="J23" s="288"/>
      <c r="K23" s="286"/>
    </row>
    <row r="24" s="1" customFormat="1" ht="12.75" customHeight="1">
      <c r="B24" s="289"/>
      <c r="C24" s="290"/>
      <c r="D24" s="290"/>
      <c r="E24" s="290"/>
      <c r="F24" s="290"/>
      <c r="G24" s="290"/>
      <c r="H24" s="290"/>
      <c r="I24" s="290"/>
      <c r="J24" s="290"/>
      <c r="K24" s="286"/>
    </row>
    <row r="25" s="1" customFormat="1" ht="15" customHeight="1">
      <c r="B25" s="289"/>
      <c r="C25" s="288" t="s">
        <v>575</v>
      </c>
      <c r="D25" s="288"/>
      <c r="E25" s="288"/>
      <c r="F25" s="288"/>
      <c r="G25" s="288"/>
      <c r="H25" s="288"/>
      <c r="I25" s="288"/>
      <c r="J25" s="288"/>
      <c r="K25" s="286"/>
    </row>
    <row r="26" s="1" customFormat="1" ht="15" customHeight="1">
      <c r="B26" s="289"/>
      <c r="C26" s="288" t="s">
        <v>576</v>
      </c>
      <c r="D26" s="288"/>
      <c r="E26" s="288"/>
      <c r="F26" s="288"/>
      <c r="G26" s="288"/>
      <c r="H26" s="288"/>
      <c r="I26" s="288"/>
      <c r="J26" s="288"/>
      <c r="K26" s="286"/>
    </row>
    <row r="27" s="1" customFormat="1" ht="15" customHeight="1">
      <c r="B27" s="289"/>
      <c r="C27" s="288"/>
      <c r="D27" s="288" t="s">
        <v>577</v>
      </c>
      <c r="E27" s="288"/>
      <c r="F27" s="288"/>
      <c r="G27" s="288"/>
      <c r="H27" s="288"/>
      <c r="I27" s="288"/>
      <c r="J27" s="288"/>
      <c r="K27" s="286"/>
    </row>
    <row r="28" s="1" customFormat="1" ht="15" customHeight="1">
      <c r="B28" s="289"/>
      <c r="C28" s="290"/>
      <c r="D28" s="288" t="s">
        <v>578</v>
      </c>
      <c r="E28" s="288"/>
      <c r="F28" s="288"/>
      <c r="G28" s="288"/>
      <c r="H28" s="288"/>
      <c r="I28" s="288"/>
      <c r="J28" s="288"/>
      <c r="K28" s="286"/>
    </row>
    <row r="29" s="1" customFormat="1" ht="12.75" customHeight="1">
      <c r="B29" s="289"/>
      <c r="C29" s="290"/>
      <c r="D29" s="290"/>
      <c r="E29" s="290"/>
      <c r="F29" s="290"/>
      <c r="G29" s="290"/>
      <c r="H29" s="290"/>
      <c r="I29" s="290"/>
      <c r="J29" s="290"/>
      <c r="K29" s="286"/>
    </row>
    <row r="30" s="1" customFormat="1" ht="15" customHeight="1">
      <c r="B30" s="289"/>
      <c r="C30" s="290"/>
      <c r="D30" s="288" t="s">
        <v>579</v>
      </c>
      <c r="E30" s="288"/>
      <c r="F30" s="288"/>
      <c r="G30" s="288"/>
      <c r="H30" s="288"/>
      <c r="I30" s="288"/>
      <c r="J30" s="288"/>
      <c r="K30" s="286"/>
    </row>
    <row r="31" s="1" customFormat="1" ht="15" customHeight="1">
      <c r="B31" s="289"/>
      <c r="C31" s="290"/>
      <c r="D31" s="288" t="s">
        <v>580</v>
      </c>
      <c r="E31" s="288"/>
      <c r="F31" s="288"/>
      <c r="G31" s="288"/>
      <c r="H31" s="288"/>
      <c r="I31" s="288"/>
      <c r="J31" s="288"/>
      <c r="K31" s="286"/>
    </row>
    <row r="32" s="1" customFormat="1" ht="12.75" customHeight="1">
      <c r="B32" s="289"/>
      <c r="C32" s="290"/>
      <c r="D32" s="290"/>
      <c r="E32" s="290"/>
      <c r="F32" s="290"/>
      <c r="G32" s="290"/>
      <c r="H32" s="290"/>
      <c r="I32" s="290"/>
      <c r="J32" s="290"/>
      <c r="K32" s="286"/>
    </row>
    <row r="33" s="1" customFormat="1" ht="15" customHeight="1">
      <c r="B33" s="289"/>
      <c r="C33" s="290"/>
      <c r="D33" s="288" t="s">
        <v>581</v>
      </c>
      <c r="E33" s="288"/>
      <c r="F33" s="288"/>
      <c r="G33" s="288"/>
      <c r="H33" s="288"/>
      <c r="I33" s="288"/>
      <c r="J33" s="288"/>
      <c r="K33" s="286"/>
    </row>
    <row r="34" s="1" customFormat="1" ht="15" customHeight="1">
      <c r="B34" s="289"/>
      <c r="C34" s="290"/>
      <c r="D34" s="288" t="s">
        <v>582</v>
      </c>
      <c r="E34" s="288"/>
      <c r="F34" s="288"/>
      <c r="G34" s="288"/>
      <c r="H34" s="288"/>
      <c r="I34" s="288"/>
      <c r="J34" s="288"/>
      <c r="K34" s="286"/>
    </row>
    <row r="35" s="1" customFormat="1" ht="15" customHeight="1">
      <c r="B35" s="289"/>
      <c r="C35" s="290"/>
      <c r="D35" s="288" t="s">
        <v>583</v>
      </c>
      <c r="E35" s="288"/>
      <c r="F35" s="288"/>
      <c r="G35" s="288"/>
      <c r="H35" s="288"/>
      <c r="I35" s="288"/>
      <c r="J35" s="288"/>
      <c r="K35" s="286"/>
    </row>
    <row r="36" s="1" customFormat="1" ht="15" customHeight="1">
      <c r="B36" s="289"/>
      <c r="C36" s="290"/>
      <c r="D36" s="288"/>
      <c r="E36" s="291" t="s">
        <v>122</v>
      </c>
      <c r="F36" s="288"/>
      <c r="G36" s="288" t="s">
        <v>584</v>
      </c>
      <c r="H36" s="288"/>
      <c r="I36" s="288"/>
      <c r="J36" s="288"/>
      <c r="K36" s="286"/>
    </row>
    <row r="37" s="1" customFormat="1" ht="30.75" customHeight="1">
      <c r="B37" s="289"/>
      <c r="C37" s="290"/>
      <c r="D37" s="288"/>
      <c r="E37" s="291" t="s">
        <v>585</v>
      </c>
      <c r="F37" s="288"/>
      <c r="G37" s="288" t="s">
        <v>586</v>
      </c>
      <c r="H37" s="288"/>
      <c r="I37" s="288"/>
      <c r="J37" s="288"/>
      <c r="K37" s="286"/>
    </row>
    <row r="38" s="1" customFormat="1" ht="15" customHeight="1">
      <c r="B38" s="289"/>
      <c r="C38" s="290"/>
      <c r="D38" s="288"/>
      <c r="E38" s="291" t="s">
        <v>58</v>
      </c>
      <c r="F38" s="288"/>
      <c r="G38" s="288" t="s">
        <v>587</v>
      </c>
      <c r="H38" s="288"/>
      <c r="I38" s="288"/>
      <c r="J38" s="288"/>
      <c r="K38" s="286"/>
    </row>
    <row r="39" s="1" customFormat="1" ht="15" customHeight="1">
      <c r="B39" s="289"/>
      <c r="C39" s="290"/>
      <c r="D39" s="288"/>
      <c r="E39" s="291" t="s">
        <v>59</v>
      </c>
      <c r="F39" s="288"/>
      <c r="G39" s="288" t="s">
        <v>588</v>
      </c>
      <c r="H39" s="288"/>
      <c r="I39" s="288"/>
      <c r="J39" s="288"/>
      <c r="K39" s="286"/>
    </row>
    <row r="40" s="1" customFormat="1" ht="15" customHeight="1">
      <c r="B40" s="289"/>
      <c r="C40" s="290"/>
      <c r="D40" s="288"/>
      <c r="E40" s="291" t="s">
        <v>123</v>
      </c>
      <c r="F40" s="288"/>
      <c r="G40" s="288" t="s">
        <v>589</v>
      </c>
      <c r="H40" s="288"/>
      <c r="I40" s="288"/>
      <c r="J40" s="288"/>
      <c r="K40" s="286"/>
    </row>
    <row r="41" s="1" customFormat="1" ht="15" customHeight="1">
      <c r="B41" s="289"/>
      <c r="C41" s="290"/>
      <c r="D41" s="288"/>
      <c r="E41" s="291" t="s">
        <v>124</v>
      </c>
      <c r="F41" s="288"/>
      <c r="G41" s="288" t="s">
        <v>590</v>
      </c>
      <c r="H41" s="288"/>
      <c r="I41" s="288"/>
      <c r="J41" s="288"/>
      <c r="K41" s="286"/>
    </row>
    <row r="42" s="1" customFormat="1" ht="15" customHeight="1">
      <c r="B42" s="289"/>
      <c r="C42" s="290"/>
      <c r="D42" s="288"/>
      <c r="E42" s="291" t="s">
        <v>591</v>
      </c>
      <c r="F42" s="288"/>
      <c r="G42" s="288" t="s">
        <v>592</v>
      </c>
      <c r="H42" s="288"/>
      <c r="I42" s="288"/>
      <c r="J42" s="288"/>
      <c r="K42" s="286"/>
    </row>
    <row r="43" s="1" customFormat="1" ht="15" customHeight="1">
      <c r="B43" s="289"/>
      <c r="C43" s="290"/>
      <c r="D43" s="288"/>
      <c r="E43" s="291"/>
      <c r="F43" s="288"/>
      <c r="G43" s="288" t="s">
        <v>593</v>
      </c>
      <c r="H43" s="288"/>
      <c r="I43" s="288"/>
      <c r="J43" s="288"/>
      <c r="K43" s="286"/>
    </row>
    <row r="44" s="1" customFormat="1" ht="15" customHeight="1">
      <c r="B44" s="289"/>
      <c r="C44" s="290"/>
      <c r="D44" s="288"/>
      <c r="E44" s="291" t="s">
        <v>594</v>
      </c>
      <c r="F44" s="288"/>
      <c r="G44" s="288" t="s">
        <v>595</v>
      </c>
      <c r="H44" s="288"/>
      <c r="I44" s="288"/>
      <c r="J44" s="288"/>
      <c r="K44" s="286"/>
    </row>
    <row r="45" s="1" customFormat="1" ht="15" customHeight="1">
      <c r="B45" s="289"/>
      <c r="C45" s="290"/>
      <c r="D45" s="288"/>
      <c r="E45" s="291" t="s">
        <v>126</v>
      </c>
      <c r="F45" s="288"/>
      <c r="G45" s="288" t="s">
        <v>596</v>
      </c>
      <c r="H45" s="288"/>
      <c r="I45" s="288"/>
      <c r="J45" s="288"/>
      <c r="K45" s="286"/>
    </row>
    <row r="46" s="1" customFormat="1" ht="12.75" customHeight="1">
      <c r="B46" s="289"/>
      <c r="C46" s="290"/>
      <c r="D46" s="288"/>
      <c r="E46" s="288"/>
      <c r="F46" s="288"/>
      <c r="G46" s="288"/>
      <c r="H46" s="288"/>
      <c r="I46" s="288"/>
      <c r="J46" s="288"/>
      <c r="K46" s="286"/>
    </row>
    <row r="47" s="1" customFormat="1" ht="15" customHeight="1">
      <c r="B47" s="289"/>
      <c r="C47" s="290"/>
      <c r="D47" s="288" t="s">
        <v>597</v>
      </c>
      <c r="E47" s="288"/>
      <c r="F47" s="288"/>
      <c r="G47" s="288"/>
      <c r="H47" s="288"/>
      <c r="I47" s="288"/>
      <c r="J47" s="288"/>
      <c r="K47" s="286"/>
    </row>
    <row r="48" s="1" customFormat="1" ht="15" customHeight="1">
      <c r="B48" s="289"/>
      <c r="C48" s="290"/>
      <c r="D48" s="290"/>
      <c r="E48" s="288" t="s">
        <v>598</v>
      </c>
      <c r="F48" s="288"/>
      <c r="G48" s="288"/>
      <c r="H48" s="288"/>
      <c r="I48" s="288"/>
      <c r="J48" s="288"/>
      <c r="K48" s="286"/>
    </row>
    <row r="49" s="1" customFormat="1" ht="15" customHeight="1">
      <c r="B49" s="289"/>
      <c r="C49" s="290"/>
      <c r="D49" s="290"/>
      <c r="E49" s="288" t="s">
        <v>599</v>
      </c>
      <c r="F49" s="288"/>
      <c r="G49" s="288"/>
      <c r="H49" s="288"/>
      <c r="I49" s="288"/>
      <c r="J49" s="288"/>
      <c r="K49" s="286"/>
    </row>
    <row r="50" s="1" customFormat="1" ht="15" customHeight="1">
      <c r="B50" s="289"/>
      <c r="C50" s="290"/>
      <c r="D50" s="290"/>
      <c r="E50" s="288" t="s">
        <v>600</v>
      </c>
      <c r="F50" s="288"/>
      <c r="G50" s="288"/>
      <c r="H50" s="288"/>
      <c r="I50" s="288"/>
      <c r="J50" s="288"/>
      <c r="K50" s="286"/>
    </row>
    <row r="51" s="1" customFormat="1" ht="15" customHeight="1">
      <c r="B51" s="289"/>
      <c r="C51" s="290"/>
      <c r="D51" s="288" t="s">
        <v>601</v>
      </c>
      <c r="E51" s="288"/>
      <c r="F51" s="288"/>
      <c r="G51" s="288"/>
      <c r="H51" s="288"/>
      <c r="I51" s="288"/>
      <c r="J51" s="288"/>
      <c r="K51" s="286"/>
    </row>
    <row r="52" s="1" customFormat="1" ht="25.5" customHeight="1">
      <c r="B52" s="284"/>
      <c r="C52" s="285" t="s">
        <v>602</v>
      </c>
      <c r="D52" s="285"/>
      <c r="E52" s="285"/>
      <c r="F52" s="285"/>
      <c r="G52" s="285"/>
      <c r="H52" s="285"/>
      <c r="I52" s="285"/>
      <c r="J52" s="285"/>
      <c r="K52" s="286"/>
    </row>
    <row r="53" s="1" customFormat="1" ht="5.25" customHeight="1">
      <c r="B53" s="284"/>
      <c r="C53" s="287"/>
      <c r="D53" s="287"/>
      <c r="E53" s="287"/>
      <c r="F53" s="287"/>
      <c r="G53" s="287"/>
      <c r="H53" s="287"/>
      <c r="I53" s="287"/>
      <c r="J53" s="287"/>
      <c r="K53" s="286"/>
    </row>
    <row r="54" s="1" customFormat="1" ht="15" customHeight="1">
      <c r="B54" s="284"/>
      <c r="C54" s="288" t="s">
        <v>603</v>
      </c>
      <c r="D54" s="288"/>
      <c r="E54" s="288"/>
      <c r="F54" s="288"/>
      <c r="G54" s="288"/>
      <c r="H54" s="288"/>
      <c r="I54" s="288"/>
      <c r="J54" s="288"/>
      <c r="K54" s="286"/>
    </row>
    <row r="55" s="1" customFormat="1" ht="15" customHeight="1">
      <c r="B55" s="284"/>
      <c r="C55" s="288" t="s">
        <v>604</v>
      </c>
      <c r="D55" s="288"/>
      <c r="E55" s="288"/>
      <c r="F55" s="288"/>
      <c r="G55" s="288"/>
      <c r="H55" s="288"/>
      <c r="I55" s="288"/>
      <c r="J55" s="288"/>
      <c r="K55" s="286"/>
    </row>
    <row r="56" s="1" customFormat="1" ht="12.75" customHeight="1">
      <c r="B56" s="284"/>
      <c r="C56" s="288"/>
      <c r="D56" s="288"/>
      <c r="E56" s="288"/>
      <c r="F56" s="288"/>
      <c r="G56" s="288"/>
      <c r="H56" s="288"/>
      <c r="I56" s="288"/>
      <c r="J56" s="288"/>
      <c r="K56" s="286"/>
    </row>
    <row r="57" s="1" customFormat="1" ht="15" customHeight="1">
      <c r="B57" s="284"/>
      <c r="C57" s="288" t="s">
        <v>605</v>
      </c>
      <c r="D57" s="288"/>
      <c r="E57" s="288"/>
      <c r="F57" s="288"/>
      <c r="G57" s="288"/>
      <c r="H57" s="288"/>
      <c r="I57" s="288"/>
      <c r="J57" s="288"/>
      <c r="K57" s="286"/>
    </row>
    <row r="58" s="1" customFormat="1" ht="15" customHeight="1">
      <c r="B58" s="284"/>
      <c r="C58" s="290"/>
      <c r="D58" s="288" t="s">
        <v>606</v>
      </c>
      <c r="E58" s="288"/>
      <c r="F58" s="288"/>
      <c r="G58" s="288"/>
      <c r="H58" s="288"/>
      <c r="I58" s="288"/>
      <c r="J58" s="288"/>
      <c r="K58" s="286"/>
    </row>
    <row r="59" s="1" customFormat="1" ht="15" customHeight="1">
      <c r="B59" s="284"/>
      <c r="C59" s="290"/>
      <c r="D59" s="288" t="s">
        <v>607</v>
      </c>
      <c r="E59" s="288"/>
      <c r="F59" s="288"/>
      <c r="G59" s="288"/>
      <c r="H59" s="288"/>
      <c r="I59" s="288"/>
      <c r="J59" s="288"/>
      <c r="K59" s="286"/>
    </row>
    <row r="60" s="1" customFormat="1" ht="15" customHeight="1">
      <c r="B60" s="284"/>
      <c r="C60" s="290"/>
      <c r="D60" s="288" t="s">
        <v>608</v>
      </c>
      <c r="E60" s="288"/>
      <c r="F60" s="288"/>
      <c r="G60" s="288"/>
      <c r="H60" s="288"/>
      <c r="I60" s="288"/>
      <c r="J60" s="288"/>
      <c r="K60" s="286"/>
    </row>
    <row r="61" s="1" customFormat="1" ht="15" customHeight="1">
      <c r="B61" s="284"/>
      <c r="C61" s="290"/>
      <c r="D61" s="288" t="s">
        <v>609</v>
      </c>
      <c r="E61" s="288"/>
      <c r="F61" s="288"/>
      <c r="G61" s="288"/>
      <c r="H61" s="288"/>
      <c r="I61" s="288"/>
      <c r="J61" s="288"/>
      <c r="K61" s="286"/>
    </row>
    <row r="62" s="1" customFormat="1" ht="15" customHeight="1">
      <c r="B62" s="284"/>
      <c r="C62" s="290"/>
      <c r="D62" s="293" t="s">
        <v>610</v>
      </c>
      <c r="E62" s="293"/>
      <c r="F62" s="293"/>
      <c r="G62" s="293"/>
      <c r="H62" s="293"/>
      <c r="I62" s="293"/>
      <c r="J62" s="293"/>
      <c r="K62" s="286"/>
    </row>
    <row r="63" s="1" customFormat="1" ht="15" customHeight="1">
      <c r="B63" s="284"/>
      <c r="C63" s="290"/>
      <c r="D63" s="288" t="s">
        <v>611</v>
      </c>
      <c r="E63" s="288"/>
      <c r="F63" s="288"/>
      <c r="G63" s="288"/>
      <c r="H63" s="288"/>
      <c r="I63" s="288"/>
      <c r="J63" s="288"/>
      <c r="K63" s="286"/>
    </row>
    <row r="64" s="1" customFormat="1" ht="12.75" customHeight="1">
      <c r="B64" s="284"/>
      <c r="C64" s="290"/>
      <c r="D64" s="290"/>
      <c r="E64" s="294"/>
      <c r="F64" s="290"/>
      <c r="G64" s="290"/>
      <c r="H64" s="290"/>
      <c r="I64" s="290"/>
      <c r="J64" s="290"/>
      <c r="K64" s="286"/>
    </row>
    <row r="65" s="1" customFormat="1" ht="15" customHeight="1">
      <c r="B65" s="284"/>
      <c r="C65" s="290"/>
      <c r="D65" s="288" t="s">
        <v>612</v>
      </c>
      <c r="E65" s="288"/>
      <c r="F65" s="288"/>
      <c r="G65" s="288"/>
      <c r="H65" s="288"/>
      <c r="I65" s="288"/>
      <c r="J65" s="288"/>
      <c r="K65" s="286"/>
    </row>
    <row r="66" s="1" customFormat="1" ht="15" customHeight="1">
      <c r="B66" s="284"/>
      <c r="C66" s="290"/>
      <c r="D66" s="293" t="s">
        <v>613</v>
      </c>
      <c r="E66" s="293"/>
      <c r="F66" s="293"/>
      <c r="G66" s="293"/>
      <c r="H66" s="293"/>
      <c r="I66" s="293"/>
      <c r="J66" s="293"/>
      <c r="K66" s="286"/>
    </row>
    <row r="67" s="1" customFormat="1" ht="15" customHeight="1">
      <c r="B67" s="284"/>
      <c r="C67" s="290"/>
      <c r="D67" s="288" t="s">
        <v>614</v>
      </c>
      <c r="E67" s="288"/>
      <c r="F67" s="288"/>
      <c r="G67" s="288"/>
      <c r="H67" s="288"/>
      <c r="I67" s="288"/>
      <c r="J67" s="288"/>
      <c r="K67" s="286"/>
    </row>
    <row r="68" s="1" customFormat="1" ht="15" customHeight="1">
      <c r="B68" s="284"/>
      <c r="C68" s="290"/>
      <c r="D68" s="288" t="s">
        <v>615</v>
      </c>
      <c r="E68" s="288"/>
      <c r="F68" s="288"/>
      <c r="G68" s="288"/>
      <c r="H68" s="288"/>
      <c r="I68" s="288"/>
      <c r="J68" s="288"/>
      <c r="K68" s="286"/>
    </row>
    <row r="69" s="1" customFormat="1" ht="15" customHeight="1">
      <c r="B69" s="284"/>
      <c r="C69" s="290"/>
      <c r="D69" s="288" t="s">
        <v>616</v>
      </c>
      <c r="E69" s="288"/>
      <c r="F69" s="288"/>
      <c r="G69" s="288"/>
      <c r="H69" s="288"/>
      <c r="I69" s="288"/>
      <c r="J69" s="288"/>
      <c r="K69" s="286"/>
    </row>
    <row r="70" s="1" customFormat="1" ht="15" customHeight="1">
      <c r="B70" s="284"/>
      <c r="C70" s="290"/>
      <c r="D70" s="288" t="s">
        <v>617</v>
      </c>
      <c r="E70" s="288"/>
      <c r="F70" s="288"/>
      <c r="G70" s="288"/>
      <c r="H70" s="288"/>
      <c r="I70" s="288"/>
      <c r="J70" s="288"/>
      <c r="K70" s="286"/>
    </row>
    <row r="71" s="1" customFormat="1" ht="12.75" customHeight="1">
      <c r="B71" s="295"/>
      <c r="C71" s="296"/>
      <c r="D71" s="296"/>
      <c r="E71" s="296"/>
      <c r="F71" s="296"/>
      <c r="G71" s="296"/>
      <c r="H71" s="296"/>
      <c r="I71" s="296"/>
      <c r="J71" s="296"/>
      <c r="K71" s="297"/>
    </row>
    <row r="72" s="1" customFormat="1" ht="18.75" customHeight="1">
      <c r="B72" s="298"/>
      <c r="C72" s="298"/>
      <c r="D72" s="298"/>
      <c r="E72" s="298"/>
      <c r="F72" s="298"/>
      <c r="G72" s="298"/>
      <c r="H72" s="298"/>
      <c r="I72" s="298"/>
      <c r="J72" s="298"/>
      <c r="K72" s="299"/>
    </row>
    <row r="73" s="1" customFormat="1" ht="18.75" customHeight="1">
      <c r="B73" s="299"/>
      <c r="C73" s="299"/>
      <c r="D73" s="299"/>
      <c r="E73" s="299"/>
      <c r="F73" s="299"/>
      <c r="G73" s="299"/>
      <c r="H73" s="299"/>
      <c r="I73" s="299"/>
      <c r="J73" s="299"/>
      <c r="K73" s="299"/>
    </row>
    <row r="74" s="1" customFormat="1" ht="7.5" customHeight="1">
      <c r="B74" s="300"/>
      <c r="C74" s="301"/>
      <c r="D74" s="301"/>
      <c r="E74" s="301"/>
      <c r="F74" s="301"/>
      <c r="G74" s="301"/>
      <c r="H74" s="301"/>
      <c r="I74" s="301"/>
      <c r="J74" s="301"/>
      <c r="K74" s="302"/>
    </row>
    <row r="75" s="1" customFormat="1" ht="45" customHeight="1">
      <c r="B75" s="303"/>
      <c r="C75" s="304" t="s">
        <v>618</v>
      </c>
      <c r="D75" s="304"/>
      <c r="E75" s="304"/>
      <c r="F75" s="304"/>
      <c r="G75" s="304"/>
      <c r="H75" s="304"/>
      <c r="I75" s="304"/>
      <c r="J75" s="304"/>
      <c r="K75" s="305"/>
    </row>
    <row r="76" s="1" customFormat="1" ht="17.25" customHeight="1">
      <c r="B76" s="303"/>
      <c r="C76" s="306" t="s">
        <v>619</v>
      </c>
      <c r="D76" s="306"/>
      <c r="E76" s="306"/>
      <c r="F76" s="306" t="s">
        <v>620</v>
      </c>
      <c r="G76" s="307"/>
      <c r="H76" s="306" t="s">
        <v>59</v>
      </c>
      <c r="I76" s="306" t="s">
        <v>62</v>
      </c>
      <c r="J76" s="306" t="s">
        <v>621</v>
      </c>
      <c r="K76" s="305"/>
    </row>
    <row r="77" s="1" customFormat="1" ht="17.25" customHeight="1">
      <c r="B77" s="303"/>
      <c r="C77" s="308" t="s">
        <v>622</v>
      </c>
      <c r="D77" s="308"/>
      <c r="E77" s="308"/>
      <c r="F77" s="309" t="s">
        <v>623</v>
      </c>
      <c r="G77" s="310"/>
      <c r="H77" s="308"/>
      <c r="I77" s="308"/>
      <c r="J77" s="308" t="s">
        <v>624</v>
      </c>
      <c r="K77" s="305"/>
    </row>
    <row r="78" s="1" customFormat="1" ht="5.25" customHeight="1">
      <c r="B78" s="303"/>
      <c r="C78" s="311"/>
      <c r="D78" s="311"/>
      <c r="E78" s="311"/>
      <c r="F78" s="311"/>
      <c r="G78" s="312"/>
      <c r="H78" s="311"/>
      <c r="I78" s="311"/>
      <c r="J78" s="311"/>
      <c r="K78" s="305"/>
    </row>
    <row r="79" s="1" customFormat="1" ht="15" customHeight="1">
      <c r="B79" s="303"/>
      <c r="C79" s="291" t="s">
        <v>58</v>
      </c>
      <c r="D79" s="313"/>
      <c r="E79" s="313"/>
      <c r="F79" s="314" t="s">
        <v>625</v>
      </c>
      <c r="G79" s="315"/>
      <c r="H79" s="291" t="s">
        <v>626</v>
      </c>
      <c r="I79" s="291" t="s">
        <v>627</v>
      </c>
      <c r="J79" s="291">
        <v>20</v>
      </c>
      <c r="K79" s="305"/>
    </row>
    <row r="80" s="1" customFormat="1" ht="15" customHeight="1">
      <c r="B80" s="303"/>
      <c r="C80" s="291" t="s">
        <v>628</v>
      </c>
      <c r="D80" s="291"/>
      <c r="E80" s="291"/>
      <c r="F80" s="314" t="s">
        <v>625</v>
      </c>
      <c r="G80" s="315"/>
      <c r="H80" s="291" t="s">
        <v>629</v>
      </c>
      <c r="I80" s="291" t="s">
        <v>627</v>
      </c>
      <c r="J80" s="291">
        <v>120</v>
      </c>
      <c r="K80" s="305"/>
    </row>
    <row r="81" s="1" customFormat="1" ht="15" customHeight="1">
      <c r="B81" s="316"/>
      <c r="C81" s="291" t="s">
        <v>630</v>
      </c>
      <c r="D81" s="291"/>
      <c r="E81" s="291"/>
      <c r="F81" s="314" t="s">
        <v>631</v>
      </c>
      <c r="G81" s="315"/>
      <c r="H81" s="291" t="s">
        <v>632</v>
      </c>
      <c r="I81" s="291" t="s">
        <v>627</v>
      </c>
      <c r="J81" s="291">
        <v>50</v>
      </c>
      <c r="K81" s="305"/>
    </row>
    <row r="82" s="1" customFormat="1" ht="15" customHeight="1">
      <c r="B82" s="316"/>
      <c r="C82" s="291" t="s">
        <v>633</v>
      </c>
      <c r="D82" s="291"/>
      <c r="E82" s="291"/>
      <c r="F82" s="314" t="s">
        <v>625</v>
      </c>
      <c r="G82" s="315"/>
      <c r="H82" s="291" t="s">
        <v>634</v>
      </c>
      <c r="I82" s="291" t="s">
        <v>635</v>
      </c>
      <c r="J82" s="291"/>
      <c r="K82" s="305"/>
    </row>
    <row r="83" s="1" customFormat="1" ht="15" customHeight="1">
      <c r="B83" s="316"/>
      <c r="C83" s="317" t="s">
        <v>636</v>
      </c>
      <c r="D83" s="317"/>
      <c r="E83" s="317"/>
      <c r="F83" s="318" t="s">
        <v>631</v>
      </c>
      <c r="G83" s="317"/>
      <c r="H83" s="317" t="s">
        <v>637</v>
      </c>
      <c r="I83" s="317" t="s">
        <v>627</v>
      </c>
      <c r="J83" s="317">
        <v>15</v>
      </c>
      <c r="K83" s="305"/>
    </row>
    <row r="84" s="1" customFormat="1" ht="15" customHeight="1">
      <c r="B84" s="316"/>
      <c r="C84" s="317" t="s">
        <v>638</v>
      </c>
      <c r="D84" s="317"/>
      <c r="E84" s="317"/>
      <c r="F84" s="318" t="s">
        <v>631</v>
      </c>
      <c r="G84" s="317"/>
      <c r="H84" s="317" t="s">
        <v>639</v>
      </c>
      <c r="I84" s="317" t="s">
        <v>627</v>
      </c>
      <c r="J84" s="317">
        <v>15</v>
      </c>
      <c r="K84" s="305"/>
    </row>
    <row r="85" s="1" customFormat="1" ht="15" customHeight="1">
      <c r="B85" s="316"/>
      <c r="C85" s="317" t="s">
        <v>640</v>
      </c>
      <c r="D85" s="317"/>
      <c r="E85" s="317"/>
      <c r="F85" s="318" t="s">
        <v>631</v>
      </c>
      <c r="G85" s="317"/>
      <c r="H85" s="317" t="s">
        <v>641</v>
      </c>
      <c r="I85" s="317" t="s">
        <v>627</v>
      </c>
      <c r="J85" s="317">
        <v>20</v>
      </c>
      <c r="K85" s="305"/>
    </row>
    <row r="86" s="1" customFormat="1" ht="15" customHeight="1">
      <c r="B86" s="316"/>
      <c r="C86" s="317" t="s">
        <v>642</v>
      </c>
      <c r="D86" s="317"/>
      <c r="E86" s="317"/>
      <c r="F86" s="318" t="s">
        <v>631</v>
      </c>
      <c r="G86" s="317"/>
      <c r="H86" s="317" t="s">
        <v>643</v>
      </c>
      <c r="I86" s="317" t="s">
        <v>627</v>
      </c>
      <c r="J86" s="317">
        <v>20</v>
      </c>
      <c r="K86" s="305"/>
    </row>
    <row r="87" s="1" customFormat="1" ht="15" customHeight="1">
      <c r="B87" s="316"/>
      <c r="C87" s="291" t="s">
        <v>644</v>
      </c>
      <c r="D87" s="291"/>
      <c r="E87" s="291"/>
      <c r="F87" s="314" t="s">
        <v>631</v>
      </c>
      <c r="G87" s="315"/>
      <c r="H87" s="291" t="s">
        <v>645</v>
      </c>
      <c r="I87" s="291" t="s">
        <v>627</v>
      </c>
      <c r="J87" s="291">
        <v>50</v>
      </c>
      <c r="K87" s="305"/>
    </row>
    <row r="88" s="1" customFormat="1" ht="15" customHeight="1">
      <c r="B88" s="316"/>
      <c r="C88" s="291" t="s">
        <v>646</v>
      </c>
      <c r="D88" s="291"/>
      <c r="E88" s="291"/>
      <c r="F88" s="314" t="s">
        <v>631</v>
      </c>
      <c r="G88" s="315"/>
      <c r="H88" s="291" t="s">
        <v>647</v>
      </c>
      <c r="I88" s="291" t="s">
        <v>627</v>
      </c>
      <c r="J88" s="291">
        <v>20</v>
      </c>
      <c r="K88" s="305"/>
    </row>
    <row r="89" s="1" customFormat="1" ht="15" customHeight="1">
      <c r="B89" s="316"/>
      <c r="C89" s="291" t="s">
        <v>648</v>
      </c>
      <c r="D89" s="291"/>
      <c r="E89" s="291"/>
      <c r="F89" s="314" t="s">
        <v>631</v>
      </c>
      <c r="G89" s="315"/>
      <c r="H89" s="291" t="s">
        <v>649</v>
      </c>
      <c r="I89" s="291" t="s">
        <v>627</v>
      </c>
      <c r="J89" s="291">
        <v>20</v>
      </c>
      <c r="K89" s="305"/>
    </row>
    <row r="90" s="1" customFormat="1" ht="15" customHeight="1">
      <c r="B90" s="316"/>
      <c r="C90" s="291" t="s">
        <v>650</v>
      </c>
      <c r="D90" s="291"/>
      <c r="E90" s="291"/>
      <c r="F90" s="314" t="s">
        <v>631</v>
      </c>
      <c r="G90" s="315"/>
      <c r="H90" s="291" t="s">
        <v>651</v>
      </c>
      <c r="I90" s="291" t="s">
        <v>627</v>
      </c>
      <c r="J90" s="291">
        <v>50</v>
      </c>
      <c r="K90" s="305"/>
    </row>
    <row r="91" s="1" customFormat="1" ht="15" customHeight="1">
      <c r="B91" s="316"/>
      <c r="C91" s="291" t="s">
        <v>652</v>
      </c>
      <c r="D91" s="291"/>
      <c r="E91" s="291"/>
      <c r="F91" s="314" t="s">
        <v>631</v>
      </c>
      <c r="G91" s="315"/>
      <c r="H91" s="291" t="s">
        <v>652</v>
      </c>
      <c r="I91" s="291" t="s">
        <v>627</v>
      </c>
      <c r="J91" s="291">
        <v>50</v>
      </c>
      <c r="K91" s="305"/>
    </row>
    <row r="92" s="1" customFormat="1" ht="15" customHeight="1">
      <c r="B92" s="316"/>
      <c r="C92" s="291" t="s">
        <v>653</v>
      </c>
      <c r="D92" s="291"/>
      <c r="E92" s="291"/>
      <c r="F92" s="314" t="s">
        <v>631</v>
      </c>
      <c r="G92" s="315"/>
      <c r="H92" s="291" t="s">
        <v>654</v>
      </c>
      <c r="I92" s="291" t="s">
        <v>627</v>
      </c>
      <c r="J92" s="291">
        <v>255</v>
      </c>
      <c r="K92" s="305"/>
    </row>
    <row r="93" s="1" customFormat="1" ht="15" customHeight="1">
      <c r="B93" s="316"/>
      <c r="C93" s="291" t="s">
        <v>655</v>
      </c>
      <c r="D93" s="291"/>
      <c r="E93" s="291"/>
      <c r="F93" s="314" t="s">
        <v>625</v>
      </c>
      <c r="G93" s="315"/>
      <c r="H93" s="291" t="s">
        <v>656</v>
      </c>
      <c r="I93" s="291" t="s">
        <v>657</v>
      </c>
      <c r="J93" s="291"/>
      <c r="K93" s="305"/>
    </row>
    <row r="94" s="1" customFormat="1" ht="15" customHeight="1">
      <c r="B94" s="316"/>
      <c r="C94" s="291" t="s">
        <v>658</v>
      </c>
      <c r="D94" s="291"/>
      <c r="E94" s="291"/>
      <c r="F94" s="314" t="s">
        <v>625</v>
      </c>
      <c r="G94" s="315"/>
      <c r="H94" s="291" t="s">
        <v>659</v>
      </c>
      <c r="I94" s="291" t="s">
        <v>660</v>
      </c>
      <c r="J94" s="291"/>
      <c r="K94" s="305"/>
    </row>
    <row r="95" s="1" customFormat="1" ht="15" customHeight="1">
      <c r="B95" s="316"/>
      <c r="C95" s="291" t="s">
        <v>661</v>
      </c>
      <c r="D95" s="291"/>
      <c r="E95" s="291"/>
      <c r="F95" s="314" t="s">
        <v>625</v>
      </c>
      <c r="G95" s="315"/>
      <c r="H95" s="291" t="s">
        <v>661</v>
      </c>
      <c r="I95" s="291" t="s">
        <v>660</v>
      </c>
      <c r="J95" s="291"/>
      <c r="K95" s="305"/>
    </row>
    <row r="96" s="1" customFormat="1" ht="15" customHeight="1">
      <c r="B96" s="316"/>
      <c r="C96" s="291" t="s">
        <v>43</v>
      </c>
      <c r="D96" s="291"/>
      <c r="E96" s="291"/>
      <c r="F96" s="314" t="s">
        <v>625</v>
      </c>
      <c r="G96" s="315"/>
      <c r="H96" s="291" t="s">
        <v>662</v>
      </c>
      <c r="I96" s="291" t="s">
        <v>660</v>
      </c>
      <c r="J96" s="291"/>
      <c r="K96" s="305"/>
    </row>
    <row r="97" s="1" customFormat="1" ht="15" customHeight="1">
      <c r="B97" s="316"/>
      <c r="C97" s="291" t="s">
        <v>53</v>
      </c>
      <c r="D97" s="291"/>
      <c r="E97" s="291"/>
      <c r="F97" s="314" t="s">
        <v>625</v>
      </c>
      <c r="G97" s="315"/>
      <c r="H97" s="291" t="s">
        <v>663</v>
      </c>
      <c r="I97" s="291" t="s">
        <v>660</v>
      </c>
      <c r="J97" s="291"/>
      <c r="K97" s="305"/>
    </row>
    <row r="98" s="1" customFormat="1" ht="15" customHeight="1">
      <c r="B98" s="319"/>
      <c r="C98" s="320"/>
      <c r="D98" s="320"/>
      <c r="E98" s="320"/>
      <c r="F98" s="320"/>
      <c r="G98" s="320"/>
      <c r="H98" s="320"/>
      <c r="I98" s="320"/>
      <c r="J98" s="320"/>
      <c r="K98" s="321"/>
    </row>
    <row r="99" s="1" customFormat="1" ht="18.75" customHeight="1">
      <c r="B99" s="322"/>
      <c r="C99" s="323"/>
      <c r="D99" s="323"/>
      <c r="E99" s="323"/>
      <c r="F99" s="323"/>
      <c r="G99" s="323"/>
      <c r="H99" s="323"/>
      <c r="I99" s="323"/>
      <c r="J99" s="323"/>
      <c r="K99" s="322"/>
    </row>
    <row r="100" s="1" customFormat="1" ht="18.75" customHeight="1">
      <c r="B100" s="299"/>
      <c r="C100" s="299"/>
      <c r="D100" s="299"/>
      <c r="E100" s="299"/>
      <c r="F100" s="299"/>
      <c r="G100" s="299"/>
      <c r="H100" s="299"/>
      <c r="I100" s="299"/>
      <c r="J100" s="299"/>
      <c r="K100" s="299"/>
    </row>
    <row r="101" s="1" customFormat="1" ht="7.5" customHeight="1">
      <c r="B101" s="300"/>
      <c r="C101" s="301"/>
      <c r="D101" s="301"/>
      <c r="E101" s="301"/>
      <c r="F101" s="301"/>
      <c r="G101" s="301"/>
      <c r="H101" s="301"/>
      <c r="I101" s="301"/>
      <c r="J101" s="301"/>
      <c r="K101" s="302"/>
    </row>
    <row r="102" s="1" customFormat="1" ht="45" customHeight="1">
      <c r="B102" s="303"/>
      <c r="C102" s="304" t="s">
        <v>664</v>
      </c>
      <c r="D102" s="304"/>
      <c r="E102" s="304"/>
      <c r="F102" s="304"/>
      <c r="G102" s="304"/>
      <c r="H102" s="304"/>
      <c r="I102" s="304"/>
      <c r="J102" s="304"/>
      <c r="K102" s="305"/>
    </row>
    <row r="103" s="1" customFormat="1" ht="17.25" customHeight="1">
      <c r="B103" s="303"/>
      <c r="C103" s="306" t="s">
        <v>619</v>
      </c>
      <c r="D103" s="306"/>
      <c r="E103" s="306"/>
      <c r="F103" s="306" t="s">
        <v>620</v>
      </c>
      <c r="G103" s="307"/>
      <c r="H103" s="306" t="s">
        <v>59</v>
      </c>
      <c r="I103" s="306" t="s">
        <v>62</v>
      </c>
      <c r="J103" s="306" t="s">
        <v>621</v>
      </c>
      <c r="K103" s="305"/>
    </row>
    <row r="104" s="1" customFormat="1" ht="17.25" customHeight="1">
      <c r="B104" s="303"/>
      <c r="C104" s="308" t="s">
        <v>622</v>
      </c>
      <c r="D104" s="308"/>
      <c r="E104" s="308"/>
      <c r="F104" s="309" t="s">
        <v>623</v>
      </c>
      <c r="G104" s="310"/>
      <c r="H104" s="308"/>
      <c r="I104" s="308"/>
      <c r="J104" s="308" t="s">
        <v>624</v>
      </c>
      <c r="K104" s="305"/>
    </row>
    <row r="105" s="1" customFormat="1" ht="5.25" customHeight="1">
      <c r="B105" s="303"/>
      <c r="C105" s="306"/>
      <c r="D105" s="306"/>
      <c r="E105" s="306"/>
      <c r="F105" s="306"/>
      <c r="G105" s="324"/>
      <c r="H105" s="306"/>
      <c r="I105" s="306"/>
      <c r="J105" s="306"/>
      <c r="K105" s="305"/>
    </row>
    <row r="106" s="1" customFormat="1" ht="15" customHeight="1">
      <c r="B106" s="303"/>
      <c r="C106" s="291" t="s">
        <v>58</v>
      </c>
      <c r="D106" s="313"/>
      <c r="E106" s="313"/>
      <c r="F106" s="314" t="s">
        <v>625</v>
      </c>
      <c r="G106" s="291"/>
      <c r="H106" s="291" t="s">
        <v>665</v>
      </c>
      <c r="I106" s="291" t="s">
        <v>627</v>
      </c>
      <c r="J106" s="291">
        <v>20</v>
      </c>
      <c r="K106" s="305"/>
    </row>
    <row r="107" s="1" customFormat="1" ht="15" customHeight="1">
      <c r="B107" s="303"/>
      <c r="C107" s="291" t="s">
        <v>628</v>
      </c>
      <c r="D107" s="291"/>
      <c r="E107" s="291"/>
      <c r="F107" s="314" t="s">
        <v>625</v>
      </c>
      <c r="G107" s="291"/>
      <c r="H107" s="291" t="s">
        <v>665</v>
      </c>
      <c r="I107" s="291" t="s">
        <v>627</v>
      </c>
      <c r="J107" s="291">
        <v>120</v>
      </c>
      <c r="K107" s="305"/>
    </row>
    <row r="108" s="1" customFormat="1" ht="15" customHeight="1">
      <c r="B108" s="316"/>
      <c r="C108" s="291" t="s">
        <v>630</v>
      </c>
      <c r="D108" s="291"/>
      <c r="E108" s="291"/>
      <c r="F108" s="314" t="s">
        <v>631</v>
      </c>
      <c r="G108" s="291"/>
      <c r="H108" s="291" t="s">
        <v>665</v>
      </c>
      <c r="I108" s="291" t="s">
        <v>627</v>
      </c>
      <c r="J108" s="291">
        <v>50</v>
      </c>
      <c r="K108" s="305"/>
    </row>
    <row r="109" s="1" customFormat="1" ht="15" customHeight="1">
      <c r="B109" s="316"/>
      <c r="C109" s="291" t="s">
        <v>633</v>
      </c>
      <c r="D109" s="291"/>
      <c r="E109" s="291"/>
      <c r="F109" s="314" t="s">
        <v>625</v>
      </c>
      <c r="G109" s="291"/>
      <c r="H109" s="291" t="s">
        <v>665</v>
      </c>
      <c r="I109" s="291" t="s">
        <v>635</v>
      </c>
      <c r="J109" s="291"/>
      <c r="K109" s="305"/>
    </row>
    <row r="110" s="1" customFormat="1" ht="15" customHeight="1">
      <c r="B110" s="316"/>
      <c r="C110" s="291" t="s">
        <v>644</v>
      </c>
      <c r="D110" s="291"/>
      <c r="E110" s="291"/>
      <c r="F110" s="314" t="s">
        <v>631</v>
      </c>
      <c r="G110" s="291"/>
      <c r="H110" s="291" t="s">
        <v>665</v>
      </c>
      <c r="I110" s="291" t="s">
        <v>627</v>
      </c>
      <c r="J110" s="291">
        <v>50</v>
      </c>
      <c r="K110" s="305"/>
    </row>
    <row r="111" s="1" customFormat="1" ht="15" customHeight="1">
      <c r="B111" s="316"/>
      <c r="C111" s="291" t="s">
        <v>652</v>
      </c>
      <c r="D111" s="291"/>
      <c r="E111" s="291"/>
      <c r="F111" s="314" t="s">
        <v>631</v>
      </c>
      <c r="G111" s="291"/>
      <c r="H111" s="291" t="s">
        <v>665</v>
      </c>
      <c r="I111" s="291" t="s">
        <v>627</v>
      </c>
      <c r="J111" s="291">
        <v>50</v>
      </c>
      <c r="K111" s="305"/>
    </row>
    <row r="112" s="1" customFormat="1" ht="15" customHeight="1">
      <c r="B112" s="316"/>
      <c r="C112" s="291" t="s">
        <v>650</v>
      </c>
      <c r="D112" s="291"/>
      <c r="E112" s="291"/>
      <c r="F112" s="314" t="s">
        <v>631</v>
      </c>
      <c r="G112" s="291"/>
      <c r="H112" s="291" t="s">
        <v>665</v>
      </c>
      <c r="I112" s="291" t="s">
        <v>627</v>
      </c>
      <c r="J112" s="291">
        <v>50</v>
      </c>
      <c r="K112" s="305"/>
    </row>
    <row r="113" s="1" customFormat="1" ht="15" customHeight="1">
      <c r="B113" s="316"/>
      <c r="C113" s="291" t="s">
        <v>58</v>
      </c>
      <c r="D113" s="291"/>
      <c r="E113" s="291"/>
      <c r="F113" s="314" t="s">
        <v>625</v>
      </c>
      <c r="G113" s="291"/>
      <c r="H113" s="291" t="s">
        <v>666</v>
      </c>
      <c r="I113" s="291" t="s">
        <v>627</v>
      </c>
      <c r="J113" s="291">
        <v>20</v>
      </c>
      <c r="K113" s="305"/>
    </row>
    <row r="114" s="1" customFormat="1" ht="15" customHeight="1">
      <c r="B114" s="316"/>
      <c r="C114" s="291" t="s">
        <v>667</v>
      </c>
      <c r="D114" s="291"/>
      <c r="E114" s="291"/>
      <c r="F114" s="314" t="s">
        <v>625</v>
      </c>
      <c r="G114" s="291"/>
      <c r="H114" s="291" t="s">
        <v>668</v>
      </c>
      <c r="I114" s="291" t="s">
        <v>627</v>
      </c>
      <c r="J114" s="291">
        <v>120</v>
      </c>
      <c r="K114" s="305"/>
    </row>
    <row r="115" s="1" customFormat="1" ht="15" customHeight="1">
      <c r="B115" s="316"/>
      <c r="C115" s="291" t="s">
        <v>43</v>
      </c>
      <c r="D115" s="291"/>
      <c r="E115" s="291"/>
      <c r="F115" s="314" t="s">
        <v>625</v>
      </c>
      <c r="G115" s="291"/>
      <c r="H115" s="291" t="s">
        <v>669</v>
      </c>
      <c r="I115" s="291" t="s">
        <v>660</v>
      </c>
      <c r="J115" s="291"/>
      <c r="K115" s="305"/>
    </row>
    <row r="116" s="1" customFormat="1" ht="15" customHeight="1">
      <c r="B116" s="316"/>
      <c r="C116" s="291" t="s">
        <v>53</v>
      </c>
      <c r="D116" s="291"/>
      <c r="E116" s="291"/>
      <c r="F116" s="314" t="s">
        <v>625</v>
      </c>
      <c r="G116" s="291"/>
      <c r="H116" s="291" t="s">
        <v>670</v>
      </c>
      <c r="I116" s="291" t="s">
        <v>660</v>
      </c>
      <c r="J116" s="291"/>
      <c r="K116" s="305"/>
    </row>
    <row r="117" s="1" customFormat="1" ht="15" customHeight="1">
      <c r="B117" s="316"/>
      <c r="C117" s="291" t="s">
        <v>62</v>
      </c>
      <c r="D117" s="291"/>
      <c r="E117" s="291"/>
      <c r="F117" s="314" t="s">
        <v>625</v>
      </c>
      <c r="G117" s="291"/>
      <c r="H117" s="291" t="s">
        <v>671</v>
      </c>
      <c r="I117" s="291" t="s">
        <v>672</v>
      </c>
      <c r="J117" s="291"/>
      <c r="K117" s="305"/>
    </row>
    <row r="118" s="1" customFormat="1" ht="15" customHeight="1">
      <c r="B118" s="319"/>
      <c r="C118" s="325"/>
      <c r="D118" s="325"/>
      <c r="E118" s="325"/>
      <c r="F118" s="325"/>
      <c r="G118" s="325"/>
      <c r="H118" s="325"/>
      <c r="I118" s="325"/>
      <c r="J118" s="325"/>
      <c r="K118" s="321"/>
    </row>
    <row r="119" s="1" customFormat="1" ht="18.75" customHeight="1">
      <c r="B119" s="326"/>
      <c r="C119" s="327"/>
      <c r="D119" s="327"/>
      <c r="E119" s="327"/>
      <c r="F119" s="328"/>
      <c r="G119" s="327"/>
      <c r="H119" s="327"/>
      <c r="I119" s="327"/>
      <c r="J119" s="327"/>
      <c r="K119" s="326"/>
    </row>
    <row r="120" s="1" customFormat="1" ht="18.75" customHeight="1">
      <c r="B120" s="299"/>
      <c r="C120" s="299"/>
      <c r="D120" s="299"/>
      <c r="E120" s="299"/>
      <c r="F120" s="299"/>
      <c r="G120" s="299"/>
      <c r="H120" s="299"/>
      <c r="I120" s="299"/>
      <c r="J120" s="299"/>
      <c r="K120" s="299"/>
    </row>
    <row r="121" s="1" customFormat="1" ht="7.5" customHeight="1">
      <c r="B121" s="329"/>
      <c r="C121" s="330"/>
      <c r="D121" s="330"/>
      <c r="E121" s="330"/>
      <c r="F121" s="330"/>
      <c r="G121" s="330"/>
      <c r="H121" s="330"/>
      <c r="I121" s="330"/>
      <c r="J121" s="330"/>
      <c r="K121" s="331"/>
    </row>
    <row r="122" s="1" customFormat="1" ht="45" customHeight="1">
      <c r="B122" s="332"/>
      <c r="C122" s="282" t="s">
        <v>673</v>
      </c>
      <c r="D122" s="282"/>
      <c r="E122" s="282"/>
      <c r="F122" s="282"/>
      <c r="G122" s="282"/>
      <c r="H122" s="282"/>
      <c r="I122" s="282"/>
      <c r="J122" s="282"/>
      <c r="K122" s="333"/>
    </row>
    <row r="123" s="1" customFormat="1" ht="17.25" customHeight="1">
      <c r="B123" s="334"/>
      <c r="C123" s="306" t="s">
        <v>619</v>
      </c>
      <c r="D123" s="306"/>
      <c r="E123" s="306"/>
      <c r="F123" s="306" t="s">
        <v>620</v>
      </c>
      <c r="G123" s="307"/>
      <c r="H123" s="306" t="s">
        <v>59</v>
      </c>
      <c r="I123" s="306" t="s">
        <v>62</v>
      </c>
      <c r="J123" s="306" t="s">
        <v>621</v>
      </c>
      <c r="K123" s="335"/>
    </row>
    <row r="124" s="1" customFormat="1" ht="17.25" customHeight="1">
      <c r="B124" s="334"/>
      <c r="C124" s="308" t="s">
        <v>622</v>
      </c>
      <c r="D124" s="308"/>
      <c r="E124" s="308"/>
      <c r="F124" s="309" t="s">
        <v>623</v>
      </c>
      <c r="G124" s="310"/>
      <c r="H124" s="308"/>
      <c r="I124" s="308"/>
      <c r="J124" s="308" t="s">
        <v>624</v>
      </c>
      <c r="K124" s="335"/>
    </row>
    <row r="125" s="1" customFormat="1" ht="5.25" customHeight="1">
      <c r="B125" s="336"/>
      <c r="C125" s="311"/>
      <c r="D125" s="311"/>
      <c r="E125" s="311"/>
      <c r="F125" s="311"/>
      <c r="G125" s="337"/>
      <c r="H125" s="311"/>
      <c r="I125" s="311"/>
      <c r="J125" s="311"/>
      <c r="K125" s="338"/>
    </row>
    <row r="126" s="1" customFormat="1" ht="15" customHeight="1">
      <c r="B126" s="336"/>
      <c r="C126" s="291" t="s">
        <v>628</v>
      </c>
      <c r="D126" s="313"/>
      <c r="E126" s="313"/>
      <c r="F126" s="314" t="s">
        <v>625</v>
      </c>
      <c r="G126" s="291"/>
      <c r="H126" s="291" t="s">
        <v>665</v>
      </c>
      <c r="I126" s="291" t="s">
        <v>627</v>
      </c>
      <c r="J126" s="291">
        <v>120</v>
      </c>
      <c r="K126" s="339"/>
    </row>
    <row r="127" s="1" customFormat="1" ht="15" customHeight="1">
      <c r="B127" s="336"/>
      <c r="C127" s="291" t="s">
        <v>674</v>
      </c>
      <c r="D127" s="291"/>
      <c r="E127" s="291"/>
      <c r="F127" s="314" t="s">
        <v>625</v>
      </c>
      <c r="G127" s="291"/>
      <c r="H127" s="291" t="s">
        <v>675</v>
      </c>
      <c r="I127" s="291" t="s">
        <v>627</v>
      </c>
      <c r="J127" s="291" t="s">
        <v>676</v>
      </c>
      <c r="K127" s="339"/>
    </row>
    <row r="128" s="1" customFormat="1" ht="15" customHeight="1">
      <c r="B128" s="336"/>
      <c r="C128" s="291" t="s">
        <v>573</v>
      </c>
      <c r="D128" s="291"/>
      <c r="E128" s="291"/>
      <c r="F128" s="314" t="s">
        <v>625</v>
      </c>
      <c r="G128" s="291"/>
      <c r="H128" s="291" t="s">
        <v>677</v>
      </c>
      <c r="I128" s="291" t="s">
        <v>627</v>
      </c>
      <c r="J128" s="291" t="s">
        <v>676</v>
      </c>
      <c r="K128" s="339"/>
    </row>
    <row r="129" s="1" customFormat="1" ht="15" customHeight="1">
      <c r="B129" s="336"/>
      <c r="C129" s="291" t="s">
        <v>636</v>
      </c>
      <c r="D129" s="291"/>
      <c r="E129" s="291"/>
      <c r="F129" s="314" t="s">
        <v>631</v>
      </c>
      <c r="G129" s="291"/>
      <c r="H129" s="291" t="s">
        <v>637</v>
      </c>
      <c r="I129" s="291" t="s">
        <v>627</v>
      </c>
      <c r="J129" s="291">
        <v>15</v>
      </c>
      <c r="K129" s="339"/>
    </row>
    <row r="130" s="1" customFormat="1" ht="15" customHeight="1">
      <c r="B130" s="336"/>
      <c r="C130" s="317" t="s">
        <v>638</v>
      </c>
      <c r="D130" s="317"/>
      <c r="E130" s="317"/>
      <c r="F130" s="318" t="s">
        <v>631</v>
      </c>
      <c r="G130" s="317"/>
      <c r="H130" s="317" t="s">
        <v>639</v>
      </c>
      <c r="I130" s="317" t="s">
        <v>627</v>
      </c>
      <c r="J130" s="317">
        <v>15</v>
      </c>
      <c r="K130" s="339"/>
    </row>
    <row r="131" s="1" customFormat="1" ht="15" customHeight="1">
      <c r="B131" s="336"/>
      <c r="C131" s="317" t="s">
        <v>640</v>
      </c>
      <c r="D131" s="317"/>
      <c r="E131" s="317"/>
      <c r="F131" s="318" t="s">
        <v>631</v>
      </c>
      <c r="G131" s="317"/>
      <c r="H131" s="317" t="s">
        <v>641</v>
      </c>
      <c r="I131" s="317" t="s">
        <v>627</v>
      </c>
      <c r="J131" s="317">
        <v>20</v>
      </c>
      <c r="K131" s="339"/>
    </row>
    <row r="132" s="1" customFormat="1" ht="15" customHeight="1">
      <c r="B132" s="336"/>
      <c r="C132" s="317" t="s">
        <v>642</v>
      </c>
      <c r="D132" s="317"/>
      <c r="E132" s="317"/>
      <c r="F132" s="318" t="s">
        <v>631</v>
      </c>
      <c r="G132" s="317"/>
      <c r="H132" s="317" t="s">
        <v>643</v>
      </c>
      <c r="I132" s="317" t="s">
        <v>627</v>
      </c>
      <c r="J132" s="317">
        <v>20</v>
      </c>
      <c r="K132" s="339"/>
    </row>
    <row r="133" s="1" customFormat="1" ht="15" customHeight="1">
      <c r="B133" s="336"/>
      <c r="C133" s="291" t="s">
        <v>630</v>
      </c>
      <c r="D133" s="291"/>
      <c r="E133" s="291"/>
      <c r="F133" s="314" t="s">
        <v>631</v>
      </c>
      <c r="G133" s="291"/>
      <c r="H133" s="291" t="s">
        <v>665</v>
      </c>
      <c r="I133" s="291" t="s">
        <v>627</v>
      </c>
      <c r="J133" s="291">
        <v>50</v>
      </c>
      <c r="K133" s="339"/>
    </row>
    <row r="134" s="1" customFormat="1" ht="15" customHeight="1">
      <c r="B134" s="336"/>
      <c r="C134" s="291" t="s">
        <v>644</v>
      </c>
      <c r="D134" s="291"/>
      <c r="E134" s="291"/>
      <c r="F134" s="314" t="s">
        <v>631</v>
      </c>
      <c r="G134" s="291"/>
      <c r="H134" s="291" t="s">
        <v>665</v>
      </c>
      <c r="I134" s="291" t="s">
        <v>627</v>
      </c>
      <c r="J134" s="291">
        <v>50</v>
      </c>
      <c r="K134" s="339"/>
    </row>
    <row r="135" s="1" customFormat="1" ht="15" customHeight="1">
      <c r="B135" s="336"/>
      <c r="C135" s="291" t="s">
        <v>650</v>
      </c>
      <c r="D135" s="291"/>
      <c r="E135" s="291"/>
      <c r="F135" s="314" t="s">
        <v>631</v>
      </c>
      <c r="G135" s="291"/>
      <c r="H135" s="291" t="s">
        <v>665</v>
      </c>
      <c r="I135" s="291" t="s">
        <v>627</v>
      </c>
      <c r="J135" s="291">
        <v>50</v>
      </c>
      <c r="K135" s="339"/>
    </row>
    <row r="136" s="1" customFormat="1" ht="15" customHeight="1">
      <c r="B136" s="336"/>
      <c r="C136" s="291" t="s">
        <v>652</v>
      </c>
      <c r="D136" s="291"/>
      <c r="E136" s="291"/>
      <c r="F136" s="314" t="s">
        <v>631</v>
      </c>
      <c r="G136" s="291"/>
      <c r="H136" s="291" t="s">
        <v>665</v>
      </c>
      <c r="I136" s="291" t="s">
        <v>627</v>
      </c>
      <c r="J136" s="291">
        <v>50</v>
      </c>
      <c r="K136" s="339"/>
    </row>
    <row r="137" s="1" customFormat="1" ht="15" customHeight="1">
      <c r="B137" s="336"/>
      <c r="C137" s="291" t="s">
        <v>653</v>
      </c>
      <c r="D137" s="291"/>
      <c r="E137" s="291"/>
      <c r="F137" s="314" t="s">
        <v>631</v>
      </c>
      <c r="G137" s="291"/>
      <c r="H137" s="291" t="s">
        <v>678</v>
      </c>
      <c r="I137" s="291" t="s">
        <v>627</v>
      </c>
      <c r="J137" s="291">
        <v>255</v>
      </c>
      <c r="K137" s="339"/>
    </row>
    <row r="138" s="1" customFormat="1" ht="15" customHeight="1">
      <c r="B138" s="336"/>
      <c r="C138" s="291" t="s">
        <v>655</v>
      </c>
      <c r="D138" s="291"/>
      <c r="E138" s="291"/>
      <c r="F138" s="314" t="s">
        <v>625</v>
      </c>
      <c r="G138" s="291"/>
      <c r="H138" s="291" t="s">
        <v>679</v>
      </c>
      <c r="I138" s="291" t="s">
        <v>657</v>
      </c>
      <c r="J138" s="291"/>
      <c r="K138" s="339"/>
    </row>
    <row r="139" s="1" customFormat="1" ht="15" customHeight="1">
      <c r="B139" s="336"/>
      <c r="C139" s="291" t="s">
        <v>658</v>
      </c>
      <c r="D139" s="291"/>
      <c r="E139" s="291"/>
      <c r="F139" s="314" t="s">
        <v>625</v>
      </c>
      <c r="G139" s="291"/>
      <c r="H139" s="291" t="s">
        <v>680</v>
      </c>
      <c r="I139" s="291" t="s">
        <v>660</v>
      </c>
      <c r="J139" s="291"/>
      <c r="K139" s="339"/>
    </row>
    <row r="140" s="1" customFormat="1" ht="15" customHeight="1">
      <c r="B140" s="336"/>
      <c r="C140" s="291" t="s">
        <v>661</v>
      </c>
      <c r="D140" s="291"/>
      <c r="E140" s="291"/>
      <c r="F140" s="314" t="s">
        <v>625</v>
      </c>
      <c r="G140" s="291"/>
      <c r="H140" s="291" t="s">
        <v>661</v>
      </c>
      <c r="I140" s="291" t="s">
        <v>660</v>
      </c>
      <c r="J140" s="291"/>
      <c r="K140" s="339"/>
    </row>
    <row r="141" s="1" customFormat="1" ht="15" customHeight="1">
      <c r="B141" s="336"/>
      <c r="C141" s="291" t="s">
        <v>43</v>
      </c>
      <c r="D141" s="291"/>
      <c r="E141" s="291"/>
      <c r="F141" s="314" t="s">
        <v>625</v>
      </c>
      <c r="G141" s="291"/>
      <c r="H141" s="291" t="s">
        <v>681</v>
      </c>
      <c r="I141" s="291" t="s">
        <v>660</v>
      </c>
      <c r="J141" s="291"/>
      <c r="K141" s="339"/>
    </row>
    <row r="142" s="1" customFormat="1" ht="15" customHeight="1">
      <c r="B142" s="336"/>
      <c r="C142" s="291" t="s">
        <v>682</v>
      </c>
      <c r="D142" s="291"/>
      <c r="E142" s="291"/>
      <c r="F142" s="314" t="s">
        <v>625</v>
      </c>
      <c r="G142" s="291"/>
      <c r="H142" s="291" t="s">
        <v>683</v>
      </c>
      <c r="I142" s="291" t="s">
        <v>660</v>
      </c>
      <c r="J142" s="291"/>
      <c r="K142" s="339"/>
    </row>
    <row r="143" s="1" customFormat="1" ht="15" customHeight="1">
      <c r="B143" s="340"/>
      <c r="C143" s="341"/>
      <c r="D143" s="341"/>
      <c r="E143" s="341"/>
      <c r="F143" s="341"/>
      <c r="G143" s="341"/>
      <c r="H143" s="341"/>
      <c r="I143" s="341"/>
      <c r="J143" s="341"/>
      <c r="K143" s="342"/>
    </row>
    <row r="144" s="1" customFormat="1" ht="18.75" customHeight="1">
      <c r="B144" s="327"/>
      <c r="C144" s="327"/>
      <c r="D144" s="327"/>
      <c r="E144" s="327"/>
      <c r="F144" s="328"/>
      <c r="G144" s="327"/>
      <c r="H144" s="327"/>
      <c r="I144" s="327"/>
      <c r="J144" s="327"/>
      <c r="K144" s="327"/>
    </row>
    <row r="145" s="1" customFormat="1" ht="18.75" customHeight="1">
      <c r="B145" s="299"/>
      <c r="C145" s="299"/>
      <c r="D145" s="299"/>
      <c r="E145" s="299"/>
      <c r="F145" s="299"/>
      <c r="G145" s="299"/>
      <c r="H145" s="299"/>
      <c r="I145" s="299"/>
      <c r="J145" s="299"/>
      <c r="K145" s="299"/>
    </row>
    <row r="146" s="1" customFormat="1" ht="7.5" customHeight="1">
      <c r="B146" s="300"/>
      <c r="C146" s="301"/>
      <c r="D146" s="301"/>
      <c r="E146" s="301"/>
      <c r="F146" s="301"/>
      <c r="G146" s="301"/>
      <c r="H146" s="301"/>
      <c r="I146" s="301"/>
      <c r="J146" s="301"/>
      <c r="K146" s="302"/>
    </row>
    <row r="147" s="1" customFormat="1" ht="45" customHeight="1">
      <c r="B147" s="303"/>
      <c r="C147" s="304" t="s">
        <v>684</v>
      </c>
      <c r="D147" s="304"/>
      <c r="E147" s="304"/>
      <c r="F147" s="304"/>
      <c r="G147" s="304"/>
      <c r="H147" s="304"/>
      <c r="I147" s="304"/>
      <c r="J147" s="304"/>
      <c r="K147" s="305"/>
    </row>
    <row r="148" s="1" customFormat="1" ht="17.25" customHeight="1">
      <c r="B148" s="303"/>
      <c r="C148" s="306" t="s">
        <v>619</v>
      </c>
      <c r="D148" s="306"/>
      <c r="E148" s="306"/>
      <c r="F148" s="306" t="s">
        <v>620</v>
      </c>
      <c r="G148" s="307"/>
      <c r="H148" s="306" t="s">
        <v>59</v>
      </c>
      <c r="I148" s="306" t="s">
        <v>62</v>
      </c>
      <c r="J148" s="306" t="s">
        <v>621</v>
      </c>
      <c r="K148" s="305"/>
    </row>
    <row r="149" s="1" customFormat="1" ht="17.25" customHeight="1">
      <c r="B149" s="303"/>
      <c r="C149" s="308" t="s">
        <v>622</v>
      </c>
      <c r="D149" s="308"/>
      <c r="E149" s="308"/>
      <c r="F149" s="309" t="s">
        <v>623</v>
      </c>
      <c r="G149" s="310"/>
      <c r="H149" s="308"/>
      <c r="I149" s="308"/>
      <c r="J149" s="308" t="s">
        <v>624</v>
      </c>
      <c r="K149" s="305"/>
    </row>
    <row r="150" s="1" customFormat="1" ht="5.25" customHeight="1">
      <c r="B150" s="316"/>
      <c r="C150" s="311"/>
      <c r="D150" s="311"/>
      <c r="E150" s="311"/>
      <c r="F150" s="311"/>
      <c r="G150" s="312"/>
      <c r="H150" s="311"/>
      <c r="I150" s="311"/>
      <c r="J150" s="311"/>
      <c r="K150" s="339"/>
    </row>
    <row r="151" s="1" customFormat="1" ht="15" customHeight="1">
      <c r="B151" s="316"/>
      <c r="C151" s="343" t="s">
        <v>628</v>
      </c>
      <c r="D151" s="291"/>
      <c r="E151" s="291"/>
      <c r="F151" s="344" t="s">
        <v>625</v>
      </c>
      <c r="G151" s="291"/>
      <c r="H151" s="343" t="s">
        <v>665</v>
      </c>
      <c r="I151" s="343" t="s">
        <v>627</v>
      </c>
      <c r="J151" s="343">
        <v>120</v>
      </c>
      <c r="K151" s="339"/>
    </row>
    <row r="152" s="1" customFormat="1" ht="15" customHeight="1">
      <c r="B152" s="316"/>
      <c r="C152" s="343" t="s">
        <v>674</v>
      </c>
      <c r="D152" s="291"/>
      <c r="E152" s="291"/>
      <c r="F152" s="344" t="s">
        <v>625</v>
      </c>
      <c r="G152" s="291"/>
      <c r="H152" s="343" t="s">
        <v>685</v>
      </c>
      <c r="I152" s="343" t="s">
        <v>627</v>
      </c>
      <c r="J152" s="343" t="s">
        <v>676</v>
      </c>
      <c r="K152" s="339"/>
    </row>
    <row r="153" s="1" customFormat="1" ht="15" customHeight="1">
      <c r="B153" s="316"/>
      <c r="C153" s="343" t="s">
        <v>573</v>
      </c>
      <c r="D153" s="291"/>
      <c r="E153" s="291"/>
      <c r="F153" s="344" t="s">
        <v>625</v>
      </c>
      <c r="G153" s="291"/>
      <c r="H153" s="343" t="s">
        <v>686</v>
      </c>
      <c r="I153" s="343" t="s">
        <v>627</v>
      </c>
      <c r="J153" s="343" t="s">
        <v>676</v>
      </c>
      <c r="K153" s="339"/>
    </row>
    <row r="154" s="1" customFormat="1" ht="15" customHeight="1">
      <c r="B154" s="316"/>
      <c r="C154" s="343" t="s">
        <v>630</v>
      </c>
      <c r="D154" s="291"/>
      <c r="E154" s="291"/>
      <c r="F154" s="344" t="s">
        <v>631</v>
      </c>
      <c r="G154" s="291"/>
      <c r="H154" s="343" t="s">
        <v>665</v>
      </c>
      <c r="I154" s="343" t="s">
        <v>627</v>
      </c>
      <c r="J154" s="343">
        <v>50</v>
      </c>
      <c r="K154" s="339"/>
    </row>
    <row r="155" s="1" customFormat="1" ht="15" customHeight="1">
      <c r="B155" s="316"/>
      <c r="C155" s="343" t="s">
        <v>633</v>
      </c>
      <c r="D155" s="291"/>
      <c r="E155" s="291"/>
      <c r="F155" s="344" t="s">
        <v>625</v>
      </c>
      <c r="G155" s="291"/>
      <c r="H155" s="343" t="s">
        <v>665</v>
      </c>
      <c r="I155" s="343" t="s">
        <v>635</v>
      </c>
      <c r="J155" s="343"/>
      <c r="K155" s="339"/>
    </row>
    <row r="156" s="1" customFormat="1" ht="15" customHeight="1">
      <c r="B156" s="316"/>
      <c r="C156" s="343" t="s">
        <v>644</v>
      </c>
      <c r="D156" s="291"/>
      <c r="E156" s="291"/>
      <c r="F156" s="344" t="s">
        <v>631</v>
      </c>
      <c r="G156" s="291"/>
      <c r="H156" s="343" t="s">
        <v>665</v>
      </c>
      <c r="I156" s="343" t="s">
        <v>627</v>
      </c>
      <c r="J156" s="343">
        <v>50</v>
      </c>
      <c r="K156" s="339"/>
    </row>
    <row r="157" s="1" customFormat="1" ht="15" customHeight="1">
      <c r="B157" s="316"/>
      <c r="C157" s="343" t="s">
        <v>652</v>
      </c>
      <c r="D157" s="291"/>
      <c r="E157" s="291"/>
      <c r="F157" s="344" t="s">
        <v>631</v>
      </c>
      <c r="G157" s="291"/>
      <c r="H157" s="343" t="s">
        <v>665</v>
      </c>
      <c r="I157" s="343" t="s">
        <v>627</v>
      </c>
      <c r="J157" s="343">
        <v>50</v>
      </c>
      <c r="K157" s="339"/>
    </row>
    <row r="158" s="1" customFormat="1" ht="15" customHeight="1">
      <c r="B158" s="316"/>
      <c r="C158" s="343" t="s">
        <v>650</v>
      </c>
      <c r="D158" s="291"/>
      <c r="E158" s="291"/>
      <c r="F158" s="344" t="s">
        <v>631</v>
      </c>
      <c r="G158" s="291"/>
      <c r="H158" s="343" t="s">
        <v>665</v>
      </c>
      <c r="I158" s="343" t="s">
        <v>627</v>
      </c>
      <c r="J158" s="343">
        <v>50</v>
      </c>
      <c r="K158" s="339"/>
    </row>
    <row r="159" s="1" customFormat="1" ht="15" customHeight="1">
      <c r="B159" s="316"/>
      <c r="C159" s="343" t="s">
        <v>101</v>
      </c>
      <c r="D159" s="291"/>
      <c r="E159" s="291"/>
      <c r="F159" s="344" t="s">
        <v>625</v>
      </c>
      <c r="G159" s="291"/>
      <c r="H159" s="343" t="s">
        <v>687</v>
      </c>
      <c r="I159" s="343" t="s">
        <v>627</v>
      </c>
      <c r="J159" s="343" t="s">
        <v>688</v>
      </c>
      <c r="K159" s="339"/>
    </row>
    <row r="160" s="1" customFormat="1" ht="15" customHeight="1">
      <c r="B160" s="316"/>
      <c r="C160" s="343" t="s">
        <v>689</v>
      </c>
      <c r="D160" s="291"/>
      <c r="E160" s="291"/>
      <c r="F160" s="344" t="s">
        <v>625</v>
      </c>
      <c r="G160" s="291"/>
      <c r="H160" s="343" t="s">
        <v>690</v>
      </c>
      <c r="I160" s="343" t="s">
        <v>660</v>
      </c>
      <c r="J160" s="343"/>
      <c r="K160" s="339"/>
    </row>
    <row r="161" s="1" customFormat="1" ht="15" customHeight="1">
      <c r="B161" s="345"/>
      <c r="C161" s="325"/>
      <c r="D161" s="325"/>
      <c r="E161" s="325"/>
      <c r="F161" s="325"/>
      <c r="G161" s="325"/>
      <c r="H161" s="325"/>
      <c r="I161" s="325"/>
      <c r="J161" s="325"/>
      <c r="K161" s="346"/>
    </row>
    <row r="162" s="1" customFormat="1" ht="18.75" customHeight="1">
      <c r="B162" s="327"/>
      <c r="C162" s="337"/>
      <c r="D162" s="337"/>
      <c r="E162" s="337"/>
      <c r="F162" s="347"/>
      <c r="G162" s="337"/>
      <c r="H162" s="337"/>
      <c r="I162" s="337"/>
      <c r="J162" s="337"/>
      <c r="K162" s="327"/>
    </row>
    <row r="163" s="1" customFormat="1" ht="18.75" customHeight="1">
      <c r="B163" s="299"/>
      <c r="C163" s="299"/>
      <c r="D163" s="299"/>
      <c r="E163" s="299"/>
      <c r="F163" s="299"/>
      <c r="G163" s="299"/>
      <c r="H163" s="299"/>
      <c r="I163" s="299"/>
      <c r="J163" s="299"/>
      <c r="K163" s="299"/>
    </row>
    <row r="164" s="1" customFormat="1" ht="7.5" customHeight="1">
      <c r="B164" s="278"/>
      <c r="C164" s="279"/>
      <c r="D164" s="279"/>
      <c r="E164" s="279"/>
      <c r="F164" s="279"/>
      <c r="G164" s="279"/>
      <c r="H164" s="279"/>
      <c r="I164" s="279"/>
      <c r="J164" s="279"/>
      <c r="K164" s="280"/>
    </row>
    <row r="165" s="1" customFormat="1" ht="45" customHeight="1">
      <c r="B165" s="281"/>
      <c r="C165" s="282" t="s">
        <v>691</v>
      </c>
      <c r="D165" s="282"/>
      <c r="E165" s="282"/>
      <c r="F165" s="282"/>
      <c r="G165" s="282"/>
      <c r="H165" s="282"/>
      <c r="I165" s="282"/>
      <c r="J165" s="282"/>
      <c r="K165" s="283"/>
    </row>
    <row r="166" s="1" customFormat="1" ht="17.25" customHeight="1">
      <c r="B166" s="281"/>
      <c r="C166" s="306" t="s">
        <v>619</v>
      </c>
      <c r="D166" s="306"/>
      <c r="E166" s="306"/>
      <c r="F166" s="306" t="s">
        <v>620</v>
      </c>
      <c r="G166" s="348"/>
      <c r="H166" s="349" t="s">
        <v>59</v>
      </c>
      <c r="I166" s="349" t="s">
        <v>62</v>
      </c>
      <c r="J166" s="306" t="s">
        <v>621</v>
      </c>
      <c r="K166" s="283"/>
    </row>
    <row r="167" s="1" customFormat="1" ht="17.25" customHeight="1">
      <c r="B167" s="284"/>
      <c r="C167" s="308" t="s">
        <v>622</v>
      </c>
      <c r="D167" s="308"/>
      <c r="E167" s="308"/>
      <c r="F167" s="309" t="s">
        <v>623</v>
      </c>
      <c r="G167" s="350"/>
      <c r="H167" s="351"/>
      <c r="I167" s="351"/>
      <c r="J167" s="308" t="s">
        <v>624</v>
      </c>
      <c r="K167" s="286"/>
    </row>
    <row r="168" s="1" customFormat="1" ht="5.25" customHeight="1">
      <c r="B168" s="316"/>
      <c r="C168" s="311"/>
      <c r="D168" s="311"/>
      <c r="E168" s="311"/>
      <c r="F168" s="311"/>
      <c r="G168" s="312"/>
      <c r="H168" s="311"/>
      <c r="I168" s="311"/>
      <c r="J168" s="311"/>
      <c r="K168" s="339"/>
    </row>
    <row r="169" s="1" customFormat="1" ht="15" customHeight="1">
      <c r="B169" s="316"/>
      <c r="C169" s="291" t="s">
        <v>628</v>
      </c>
      <c r="D169" s="291"/>
      <c r="E169" s="291"/>
      <c r="F169" s="314" t="s">
        <v>625</v>
      </c>
      <c r="G169" s="291"/>
      <c r="H169" s="291" t="s">
        <v>665</v>
      </c>
      <c r="I169" s="291" t="s">
        <v>627</v>
      </c>
      <c r="J169" s="291">
        <v>120</v>
      </c>
      <c r="K169" s="339"/>
    </row>
    <row r="170" s="1" customFormat="1" ht="15" customHeight="1">
      <c r="B170" s="316"/>
      <c r="C170" s="291" t="s">
        <v>674</v>
      </c>
      <c r="D170" s="291"/>
      <c r="E170" s="291"/>
      <c r="F170" s="314" t="s">
        <v>625</v>
      </c>
      <c r="G170" s="291"/>
      <c r="H170" s="291" t="s">
        <v>675</v>
      </c>
      <c r="I170" s="291" t="s">
        <v>627</v>
      </c>
      <c r="J170" s="291" t="s">
        <v>676</v>
      </c>
      <c r="K170" s="339"/>
    </row>
    <row r="171" s="1" customFormat="1" ht="15" customHeight="1">
      <c r="B171" s="316"/>
      <c r="C171" s="291" t="s">
        <v>573</v>
      </c>
      <c r="D171" s="291"/>
      <c r="E171" s="291"/>
      <c r="F171" s="314" t="s">
        <v>625</v>
      </c>
      <c r="G171" s="291"/>
      <c r="H171" s="291" t="s">
        <v>692</v>
      </c>
      <c r="I171" s="291" t="s">
        <v>627</v>
      </c>
      <c r="J171" s="291" t="s">
        <v>676</v>
      </c>
      <c r="K171" s="339"/>
    </row>
    <row r="172" s="1" customFormat="1" ht="15" customHeight="1">
      <c r="B172" s="316"/>
      <c r="C172" s="291" t="s">
        <v>630</v>
      </c>
      <c r="D172" s="291"/>
      <c r="E172" s="291"/>
      <c r="F172" s="314" t="s">
        <v>631</v>
      </c>
      <c r="G172" s="291"/>
      <c r="H172" s="291" t="s">
        <v>692</v>
      </c>
      <c r="I172" s="291" t="s">
        <v>627</v>
      </c>
      <c r="J172" s="291">
        <v>50</v>
      </c>
      <c r="K172" s="339"/>
    </row>
    <row r="173" s="1" customFormat="1" ht="15" customHeight="1">
      <c r="B173" s="316"/>
      <c r="C173" s="291" t="s">
        <v>633</v>
      </c>
      <c r="D173" s="291"/>
      <c r="E173" s="291"/>
      <c r="F173" s="314" t="s">
        <v>625</v>
      </c>
      <c r="G173" s="291"/>
      <c r="H173" s="291" t="s">
        <v>692</v>
      </c>
      <c r="I173" s="291" t="s">
        <v>635</v>
      </c>
      <c r="J173" s="291"/>
      <c r="K173" s="339"/>
    </row>
    <row r="174" s="1" customFormat="1" ht="15" customHeight="1">
      <c r="B174" s="316"/>
      <c r="C174" s="291" t="s">
        <v>644</v>
      </c>
      <c r="D174" s="291"/>
      <c r="E174" s="291"/>
      <c r="F174" s="314" t="s">
        <v>631</v>
      </c>
      <c r="G174" s="291"/>
      <c r="H174" s="291" t="s">
        <v>692</v>
      </c>
      <c r="I174" s="291" t="s">
        <v>627</v>
      </c>
      <c r="J174" s="291">
        <v>50</v>
      </c>
      <c r="K174" s="339"/>
    </row>
    <row r="175" s="1" customFormat="1" ht="15" customHeight="1">
      <c r="B175" s="316"/>
      <c r="C175" s="291" t="s">
        <v>652</v>
      </c>
      <c r="D175" s="291"/>
      <c r="E175" s="291"/>
      <c r="F175" s="314" t="s">
        <v>631</v>
      </c>
      <c r="G175" s="291"/>
      <c r="H175" s="291" t="s">
        <v>692</v>
      </c>
      <c r="I175" s="291" t="s">
        <v>627</v>
      </c>
      <c r="J175" s="291">
        <v>50</v>
      </c>
      <c r="K175" s="339"/>
    </row>
    <row r="176" s="1" customFormat="1" ht="15" customHeight="1">
      <c r="B176" s="316"/>
      <c r="C176" s="291" t="s">
        <v>650</v>
      </c>
      <c r="D176" s="291"/>
      <c r="E176" s="291"/>
      <c r="F176" s="314" t="s">
        <v>631</v>
      </c>
      <c r="G176" s="291"/>
      <c r="H176" s="291" t="s">
        <v>692</v>
      </c>
      <c r="I176" s="291" t="s">
        <v>627</v>
      </c>
      <c r="J176" s="291">
        <v>50</v>
      </c>
      <c r="K176" s="339"/>
    </row>
    <row r="177" s="1" customFormat="1" ht="15" customHeight="1">
      <c r="B177" s="316"/>
      <c r="C177" s="291" t="s">
        <v>122</v>
      </c>
      <c r="D177" s="291"/>
      <c r="E177" s="291"/>
      <c r="F177" s="314" t="s">
        <v>625</v>
      </c>
      <c r="G177" s="291"/>
      <c r="H177" s="291" t="s">
        <v>693</v>
      </c>
      <c r="I177" s="291" t="s">
        <v>694</v>
      </c>
      <c r="J177" s="291"/>
      <c r="K177" s="339"/>
    </row>
    <row r="178" s="1" customFormat="1" ht="15" customHeight="1">
      <c r="B178" s="316"/>
      <c r="C178" s="291" t="s">
        <v>62</v>
      </c>
      <c r="D178" s="291"/>
      <c r="E178" s="291"/>
      <c r="F178" s="314" t="s">
        <v>625</v>
      </c>
      <c r="G178" s="291"/>
      <c r="H178" s="291" t="s">
        <v>695</v>
      </c>
      <c r="I178" s="291" t="s">
        <v>696</v>
      </c>
      <c r="J178" s="291">
        <v>1</v>
      </c>
      <c r="K178" s="339"/>
    </row>
    <row r="179" s="1" customFormat="1" ht="15" customHeight="1">
      <c r="B179" s="316"/>
      <c r="C179" s="291" t="s">
        <v>58</v>
      </c>
      <c r="D179" s="291"/>
      <c r="E179" s="291"/>
      <c r="F179" s="314" t="s">
        <v>625</v>
      </c>
      <c r="G179" s="291"/>
      <c r="H179" s="291" t="s">
        <v>697</v>
      </c>
      <c r="I179" s="291" t="s">
        <v>627</v>
      </c>
      <c r="J179" s="291">
        <v>20</v>
      </c>
      <c r="K179" s="339"/>
    </row>
    <row r="180" s="1" customFormat="1" ht="15" customHeight="1">
      <c r="B180" s="316"/>
      <c r="C180" s="291" t="s">
        <v>59</v>
      </c>
      <c r="D180" s="291"/>
      <c r="E180" s="291"/>
      <c r="F180" s="314" t="s">
        <v>625</v>
      </c>
      <c r="G180" s="291"/>
      <c r="H180" s="291" t="s">
        <v>698</v>
      </c>
      <c r="I180" s="291" t="s">
        <v>627</v>
      </c>
      <c r="J180" s="291">
        <v>255</v>
      </c>
      <c r="K180" s="339"/>
    </row>
    <row r="181" s="1" customFormat="1" ht="15" customHeight="1">
      <c r="B181" s="316"/>
      <c r="C181" s="291" t="s">
        <v>123</v>
      </c>
      <c r="D181" s="291"/>
      <c r="E181" s="291"/>
      <c r="F181" s="314" t="s">
        <v>625</v>
      </c>
      <c r="G181" s="291"/>
      <c r="H181" s="291" t="s">
        <v>589</v>
      </c>
      <c r="I181" s="291" t="s">
        <v>627</v>
      </c>
      <c r="J181" s="291">
        <v>10</v>
      </c>
      <c r="K181" s="339"/>
    </row>
    <row r="182" s="1" customFormat="1" ht="15" customHeight="1">
      <c r="B182" s="316"/>
      <c r="C182" s="291" t="s">
        <v>124</v>
      </c>
      <c r="D182" s="291"/>
      <c r="E182" s="291"/>
      <c r="F182" s="314" t="s">
        <v>625</v>
      </c>
      <c r="G182" s="291"/>
      <c r="H182" s="291" t="s">
        <v>699</v>
      </c>
      <c r="I182" s="291" t="s">
        <v>660</v>
      </c>
      <c r="J182" s="291"/>
      <c r="K182" s="339"/>
    </row>
    <row r="183" s="1" customFormat="1" ht="15" customHeight="1">
      <c r="B183" s="316"/>
      <c r="C183" s="291" t="s">
        <v>700</v>
      </c>
      <c r="D183" s="291"/>
      <c r="E183" s="291"/>
      <c r="F183" s="314" t="s">
        <v>625</v>
      </c>
      <c r="G183" s="291"/>
      <c r="H183" s="291" t="s">
        <v>701</v>
      </c>
      <c r="I183" s="291" t="s">
        <v>660</v>
      </c>
      <c r="J183" s="291"/>
      <c r="K183" s="339"/>
    </row>
    <row r="184" s="1" customFormat="1" ht="15" customHeight="1">
      <c r="B184" s="316"/>
      <c r="C184" s="291" t="s">
        <v>689</v>
      </c>
      <c r="D184" s="291"/>
      <c r="E184" s="291"/>
      <c r="F184" s="314" t="s">
        <v>625</v>
      </c>
      <c r="G184" s="291"/>
      <c r="H184" s="291" t="s">
        <v>702</v>
      </c>
      <c r="I184" s="291" t="s">
        <v>660</v>
      </c>
      <c r="J184" s="291"/>
      <c r="K184" s="339"/>
    </row>
    <row r="185" s="1" customFormat="1" ht="15" customHeight="1">
      <c r="B185" s="316"/>
      <c r="C185" s="291" t="s">
        <v>126</v>
      </c>
      <c r="D185" s="291"/>
      <c r="E185" s="291"/>
      <c r="F185" s="314" t="s">
        <v>631</v>
      </c>
      <c r="G185" s="291"/>
      <c r="H185" s="291" t="s">
        <v>703</v>
      </c>
      <c r="I185" s="291" t="s">
        <v>627</v>
      </c>
      <c r="J185" s="291">
        <v>50</v>
      </c>
      <c r="K185" s="339"/>
    </row>
    <row r="186" s="1" customFormat="1" ht="15" customHeight="1">
      <c r="B186" s="316"/>
      <c r="C186" s="291" t="s">
        <v>704</v>
      </c>
      <c r="D186" s="291"/>
      <c r="E186" s="291"/>
      <c r="F186" s="314" t="s">
        <v>631</v>
      </c>
      <c r="G186" s="291"/>
      <c r="H186" s="291" t="s">
        <v>705</v>
      </c>
      <c r="I186" s="291" t="s">
        <v>706</v>
      </c>
      <c r="J186" s="291"/>
      <c r="K186" s="339"/>
    </row>
    <row r="187" s="1" customFormat="1" ht="15" customHeight="1">
      <c r="B187" s="316"/>
      <c r="C187" s="291" t="s">
        <v>707</v>
      </c>
      <c r="D187" s="291"/>
      <c r="E187" s="291"/>
      <c r="F187" s="314" t="s">
        <v>631</v>
      </c>
      <c r="G187" s="291"/>
      <c r="H187" s="291" t="s">
        <v>708</v>
      </c>
      <c r="I187" s="291" t="s">
        <v>706</v>
      </c>
      <c r="J187" s="291"/>
      <c r="K187" s="339"/>
    </row>
    <row r="188" s="1" customFormat="1" ht="15" customHeight="1">
      <c r="B188" s="316"/>
      <c r="C188" s="291" t="s">
        <v>709</v>
      </c>
      <c r="D188" s="291"/>
      <c r="E188" s="291"/>
      <c r="F188" s="314" t="s">
        <v>631</v>
      </c>
      <c r="G188" s="291"/>
      <c r="H188" s="291" t="s">
        <v>710</v>
      </c>
      <c r="I188" s="291" t="s">
        <v>706</v>
      </c>
      <c r="J188" s="291"/>
      <c r="K188" s="339"/>
    </row>
    <row r="189" s="1" customFormat="1" ht="15" customHeight="1">
      <c r="B189" s="316"/>
      <c r="C189" s="352" t="s">
        <v>711</v>
      </c>
      <c r="D189" s="291"/>
      <c r="E189" s="291"/>
      <c r="F189" s="314" t="s">
        <v>631</v>
      </c>
      <c r="G189" s="291"/>
      <c r="H189" s="291" t="s">
        <v>712</v>
      </c>
      <c r="I189" s="291" t="s">
        <v>713</v>
      </c>
      <c r="J189" s="353" t="s">
        <v>714</v>
      </c>
      <c r="K189" s="339"/>
    </row>
    <row r="190" s="17" customFormat="1" ht="15" customHeight="1">
      <c r="B190" s="354"/>
      <c r="C190" s="355" t="s">
        <v>715</v>
      </c>
      <c r="D190" s="356"/>
      <c r="E190" s="356"/>
      <c r="F190" s="357" t="s">
        <v>631</v>
      </c>
      <c r="G190" s="356"/>
      <c r="H190" s="356" t="s">
        <v>716</v>
      </c>
      <c r="I190" s="356" t="s">
        <v>713</v>
      </c>
      <c r="J190" s="358" t="s">
        <v>714</v>
      </c>
      <c r="K190" s="359"/>
    </row>
    <row r="191" s="1" customFormat="1" ht="15" customHeight="1">
      <c r="B191" s="316"/>
      <c r="C191" s="352" t="s">
        <v>47</v>
      </c>
      <c r="D191" s="291"/>
      <c r="E191" s="291"/>
      <c r="F191" s="314" t="s">
        <v>625</v>
      </c>
      <c r="G191" s="291"/>
      <c r="H191" s="288" t="s">
        <v>717</v>
      </c>
      <c r="I191" s="291" t="s">
        <v>718</v>
      </c>
      <c r="J191" s="291"/>
      <c r="K191" s="339"/>
    </row>
    <row r="192" s="1" customFormat="1" ht="15" customHeight="1">
      <c r="B192" s="316"/>
      <c r="C192" s="352" t="s">
        <v>719</v>
      </c>
      <c r="D192" s="291"/>
      <c r="E192" s="291"/>
      <c r="F192" s="314" t="s">
        <v>625</v>
      </c>
      <c r="G192" s="291"/>
      <c r="H192" s="291" t="s">
        <v>720</v>
      </c>
      <c r="I192" s="291" t="s">
        <v>660</v>
      </c>
      <c r="J192" s="291"/>
      <c r="K192" s="339"/>
    </row>
    <row r="193" s="1" customFormat="1" ht="15" customHeight="1">
      <c r="B193" s="316"/>
      <c r="C193" s="352" t="s">
        <v>721</v>
      </c>
      <c r="D193" s="291"/>
      <c r="E193" s="291"/>
      <c r="F193" s="314" t="s">
        <v>625</v>
      </c>
      <c r="G193" s="291"/>
      <c r="H193" s="291" t="s">
        <v>722</v>
      </c>
      <c r="I193" s="291" t="s">
        <v>660</v>
      </c>
      <c r="J193" s="291"/>
      <c r="K193" s="339"/>
    </row>
    <row r="194" s="1" customFormat="1" ht="15" customHeight="1">
      <c r="B194" s="316"/>
      <c r="C194" s="352" t="s">
        <v>723</v>
      </c>
      <c r="D194" s="291"/>
      <c r="E194" s="291"/>
      <c r="F194" s="314" t="s">
        <v>631</v>
      </c>
      <c r="G194" s="291"/>
      <c r="H194" s="291" t="s">
        <v>724</v>
      </c>
      <c r="I194" s="291" t="s">
        <v>660</v>
      </c>
      <c r="J194" s="291"/>
      <c r="K194" s="339"/>
    </row>
    <row r="195" s="1" customFormat="1" ht="15" customHeight="1">
      <c r="B195" s="345"/>
      <c r="C195" s="360"/>
      <c r="D195" s="325"/>
      <c r="E195" s="325"/>
      <c r="F195" s="325"/>
      <c r="G195" s="325"/>
      <c r="H195" s="325"/>
      <c r="I195" s="325"/>
      <c r="J195" s="325"/>
      <c r="K195" s="346"/>
    </row>
    <row r="196" s="1" customFormat="1" ht="18.75" customHeight="1">
      <c r="B196" s="327"/>
      <c r="C196" s="337"/>
      <c r="D196" s="337"/>
      <c r="E196" s="337"/>
      <c r="F196" s="347"/>
      <c r="G196" s="337"/>
      <c r="H196" s="337"/>
      <c r="I196" s="337"/>
      <c r="J196" s="337"/>
      <c r="K196" s="327"/>
    </row>
    <row r="197" s="1" customFormat="1" ht="18.75" customHeight="1">
      <c r="B197" s="327"/>
      <c r="C197" s="337"/>
      <c r="D197" s="337"/>
      <c r="E197" s="337"/>
      <c r="F197" s="347"/>
      <c r="G197" s="337"/>
      <c r="H197" s="337"/>
      <c r="I197" s="337"/>
      <c r="J197" s="337"/>
      <c r="K197" s="327"/>
    </row>
    <row r="198" s="1" customFormat="1" ht="18.75" customHeight="1">
      <c r="B198" s="299"/>
      <c r="C198" s="299"/>
      <c r="D198" s="299"/>
      <c r="E198" s="299"/>
      <c r="F198" s="299"/>
      <c r="G198" s="299"/>
      <c r="H198" s="299"/>
      <c r="I198" s="299"/>
      <c r="J198" s="299"/>
      <c r="K198" s="299"/>
    </row>
    <row r="199" s="1" customFormat="1" ht="13.5">
      <c r="B199" s="278"/>
      <c r="C199" s="279"/>
      <c r="D199" s="279"/>
      <c r="E199" s="279"/>
      <c r="F199" s="279"/>
      <c r="G199" s="279"/>
      <c r="H199" s="279"/>
      <c r="I199" s="279"/>
      <c r="J199" s="279"/>
      <c r="K199" s="280"/>
    </row>
    <row r="200" s="1" customFormat="1" ht="21">
      <c r="B200" s="281"/>
      <c r="C200" s="282" t="s">
        <v>725</v>
      </c>
      <c r="D200" s="282"/>
      <c r="E200" s="282"/>
      <c r="F200" s="282"/>
      <c r="G200" s="282"/>
      <c r="H200" s="282"/>
      <c r="I200" s="282"/>
      <c r="J200" s="282"/>
      <c r="K200" s="283"/>
    </row>
    <row r="201" s="1" customFormat="1" ht="25.5" customHeight="1">
      <c r="B201" s="281"/>
      <c r="C201" s="361" t="s">
        <v>726</v>
      </c>
      <c r="D201" s="361"/>
      <c r="E201" s="361"/>
      <c r="F201" s="361" t="s">
        <v>727</v>
      </c>
      <c r="G201" s="362"/>
      <c r="H201" s="361" t="s">
        <v>728</v>
      </c>
      <c r="I201" s="361"/>
      <c r="J201" s="361"/>
      <c r="K201" s="283"/>
    </row>
    <row r="202" s="1" customFormat="1" ht="5.25" customHeight="1">
      <c r="B202" s="316"/>
      <c r="C202" s="311"/>
      <c r="D202" s="311"/>
      <c r="E202" s="311"/>
      <c r="F202" s="311"/>
      <c r="G202" s="337"/>
      <c r="H202" s="311"/>
      <c r="I202" s="311"/>
      <c r="J202" s="311"/>
      <c r="K202" s="339"/>
    </row>
    <row r="203" s="1" customFormat="1" ht="15" customHeight="1">
      <c r="B203" s="316"/>
      <c r="C203" s="291" t="s">
        <v>718</v>
      </c>
      <c r="D203" s="291"/>
      <c r="E203" s="291"/>
      <c r="F203" s="314" t="s">
        <v>48</v>
      </c>
      <c r="G203" s="291"/>
      <c r="H203" s="291" t="s">
        <v>729</v>
      </c>
      <c r="I203" s="291"/>
      <c r="J203" s="291"/>
      <c r="K203" s="339"/>
    </row>
    <row r="204" s="1" customFormat="1" ht="15" customHeight="1">
      <c r="B204" s="316"/>
      <c r="C204" s="291"/>
      <c r="D204" s="291"/>
      <c r="E204" s="291"/>
      <c r="F204" s="314" t="s">
        <v>49</v>
      </c>
      <c r="G204" s="291"/>
      <c r="H204" s="291" t="s">
        <v>730</v>
      </c>
      <c r="I204" s="291"/>
      <c r="J204" s="291"/>
      <c r="K204" s="339"/>
    </row>
    <row r="205" s="1" customFormat="1" ht="15" customHeight="1">
      <c r="B205" s="316"/>
      <c r="C205" s="291"/>
      <c r="D205" s="291"/>
      <c r="E205" s="291"/>
      <c r="F205" s="314" t="s">
        <v>52</v>
      </c>
      <c r="G205" s="291"/>
      <c r="H205" s="291" t="s">
        <v>731</v>
      </c>
      <c r="I205" s="291"/>
      <c r="J205" s="291"/>
      <c r="K205" s="339"/>
    </row>
    <row r="206" s="1" customFormat="1" ht="15" customHeight="1">
      <c r="B206" s="316"/>
      <c r="C206" s="291"/>
      <c r="D206" s="291"/>
      <c r="E206" s="291"/>
      <c r="F206" s="314" t="s">
        <v>50</v>
      </c>
      <c r="G206" s="291"/>
      <c r="H206" s="291" t="s">
        <v>732</v>
      </c>
      <c r="I206" s="291"/>
      <c r="J206" s="291"/>
      <c r="K206" s="339"/>
    </row>
    <row r="207" s="1" customFormat="1" ht="15" customHeight="1">
      <c r="B207" s="316"/>
      <c r="C207" s="291"/>
      <c r="D207" s="291"/>
      <c r="E207" s="291"/>
      <c r="F207" s="314" t="s">
        <v>51</v>
      </c>
      <c r="G207" s="291"/>
      <c r="H207" s="291" t="s">
        <v>733</v>
      </c>
      <c r="I207" s="291"/>
      <c r="J207" s="291"/>
      <c r="K207" s="339"/>
    </row>
    <row r="208" s="1" customFormat="1" ht="15" customHeight="1">
      <c r="B208" s="316"/>
      <c r="C208" s="291"/>
      <c r="D208" s="291"/>
      <c r="E208" s="291"/>
      <c r="F208" s="314"/>
      <c r="G208" s="291"/>
      <c r="H208" s="291"/>
      <c r="I208" s="291"/>
      <c r="J208" s="291"/>
      <c r="K208" s="339"/>
    </row>
    <row r="209" s="1" customFormat="1" ht="15" customHeight="1">
      <c r="B209" s="316"/>
      <c r="C209" s="291" t="s">
        <v>672</v>
      </c>
      <c r="D209" s="291"/>
      <c r="E209" s="291"/>
      <c r="F209" s="314" t="s">
        <v>84</v>
      </c>
      <c r="G209" s="291"/>
      <c r="H209" s="291" t="s">
        <v>734</v>
      </c>
      <c r="I209" s="291"/>
      <c r="J209" s="291"/>
      <c r="K209" s="339"/>
    </row>
    <row r="210" s="1" customFormat="1" ht="15" customHeight="1">
      <c r="B210" s="316"/>
      <c r="C210" s="291"/>
      <c r="D210" s="291"/>
      <c r="E210" s="291"/>
      <c r="F210" s="314" t="s">
        <v>567</v>
      </c>
      <c r="G210" s="291"/>
      <c r="H210" s="291" t="s">
        <v>568</v>
      </c>
      <c r="I210" s="291"/>
      <c r="J210" s="291"/>
      <c r="K210" s="339"/>
    </row>
    <row r="211" s="1" customFormat="1" ht="15" customHeight="1">
      <c r="B211" s="316"/>
      <c r="C211" s="291"/>
      <c r="D211" s="291"/>
      <c r="E211" s="291"/>
      <c r="F211" s="314" t="s">
        <v>565</v>
      </c>
      <c r="G211" s="291"/>
      <c r="H211" s="291" t="s">
        <v>735</v>
      </c>
      <c r="I211" s="291"/>
      <c r="J211" s="291"/>
      <c r="K211" s="339"/>
    </row>
    <row r="212" s="1" customFormat="1" ht="15" customHeight="1">
      <c r="B212" s="363"/>
      <c r="C212" s="291"/>
      <c r="D212" s="291"/>
      <c r="E212" s="291"/>
      <c r="F212" s="314" t="s">
        <v>569</v>
      </c>
      <c r="G212" s="352"/>
      <c r="H212" s="343" t="s">
        <v>570</v>
      </c>
      <c r="I212" s="343"/>
      <c r="J212" s="343"/>
      <c r="K212" s="364"/>
    </row>
    <row r="213" s="1" customFormat="1" ht="15" customHeight="1">
      <c r="B213" s="363"/>
      <c r="C213" s="291"/>
      <c r="D213" s="291"/>
      <c r="E213" s="291"/>
      <c r="F213" s="314" t="s">
        <v>571</v>
      </c>
      <c r="G213" s="352"/>
      <c r="H213" s="343" t="s">
        <v>550</v>
      </c>
      <c r="I213" s="343"/>
      <c r="J213" s="343"/>
      <c r="K213" s="364"/>
    </row>
    <row r="214" s="1" customFormat="1" ht="15" customHeight="1">
      <c r="B214" s="363"/>
      <c r="C214" s="291"/>
      <c r="D214" s="291"/>
      <c r="E214" s="291"/>
      <c r="F214" s="314"/>
      <c r="G214" s="352"/>
      <c r="H214" s="343"/>
      <c r="I214" s="343"/>
      <c r="J214" s="343"/>
      <c r="K214" s="364"/>
    </row>
    <row r="215" s="1" customFormat="1" ht="15" customHeight="1">
      <c r="B215" s="363"/>
      <c r="C215" s="291" t="s">
        <v>696</v>
      </c>
      <c r="D215" s="291"/>
      <c r="E215" s="291"/>
      <c r="F215" s="314">
        <v>1</v>
      </c>
      <c r="G215" s="352"/>
      <c r="H215" s="343" t="s">
        <v>736</v>
      </c>
      <c r="I215" s="343"/>
      <c r="J215" s="343"/>
      <c r="K215" s="364"/>
    </row>
    <row r="216" s="1" customFormat="1" ht="15" customHeight="1">
      <c r="B216" s="363"/>
      <c r="C216" s="291"/>
      <c r="D216" s="291"/>
      <c r="E216" s="291"/>
      <c r="F216" s="314">
        <v>2</v>
      </c>
      <c r="G216" s="352"/>
      <c r="H216" s="343" t="s">
        <v>737</v>
      </c>
      <c r="I216" s="343"/>
      <c r="J216" s="343"/>
      <c r="K216" s="364"/>
    </row>
    <row r="217" s="1" customFormat="1" ht="15" customHeight="1">
      <c r="B217" s="363"/>
      <c r="C217" s="291"/>
      <c r="D217" s="291"/>
      <c r="E217" s="291"/>
      <c r="F217" s="314">
        <v>3</v>
      </c>
      <c r="G217" s="352"/>
      <c r="H217" s="343" t="s">
        <v>738</v>
      </c>
      <c r="I217" s="343"/>
      <c r="J217" s="343"/>
      <c r="K217" s="364"/>
    </row>
    <row r="218" s="1" customFormat="1" ht="15" customHeight="1">
      <c r="B218" s="363"/>
      <c r="C218" s="291"/>
      <c r="D218" s="291"/>
      <c r="E218" s="291"/>
      <c r="F218" s="314">
        <v>4</v>
      </c>
      <c r="G218" s="352"/>
      <c r="H218" s="343" t="s">
        <v>739</v>
      </c>
      <c r="I218" s="343"/>
      <c r="J218" s="343"/>
      <c r="K218" s="364"/>
    </row>
    <row r="219" s="1" customFormat="1" ht="12.75" customHeight="1">
      <c r="B219" s="365"/>
      <c r="C219" s="366"/>
      <c r="D219" s="366"/>
      <c r="E219" s="366"/>
      <c r="F219" s="366"/>
      <c r="G219" s="366"/>
      <c r="H219" s="366"/>
      <c r="I219" s="366"/>
      <c r="J219" s="366"/>
      <c r="K219" s="367"/>
    </row>
  </sheetData>
  <sheetProtection autoFilter="0" deleteColumns="0" deleteRows="0" formatCells="0" formatColumns="0" formatRows="0" insertColumns="0" insertHyperlinks="0" insertRows="0" pivotTables="0" sort="0"/>
  <mergeCells count="77">
    <mergeCell ref="D30:J30"/>
    <mergeCell ref="D31:J31"/>
    <mergeCell ref="D33:J33"/>
    <mergeCell ref="D34:J34"/>
    <mergeCell ref="D35:J35"/>
    <mergeCell ref="G36:J36"/>
    <mergeCell ref="G37:J37"/>
    <mergeCell ref="G38:J38"/>
    <mergeCell ref="G39:J39"/>
    <mergeCell ref="G40:J40"/>
    <mergeCell ref="G41:J41"/>
    <mergeCell ref="G42:J42"/>
    <mergeCell ref="G43:J43"/>
    <mergeCell ref="G44:J44"/>
    <mergeCell ref="G45:J45"/>
    <mergeCell ref="D47:J47"/>
    <mergeCell ref="E48:J48"/>
    <mergeCell ref="E49:J49"/>
    <mergeCell ref="E50:J50"/>
    <mergeCell ref="D51:J51"/>
    <mergeCell ref="C52:J52"/>
    <mergeCell ref="C3:J3"/>
    <mergeCell ref="C4:J4"/>
    <mergeCell ref="C6:J6"/>
    <mergeCell ref="C7:J7"/>
    <mergeCell ref="C9:J9"/>
    <mergeCell ref="D10:J10"/>
    <mergeCell ref="D11:J11"/>
    <mergeCell ref="D15:J15"/>
    <mergeCell ref="D16:J16"/>
    <mergeCell ref="D17:J17"/>
    <mergeCell ref="F18:J18"/>
    <mergeCell ref="F19:J19"/>
    <mergeCell ref="F20:J20"/>
    <mergeCell ref="F21:J21"/>
    <mergeCell ref="F22:J22"/>
    <mergeCell ref="F23:J23"/>
    <mergeCell ref="C25:J25"/>
    <mergeCell ref="C26:J26"/>
    <mergeCell ref="D27:J27"/>
    <mergeCell ref="D28:J28"/>
    <mergeCell ref="C54:J54"/>
    <mergeCell ref="C55:J55"/>
    <mergeCell ref="C57:J57"/>
    <mergeCell ref="D58:J58"/>
    <mergeCell ref="D59:J59"/>
    <mergeCell ref="D60:J60"/>
    <mergeCell ref="D61:J61"/>
    <mergeCell ref="D62:J62"/>
    <mergeCell ref="D63:J63"/>
    <mergeCell ref="D65:J65"/>
    <mergeCell ref="D66:J66"/>
    <mergeCell ref="D67:J67"/>
    <mergeCell ref="D68:J68"/>
    <mergeCell ref="D69:J69"/>
    <mergeCell ref="D70:J70"/>
    <mergeCell ref="C75:J75"/>
    <mergeCell ref="C102:J102"/>
    <mergeCell ref="C122:J122"/>
    <mergeCell ref="C147:J147"/>
    <mergeCell ref="C165:J165"/>
    <mergeCell ref="C200:J200"/>
    <mergeCell ref="H201:J201"/>
    <mergeCell ref="H203:J203"/>
    <mergeCell ref="H204:J204"/>
    <mergeCell ref="H205:J205"/>
    <mergeCell ref="H206:J206"/>
    <mergeCell ref="H207:J207"/>
    <mergeCell ref="H209:J209"/>
    <mergeCell ref="H211:J211"/>
    <mergeCell ref="H215:J215"/>
    <mergeCell ref="H217:J217"/>
    <mergeCell ref="H218:J218"/>
    <mergeCell ref="H216:J216"/>
    <mergeCell ref="H213:J213"/>
    <mergeCell ref="H212:J212"/>
    <mergeCell ref="H210:J210"/>
  </mergeCells>
  <pageMargins left="0.5902778" right="0.5902778" top="0.5902778" bottom="0.5902778" header="0" footer="0"/>
  <pageSetup r:id="rId1" paperSize="9" orientation="portrait" scale="77" fitToHeight="0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Jaroslav Stolička</dc:creator>
  <cp:lastModifiedBy>Jaroslav Stolička</cp:lastModifiedBy>
  <dcterms:created xsi:type="dcterms:W3CDTF">2025-06-09T17:16:52Z</dcterms:created>
  <dcterms:modified xsi:type="dcterms:W3CDTF">2025-06-09T17:16:55Z</dcterms:modified>
</cp:coreProperties>
</file>