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Poptávky\24059 - Hofman - Tělocvična VŠE\O\4\"/>
    </mc:Choice>
  </mc:AlternateContent>
  <xr:revisionPtr revIDLastSave="0" documentId="13_ncr:1_{674D6EF7-B17A-488C-98BA-BE495B4431CC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Rekapitulace stavby" sheetId="1" r:id="rId1"/>
    <sheet name="N - Nábytek" sheetId="2" r:id="rId2"/>
    <sheet name="S - Sportovní vybavení" sheetId="3" r:id="rId3"/>
    <sheet name="Pokyny pro vyplnění" sheetId="4" r:id="rId4"/>
    <sheet name="Příloha č.1" sheetId="5" r:id="rId5"/>
    <sheet name="Příloha č.2" sheetId="6" r:id="rId6"/>
    <sheet name="Příloha č.3 " sheetId="7" r:id="rId7"/>
  </sheets>
  <definedNames>
    <definedName name="_xlnm._FilterDatabase" localSheetId="1" hidden="1">'N - Nábytek'!$C$78:$K$92</definedName>
    <definedName name="_xlnm._FilterDatabase" localSheetId="2" hidden="1">'S - Sportovní vybavení'!$C$85:$K$170</definedName>
    <definedName name="_xlnm.Print_Titles" localSheetId="1">'N - Nábytek'!$78:$78</definedName>
    <definedName name="_xlnm.Print_Titles" localSheetId="0">'Rekapitulace stavby'!$52:$52</definedName>
    <definedName name="_xlnm.Print_Titles" localSheetId="2">'S - Sportovní vybavení'!$85:$85</definedName>
    <definedName name="_xlnm.Print_Area" localSheetId="1">'N - Nábytek'!$C$4:$J$39,'N - Nábytek'!$C$45:$J$60,'N - Nábytek'!$C$66:$K$92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2">'S - Sportovní vybavení'!$C$4:$J$39,'S - Sportovní vybavení'!$C$45:$J$67,'S - Sportovní vybavení'!$C$73:$K$170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170" i="3"/>
  <c r="BH170" i="3"/>
  <c r="BG170" i="3"/>
  <c r="BF170" i="3"/>
  <c r="T170" i="3"/>
  <c r="T169" i="3"/>
  <c r="R170" i="3"/>
  <c r="R169" i="3" s="1"/>
  <c r="P170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BG88" i="3"/>
  <c r="BF88" i="3"/>
  <c r="T88" i="3"/>
  <c r="R88" i="3"/>
  <c r="P88" i="3"/>
  <c r="J83" i="3"/>
  <c r="J82" i="3"/>
  <c r="F82" i="3"/>
  <c r="F80" i="3"/>
  <c r="E78" i="3"/>
  <c r="J55" i="3"/>
  <c r="J54" i="3"/>
  <c r="F54" i="3"/>
  <c r="F52" i="3"/>
  <c r="E50" i="3"/>
  <c r="J18" i="3"/>
  <c r="E18" i="3"/>
  <c r="F83" i="3"/>
  <c r="J17" i="3"/>
  <c r="J12" i="3"/>
  <c r="J80" i="3"/>
  <c r="E7" i="3"/>
  <c r="E76" i="3"/>
  <c r="J37" i="2"/>
  <c r="J36" i="2"/>
  <c r="AY55" i="1" s="1"/>
  <c r="J35" i="2"/>
  <c r="AX55" i="1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9" i="2"/>
  <c r="BH89" i="2"/>
  <c r="BG89" i="2"/>
  <c r="BF89" i="2"/>
  <c r="T89" i="2"/>
  <c r="R89" i="2"/>
  <c r="P89" i="2"/>
  <c r="BI88" i="2"/>
  <c r="BH88" i="2"/>
  <c r="BG88" i="2"/>
  <c r="BF88" i="2"/>
  <c r="T88" i="2"/>
  <c r="R88" i="2"/>
  <c r="P88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BI85" i="2"/>
  <c r="BH85" i="2"/>
  <c r="BG85" i="2"/>
  <c r="BF85" i="2"/>
  <c r="T85" i="2"/>
  <c r="R85" i="2"/>
  <c r="P85" i="2"/>
  <c r="BI84" i="2"/>
  <c r="BH84" i="2"/>
  <c r="BG84" i="2"/>
  <c r="BF84" i="2"/>
  <c r="T84" i="2"/>
  <c r="R84" i="2"/>
  <c r="P84" i="2"/>
  <c r="BI83" i="2"/>
  <c r="BH83" i="2"/>
  <c r="BG83" i="2"/>
  <c r="BF83" i="2"/>
  <c r="T83" i="2"/>
  <c r="R83" i="2"/>
  <c r="P83" i="2"/>
  <c r="BI82" i="2"/>
  <c r="BH82" i="2"/>
  <c r="BG82" i="2"/>
  <c r="BF82" i="2"/>
  <c r="T82" i="2"/>
  <c r="R82" i="2"/>
  <c r="P82" i="2"/>
  <c r="BI81" i="2"/>
  <c r="BH81" i="2"/>
  <c r="BG81" i="2"/>
  <c r="BF81" i="2"/>
  <c r="T81" i="2"/>
  <c r="R81" i="2"/>
  <c r="P81" i="2"/>
  <c r="BI80" i="2"/>
  <c r="BH80" i="2"/>
  <c r="BG80" i="2"/>
  <c r="BF80" i="2"/>
  <c r="T80" i="2"/>
  <c r="R80" i="2"/>
  <c r="P80" i="2"/>
  <c r="J76" i="2"/>
  <c r="J75" i="2"/>
  <c r="F75" i="2"/>
  <c r="F73" i="2"/>
  <c r="E71" i="2"/>
  <c r="J55" i="2"/>
  <c r="J54" i="2"/>
  <c r="F54" i="2"/>
  <c r="F52" i="2"/>
  <c r="E50" i="2"/>
  <c r="J18" i="2"/>
  <c r="E18" i="2"/>
  <c r="F76" i="2" s="1"/>
  <c r="J17" i="2"/>
  <c r="J12" i="2"/>
  <c r="J73" i="2" s="1"/>
  <c r="E7" i="2"/>
  <c r="E69" i="2" s="1"/>
  <c r="L50" i="1"/>
  <c r="AM50" i="1"/>
  <c r="AM49" i="1"/>
  <c r="L49" i="1"/>
  <c r="AM47" i="1"/>
  <c r="L47" i="1"/>
  <c r="L45" i="1"/>
  <c r="L44" i="1"/>
  <c r="J144" i="3"/>
  <c r="J88" i="3"/>
  <c r="BK158" i="3"/>
  <c r="BK170" i="3"/>
  <c r="J155" i="3"/>
  <c r="J105" i="3"/>
  <c r="BK154" i="3"/>
  <c r="BK125" i="3"/>
  <c r="J161" i="3"/>
  <c r="J101" i="3"/>
  <c r="BK86" i="2"/>
  <c r="J130" i="3"/>
  <c r="BK87" i="2"/>
  <c r="J129" i="3"/>
  <c r="BK88" i="2"/>
  <c r="J111" i="3"/>
  <c r="BK120" i="3"/>
  <c r="J132" i="3"/>
  <c r="J92" i="3"/>
  <c r="BK126" i="3"/>
  <c r="J95" i="3"/>
  <c r="BK92" i="2"/>
  <c r="BK165" i="3"/>
  <c r="J119" i="3"/>
  <c r="J128" i="3"/>
  <c r="BK84" i="2"/>
  <c r="J139" i="3"/>
  <c r="BK127" i="3"/>
  <c r="BK90" i="2"/>
  <c r="BK92" i="3"/>
  <c r="BK103" i="3"/>
  <c r="BK145" i="3"/>
  <c r="J82" i="2"/>
  <c r="BK164" i="3"/>
  <c r="J141" i="3"/>
  <c r="J115" i="3"/>
  <c r="J170" i="3"/>
  <c r="J112" i="3"/>
  <c r="J100" i="3"/>
  <c r="BK96" i="3"/>
  <c r="J158" i="3"/>
  <c r="J123" i="3"/>
  <c r="J90" i="3"/>
  <c r="BK82" i="2"/>
  <c r="J117" i="3"/>
  <c r="J108" i="3"/>
  <c r="J148" i="3"/>
  <c r="J126" i="3"/>
  <c r="BK85" i="2"/>
  <c r="BK88" i="3"/>
  <c r="J91" i="3"/>
  <c r="J162" i="3"/>
  <c r="BK119" i="3"/>
  <c r="BK162" i="3"/>
  <c r="BK93" i="3"/>
  <c r="J80" i="2"/>
  <c r="J165" i="3"/>
  <c r="BK166" i="3"/>
  <c r="BK143" i="3"/>
  <c r="BK81" i="2"/>
  <c r="BK118" i="3"/>
  <c r="BK161" i="3"/>
  <c r="J96" i="3"/>
  <c r="BK147" i="3"/>
  <c r="BK108" i="3"/>
  <c r="J116" i="3"/>
  <c r="AS54" i="1"/>
  <c r="BK117" i="3"/>
  <c r="BK138" i="3"/>
  <c r="J107" i="3"/>
  <c r="J91" i="2"/>
  <c r="BK124" i="3"/>
  <c r="J154" i="3"/>
  <c r="J140" i="3"/>
  <c r="J124" i="3"/>
  <c r="J136" i="3"/>
  <c r="J113" i="3"/>
  <c r="BK122" i="3"/>
  <c r="J86" i="2"/>
  <c r="BK130" i="3"/>
  <c r="J131" i="3"/>
  <c r="BK105" i="3"/>
  <c r="BK148" i="3"/>
  <c r="J87" i="2"/>
  <c r="J164" i="3"/>
  <c r="BK104" i="3"/>
  <c r="BK159" i="3"/>
  <c r="BK144" i="3"/>
  <c r="J159" i="3"/>
  <c r="J151" i="3"/>
  <c r="BK168" i="3"/>
  <c r="BK141" i="3"/>
  <c r="BK123" i="3"/>
  <c r="J149" i="3"/>
  <c r="J146" i="3"/>
  <c r="BK131" i="3"/>
  <c r="J120" i="3"/>
  <c r="BK136" i="3"/>
  <c r="J134" i="3"/>
  <c r="BK89" i="3"/>
  <c r="BK140" i="3"/>
  <c r="J94" i="3"/>
  <c r="J157" i="3"/>
  <c r="J127" i="3"/>
  <c r="BK106" i="3"/>
  <c r="J81" i="2"/>
  <c r="BK157" i="3"/>
  <c r="J106" i="3"/>
  <c r="J118" i="3"/>
  <c r="BK99" i="3"/>
  <c r="BK80" i="2"/>
  <c r="J89" i="3"/>
  <c r="J147" i="3"/>
  <c r="J93" i="3"/>
  <c r="BK133" i="3"/>
  <c r="J83" i="2"/>
  <c r="J104" i="3"/>
  <c r="BK112" i="3"/>
  <c r="BK94" i="3"/>
  <c r="BK167" i="3"/>
  <c r="J150" i="3"/>
  <c r="BK83" i="2"/>
  <c r="BK107" i="3"/>
  <c r="J137" i="3"/>
  <c r="BK109" i="3"/>
  <c r="BK90" i="3"/>
  <c r="J92" i="2"/>
  <c r="J103" i="3"/>
  <c r="BK128" i="3"/>
  <c r="J90" i="2"/>
  <c r="J135" i="3"/>
  <c r="J110" i="3"/>
  <c r="BK89" i="2"/>
  <c r="J109" i="3"/>
  <c r="J168" i="3"/>
  <c r="BK146" i="3"/>
  <c r="J138" i="3"/>
  <c r="J167" i="3"/>
  <c r="BK91" i="2"/>
  <c r="J84" i="2"/>
  <c r="BK137" i="3"/>
  <c r="J145" i="3"/>
  <c r="J166" i="3"/>
  <c r="BK113" i="3"/>
  <c r="J133" i="3"/>
  <c r="J97" i="3"/>
  <c r="J88" i="2"/>
  <c r="BK115" i="3"/>
  <c r="BK139" i="3"/>
  <c r="J122" i="3"/>
  <c r="BK132" i="3"/>
  <c r="J156" i="3"/>
  <c r="J125" i="3"/>
  <c r="BK134" i="3"/>
  <c r="BK97" i="3"/>
  <c r="BK150" i="3"/>
  <c r="BK151" i="3"/>
  <c r="J114" i="3"/>
  <c r="BK91" i="3"/>
  <c r="BK101" i="3"/>
  <c r="BK98" i="3"/>
  <c r="J153" i="3"/>
  <c r="J85" i="2"/>
  <c r="BK114" i="3"/>
  <c r="BK95" i="3"/>
  <c r="BK100" i="3"/>
  <c r="J98" i="3"/>
  <c r="BK155" i="3"/>
  <c r="J99" i="3"/>
  <c r="BK135" i="3"/>
  <c r="BK111" i="3"/>
  <c r="J89" i="2"/>
  <c r="BK129" i="3"/>
  <c r="BK102" i="3"/>
  <c r="BK110" i="3"/>
  <c r="BK149" i="3"/>
  <c r="BK156" i="3"/>
  <c r="BK116" i="3"/>
  <c r="J102" i="3"/>
  <c r="BK153" i="3"/>
  <c r="J143" i="3"/>
  <c r="R79" i="2" l="1"/>
  <c r="BK79" i="2"/>
  <c r="J79" i="2" s="1"/>
  <c r="P79" i="2"/>
  <c r="AU55" i="1"/>
  <c r="T79" i="2"/>
  <c r="BK87" i="3"/>
  <c r="J87" i="3"/>
  <c r="J60" i="3"/>
  <c r="T87" i="3"/>
  <c r="P121" i="3"/>
  <c r="P87" i="3"/>
  <c r="R121" i="3"/>
  <c r="R142" i="3"/>
  <c r="BK160" i="3"/>
  <c r="J160" i="3"/>
  <c r="J64" i="3"/>
  <c r="BK121" i="3"/>
  <c r="J121" i="3"/>
  <c r="J61" i="3"/>
  <c r="BK142" i="3"/>
  <c r="J142" i="3"/>
  <c r="J62" i="3" s="1"/>
  <c r="T142" i="3"/>
  <c r="R152" i="3"/>
  <c r="T160" i="3"/>
  <c r="R87" i="3"/>
  <c r="T121" i="3"/>
  <c r="P142" i="3"/>
  <c r="BK152" i="3"/>
  <c r="J152" i="3"/>
  <c r="J63" i="3"/>
  <c r="P152" i="3"/>
  <c r="T152" i="3"/>
  <c r="P160" i="3"/>
  <c r="R160" i="3"/>
  <c r="BK163" i="3"/>
  <c r="J163" i="3"/>
  <c r="J65" i="3"/>
  <c r="P163" i="3"/>
  <c r="R163" i="3"/>
  <c r="T163" i="3"/>
  <c r="BK169" i="3"/>
  <c r="J169" i="3"/>
  <c r="J66" i="3"/>
  <c r="BE105" i="3"/>
  <c r="BE140" i="3"/>
  <c r="BE141" i="3"/>
  <c r="BE144" i="3"/>
  <c r="BE146" i="3"/>
  <c r="BE148" i="3"/>
  <c r="BE156" i="3"/>
  <c r="BE108" i="3"/>
  <c r="BE136" i="3"/>
  <c r="BE145" i="3"/>
  <c r="BE151" i="3"/>
  <c r="BE153" i="3"/>
  <c r="BE154" i="3"/>
  <c r="BE166" i="3"/>
  <c r="BE96" i="3"/>
  <c r="BE168" i="3"/>
  <c r="F55" i="3"/>
  <c r="BE89" i="3"/>
  <c r="BE107" i="3"/>
  <c r="BE110" i="3"/>
  <c r="BE119" i="3"/>
  <c r="BE122" i="3"/>
  <c r="BE128" i="3"/>
  <c r="BE132" i="3"/>
  <c r="BE155" i="3"/>
  <c r="BE91" i="3"/>
  <c r="BE117" i="3"/>
  <c r="BE124" i="3"/>
  <c r="BE125" i="3"/>
  <c r="BE135" i="3"/>
  <c r="BE161" i="3"/>
  <c r="BE170" i="3"/>
  <c r="BE92" i="3"/>
  <c r="BE95" i="3"/>
  <c r="BE98" i="3"/>
  <c r="BE106" i="3"/>
  <c r="BE115" i="3"/>
  <c r="BE120" i="3"/>
  <c r="BE126" i="3"/>
  <c r="BE127" i="3"/>
  <c r="BE130" i="3"/>
  <c r="BE131" i="3"/>
  <c r="BE134" i="3"/>
  <c r="BE143" i="3"/>
  <c r="BE162" i="3"/>
  <c r="BE118" i="3"/>
  <c r="BE99" i="3"/>
  <c r="BE103" i="3"/>
  <c r="BE109" i="3"/>
  <c r="BE111" i="3"/>
  <c r="BE123" i="3"/>
  <c r="BE157" i="3"/>
  <c r="BE159" i="3"/>
  <c r="BE90" i="3"/>
  <c r="BE101" i="3"/>
  <c r="BE112" i="3"/>
  <c r="BE133" i="3"/>
  <c r="BE139" i="3"/>
  <c r="BE147" i="3"/>
  <c r="J52" i="3"/>
  <c r="BE94" i="3"/>
  <c r="BE97" i="3"/>
  <c r="BE100" i="3"/>
  <c r="BE104" i="3"/>
  <c r="BE113" i="3"/>
  <c r="BE116" i="3"/>
  <c r="BE129" i="3"/>
  <c r="BE138" i="3"/>
  <c r="BE150" i="3"/>
  <c r="BE165" i="3"/>
  <c r="BE88" i="3"/>
  <c r="BE137" i="3"/>
  <c r="BE149" i="3"/>
  <c r="E48" i="3"/>
  <c r="BE93" i="3"/>
  <c r="BE102" i="3"/>
  <c r="BE114" i="3"/>
  <c r="BE158" i="3"/>
  <c r="BE164" i="3"/>
  <c r="BE167" i="3"/>
  <c r="BE83" i="2"/>
  <c r="BE85" i="2"/>
  <c r="F55" i="2"/>
  <c r="BE86" i="2"/>
  <c r="BE87" i="2"/>
  <c r="BE89" i="2"/>
  <c r="BE91" i="2"/>
  <c r="BE81" i="2"/>
  <c r="J52" i="2"/>
  <c r="BE82" i="2"/>
  <c r="BE84" i="2"/>
  <c r="E48" i="2"/>
  <c r="BE88" i="2"/>
  <c r="BE90" i="2"/>
  <c r="BE80" i="2"/>
  <c r="BE92" i="2"/>
  <c r="F36" i="3"/>
  <c r="BC56" i="1" s="1"/>
  <c r="F37" i="3"/>
  <c r="BD56" i="1"/>
  <c r="F35" i="2"/>
  <c r="BB55" i="1" s="1"/>
  <c r="F34" i="3"/>
  <c r="BA56" i="1"/>
  <c r="J34" i="2"/>
  <c r="AW55" i="1"/>
  <c r="J34" i="3"/>
  <c r="AW56" i="1"/>
  <c r="F36" i="2"/>
  <c r="BC55" i="1" s="1"/>
  <c r="F34" i="2"/>
  <c r="BA55" i="1"/>
  <c r="F35" i="3"/>
  <c r="BB56" i="1"/>
  <c r="F37" i="2"/>
  <c r="BD55" i="1" s="1"/>
  <c r="J30" i="2" l="1"/>
  <c r="J59" i="2"/>
  <c r="R86" i="3"/>
  <c r="P86" i="3"/>
  <c r="AU56" i="1"/>
  <c r="T86" i="3"/>
  <c r="BK86" i="3"/>
  <c r="J86" i="3"/>
  <c r="J59" i="3" s="1"/>
  <c r="AG55" i="1"/>
  <c r="AN55" i="1" s="1"/>
  <c r="AU54" i="1"/>
  <c r="BC54" i="1"/>
  <c r="W32" i="1" s="1"/>
  <c r="BA54" i="1"/>
  <c r="W30" i="1"/>
  <c r="BB54" i="1"/>
  <c r="W31" i="1"/>
  <c r="BD54" i="1"/>
  <c r="W33" i="1"/>
  <c r="F33" i="2"/>
  <c r="AZ55" i="1" s="1"/>
  <c r="J33" i="2"/>
  <c r="AV55" i="1"/>
  <c r="AT55" i="1" s="1"/>
  <c r="F33" i="3"/>
  <c r="AZ56" i="1" s="1"/>
  <c r="J33" i="3"/>
  <c r="AV56" i="1" s="1"/>
  <c r="AT56" i="1" s="1"/>
  <c r="J39" i="2" l="1"/>
  <c r="J30" i="3"/>
  <c r="AG56" i="1"/>
  <c r="AG54" i="1"/>
  <c r="AK26" i="1"/>
  <c r="AX54" i="1"/>
  <c r="AZ54" i="1"/>
  <c r="W29" i="1" s="1"/>
  <c r="AY54" i="1"/>
  <c r="AW54" i="1"/>
  <c r="AK30" i="1" s="1"/>
  <c r="J39" i="3" l="1"/>
  <c r="AN56" i="1"/>
  <c r="AV54" i="1"/>
  <c r="AK29" i="1"/>
  <c r="AK35" i="1" s="1"/>
  <c r="AT54" i="1" l="1"/>
  <c r="AN54" i="1" l="1"/>
</calcChain>
</file>

<file path=xl/sharedStrings.xml><?xml version="1.0" encoding="utf-8"?>
<sst xmlns="http://schemas.openxmlformats.org/spreadsheetml/2006/main" count="2364" uniqueCount="780">
  <si>
    <t>Export Komplet</t>
  </si>
  <si>
    <t>VZ</t>
  </si>
  <si>
    <t>2.0</t>
  </si>
  <si>
    <t>ZAMOK</t>
  </si>
  <si>
    <t>False</t>
  </si>
  <si>
    <t>{1257bf4f-8ee1-4c63-98b5-30298d44015c}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</si>
  <si>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</si>
  <si>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</si>
  <si>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</si>
  <si>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</si>
  <si>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</si>
  <si>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</si>
  <si>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</si>
  <si>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</si>
  <si>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SK24059-I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</si>
  <si>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</si>
  <si>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</si>
  <si>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tělocvičny a zázemí ve staré budově VŠE - Interiér</t>
  </si>
  <si>
    <t>KSO:</t>
  </si>
  <si>
    <t/>
  </si>
  <si>
    <t>CC-CZ:</t>
  </si>
  <si>
    <t>Místo:</t>
  </si>
  <si>
    <t xml:space="preserve"> </t>
  </si>
  <si>
    <t>Datum:</t>
  </si>
  <si>
    <t>25. 11. 2024</t>
  </si>
  <si>
    <t>Zadavatel:</t>
  </si>
  <si>
    <t>IČ:</t>
  </si>
  <si>
    <t>VŠE v Praze</t>
  </si>
  <si>
    <t>DIČ:</t>
  </si>
  <si>
    <t>Uchazeč:</t>
  </si>
  <si>
    <t>Vyplň údaj</t>
  </si>
  <si>
    <t>Projektant:</t>
  </si>
  <si>
    <t>ing. arch Eva Melicharová</t>
  </si>
  <si>
    <t>True</t>
  </si>
  <si>
    <t>Zpracovatel:</t>
  </si>
  <si>
    <t>Martin Škrabal</t>
  </si>
  <si>
    <t>Poznámka:</t>
  </si>
  <si>
    <t>- Soupis prací je sestaven s využitím Cenové soustavy ÚRS - 2024 01_x000D_
- V ceně položek jsou obsaženy veškeré náklady, které jsou potřeba k plnohodnotné realizaci těchto položek_x000D_
- Cena každé položky zahrnuje zaměření in situ, výrobní dokumentaci, výrobu, dodávku, montáž, dopravu, přesuny hmot, detaily vč. úprav navazujících konstrukcí_x000D_
- Cena každé položky zahrnuje veškerá duševní vlastnictví, projektové a inženýrské práce, které se k realizaci a používání předmětu položek váží_x000D_
- Cena každé položky také zahrnuje její vzorování před její realizací v reálné velikosti na stavbě (vzorky mohou být vyžadovány i opakovaně)_x000D_
- V souhrnné ceně díla je zohledněna hodnota zařízení staveniště_x000D_
- Pokud se údaje v rozpočtu rozchází s jinými částmi dokumentace, platí data uvedená v rozpočtu_x000D_
- Vzhledem ke skutečnosti, že nebyly provedeny sondy, doporučuje se oceňovat položky na základě vizuální obhlídky místa plnění_x000D_
_x000D_
- Nakládání s odpady vzniklými v průběhu provádění díla bude řízeno dle Přílohy č. 1                                                   - Technická specifikace výtokových armatur bude řízena dle Přílohy č.2                                                                        - Další specifikace dodávek a požadavky na zpracování ceny dle Přílohy č.3                        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</si>
  <si>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</si>
  <si>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</si>
  <si>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</si>
  <si>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</si>
  <si>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</si>
  <si>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</si>
  <si>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</si>
  <si>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</si>
  <si>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</si>
  <si>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</si>
  <si>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</si>
  <si>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</si>
  <si>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</si>
  <si>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</si>
  <si>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</si>
  <si>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</si>
  <si>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</si>
  <si>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</si>
  <si>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</si>
  <si>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</si>
  <si>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</si>
  <si>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</si>
  <si>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</si>
  <si>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</si>
  <si>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</si>
  <si>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</si>
  <si>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</si>
  <si>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</si>
  <si>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</si>
  <si>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</si>
  <si>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</si>
  <si>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</si>
  <si>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</si>
  <si>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</si>
  <si>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</si>
  <si>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</si>
  <si>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</si>
  <si>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</si>
  <si>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</si>
  <si>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N</t>
  </si>
  <si>
    <t>Nábytek</t>
  </si>
  <si>
    <t>STA</t>
  </si>
  <si>
    <t>1</t>
  </si>
  <si>
    <t>{c9db1577-518b-403a-96f1-36ae67e2bee2}</t>
  </si>
  <si>
    <t>2</t>
  </si>
  <si>
    <t>S</t>
  </si>
  <si>
    <t>Sportovní vybavení</t>
  </si>
  <si>
    <t>{01cf035b-e58a-4d73-89cf-b34fdbf22381}</t>
  </si>
  <si>
    <t>KRYCÍ LIST SOUPISU PRACÍ</t>
  </si>
  <si>
    <t>Objekt:</t>
  </si>
  <si>
    <t>N - Nábytek</t>
  </si>
  <si>
    <t>- Soupis prací je sestaven s využitím Cenové soustavy ÚRS - 2024 01 - V ceně položek jsou obsaženy veškeré náklady, které jsou potřeba k plnohodnotné realizaci těchto položek - Cena každé položky zahrnuje zaměření in situ, výrobní dokumentaci, výrobu, dodávku, montáž, dopravu, přesuny hmot, detaily vč. úprav navazujících konstrukcí - Cena každé položky zahrnuje veškerá duševní vlastnictví, projektové a inženýrské práce, které se k realizaci a používání předmětu položek váží - Cena každé položky také zahrnuje její vzorování před její realizací v reálné velikosti na stavbě (vzorky mohou být vyžadovány i opakovaně) - V souhrnné ceně díla je zohledněna hodnota zařízení staveniště - Pokud se údaje v rozpočtu rozchází s jinými částmi dokumentace, platí data uvedená v rozpočtu - Vzhledem ke skutečnosti, že nebyly provedeny sondy, doporučuje se oceňovat položky na základě vizuální obhlídky místa plnění  - Nakládání s odpady vzniklými v průběhu provádění díla bude řízeno dle Přílohy č. 1                                                   - Technická specifikace výtokových armatur bude řízena dle Přílohy č.2                                                                        - Další specifikace dodávek a požadavky na zpracování ceny dle Přílohy č.3                        , které nejsou uvedeny přímo v soupisu prací, jsou neomezeně dálkově k dispozici na webu podminky.urs.cz.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</si>
  <si>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</si>
  <si>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</si>
  <si>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</si>
  <si>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</si>
  <si>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</si>
  <si>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</si>
  <si>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</si>
  <si>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</si>
  <si>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</si>
  <si>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</si>
  <si>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</si>
  <si>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</si>
  <si>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</si>
  <si>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</si>
  <si>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</si>
  <si>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</si>
  <si>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</si>
  <si>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</si>
  <si>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M1</t>
  </si>
  <si>
    <t>ŽIDLE KANCELÁŘSKÁ Židle kancelářská se síťovinou na opěráku a čalouněným Sedákem, černé plasty, synchronní mechanismus s aretací v výškově nastavitelná bederní opěrka, výškově nastavitelné područky s měkkou dotykovou plochou, výškové nastavení sedáku plynovým pístem, moderní plastová báze, kolečka Ø 50 mm pro měkké podlahy. Výška sedáku 440-515 mm.</t>
  </si>
  <si>
    <t>ks</t>
  </si>
  <si>
    <t>4</t>
  </si>
  <si>
    <t>ROZPOCET</t>
  </si>
  <si>
    <t>M2</t>
  </si>
  <si>
    <t>ŽIDLE JÍDELNÍ Konferenční/jídelní židle se sedákem i opěrákem z přírodního dřeva, odolná kovová konstrukce, nosnost 120 kg nohy židle jsou opatřeny plastovými koncovkami</t>
  </si>
  <si>
    <t>3</t>
  </si>
  <si>
    <t>M3</t>
  </si>
  <si>
    <t>ŽIDLE KONFERENČNÍ Konferenční/jídelní židle se sedákem z látky a síťovaným opěrákem, odolná kovová konstrukce, nosnost 120 kg, praktické opěrky pro oporu loktů, stohovatelná</t>
  </si>
  <si>
    <t>6</t>
  </si>
  <si>
    <t>M4</t>
  </si>
  <si>
    <t>KANCELÁŘSKÝ PSACÍ STŮL ROZMĚRY: (š+h+v)1600 x 800 x 750 stabilní podnož ze čtvercových profilů (barva šedostříbrná) stolová deska je vyrobena z laminované dřevotřísky tl. 18 mm, hrany jsou olepeny odolnou ABS hranou, dezén: buk povrchová úprava kovových částí práškovým vypalovacím lakem</t>
  </si>
  <si>
    <t>8</t>
  </si>
  <si>
    <t>5</t>
  </si>
  <si>
    <t>M5</t>
  </si>
  <si>
    <t>KANCELÁŘSKÝ MOBILNÍ KONTEJNER ROZMĚRY: (š+h+v) 430 x 546 x 619 Z laminované dřevotřísky o síle 18 mm, ABS 1 mm, centrální cylindrický zámek se dvěma klíči, plastové zásuvky s nosností 5 kg, madla z leštěného hliníku barva korpusu bílá, dezén: buk pojízdný s kolečky</t>
  </si>
  <si>
    <t>10</t>
  </si>
  <si>
    <t>M6</t>
  </si>
  <si>
    <t>KOMBINOVANÁ KANCELÁŘSKÁ SKŘÍŇ ROZMĚRY: (š+h+v) 800 x 420 x 1781 z laminované dřevotřísky o síle 18 mm, ABS 1 mm dveře a horní krycí desky (jsou součástí skříní) v dezénu dřeva police o síle 25 mm na kovových čepech, ABS 1 mm dveře uzamykatelné cylindrickým zámkem se dvěma klíči kovová madla z leštěného hliníku barva korpusu bílá, dezén: buk</t>
  </si>
  <si>
    <t>7</t>
  </si>
  <si>
    <t>M7</t>
  </si>
  <si>
    <t>ŠATNÍ SKŘÍŇ ROZMĚRY: (š+h+v) 430 x 546 x 619 Z laminované dřevotřísky o síle 18 mm, ABS 1 mm, centrální cylindrický zámek se dvěma klíči, madla z leštěného hliníku barva korpusu bílá, dezén: buk pojízdný s kolečky</t>
  </si>
  <si>
    <t>14</t>
  </si>
  <si>
    <t>M8</t>
  </si>
  <si>
    <t>NÍZKÁ KANCELÁŘSKÁ SKŘÍŇ ROZMĚRY: (š+h+v) 800 x 420 x 740 z laminované dřevotřísky o síle 18 mm, ABS 1 mm dveře a horní krycí desky (jsou součástí skříní) v dezénu dřeva police o síle 25 mm na kovových čepech, ABS 1 mm dveře uzamykatelné cylindrickým zámkem se dvěma klíči kovová madla z leštěného hliníku barva korpusu bílá, dezén: buk</t>
  </si>
  <si>
    <t>16</t>
  </si>
  <si>
    <t>9</t>
  </si>
  <si>
    <t>M9</t>
  </si>
  <si>
    <t>KOVOVÁ ŠATNÍ SKŘÍŇKA (2 ODDÍLY) ROZMĚRY: (š+h+v) 600 x 500 x 1850 dvoudveřová šatní skříň s naloženými dveřmi konstrukce vyrobena z kvalitního ocelového plechu o tloušťce 0,6 mm otvory v bocích korpusu pro vzájemné spojení do řad uvnitř každého oddílů je nerezová šatní tyč a plastové háčky cirkulace vzduchu pomocí větracích otvorů umístěných v zadní části s cylindrickým zámkem a dvěma klíči</t>
  </si>
  <si>
    <t>18</t>
  </si>
  <si>
    <t>M10</t>
  </si>
  <si>
    <t>ŠATNÍ LAVICE S ROŠTEM NA BOTY ROZMĚRY LAVICE: (š+h+v) 1500 x 280 x 420 ROZMĚRY VĚŠÁKU: délka 1500, počet háčků 10 Lavice: konstrukce z ocelových profilů povrchová úprava práškovým lakem, barva šedá sedací část z laminované dřevotřísky s 2 mm ABS hranou, dezén: buk konce noh jsou opatřeny plastovými ucpávkami Věšáková lišta: dřevěná lišta (buk), kovové háčky</t>
  </si>
  <si>
    <t>20</t>
  </si>
  <si>
    <t>11</t>
  </si>
  <si>
    <t>M11</t>
  </si>
  <si>
    <t>PRACOVNÍ STŮL DÍLENSKÝ ROZMĚRY: (š+h+v) 2000 x 800 x 850 Kovová pevná noha + zásuvková dílenská skříňka na nářadí deska stolu - buková spárovka Skříňka je vybavena 2 policemi</t>
  </si>
  <si>
    <t>22</t>
  </si>
  <si>
    <t>M12</t>
  </si>
  <si>
    <t>PRACOVNÍ STŮL DÍLENSKÝ ROZMĚRY: (š+h+v) 1500 x 685 x 850 Kovová pevná noha + zásuvková dílenská skříňka na nářadí deska stolu - buková spárovka Skříňka je vybavena 2 policemi</t>
  </si>
  <si>
    <t>24</t>
  </si>
  <si>
    <t>13</t>
  </si>
  <si>
    <t>T1</t>
  </si>
  <si>
    <t xml:space="preserve">Kuchyňská linka - dle specifikace včetně spotřebičů a dřezu </t>
  </si>
  <si>
    <t>soubor</t>
  </si>
  <si>
    <t>2085892496</t>
  </si>
  <si>
    <t>S - Sportovní vybavení</t>
  </si>
  <si>
    <t>D2 - Vybavení funkční zóna:</t>
  </si>
  <si>
    <t>D3 - Posilovna:</t>
  </si>
  <si>
    <t>D4 - Posilovna - lezci</t>
  </si>
  <si>
    <t xml:space="preserve">D5 - Volejbal: </t>
  </si>
  <si>
    <t>D6 - Florbal:</t>
  </si>
  <si>
    <t>D1 - Stará tělocvična</t>
  </si>
  <si>
    <t>D8 - Basketbal</t>
  </si>
  <si>
    <t>D2</t>
  </si>
  <si>
    <t>Vybavení funkční zóna:</t>
  </si>
  <si>
    <t>Pol10</t>
  </si>
  <si>
    <t>Bumper Kotouče 10 KG</t>
  </si>
  <si>
    <t>294879634</t>
  </si>
  <si>
    <t>Pol11</t>
  </si>
  <si>
    <t>Bumper Kotouče 15 KG</t>
  </si>
  <si>
    <t>675770162</t>
  </si>
  <si>
    <t>Pol12</t>
  </si>
  <si>
    <t>Bumper Kotouče 20 KG</t>
  </si>
  <si>
    <t>570236670</t>
  </si>
  <si>
    <t>Pol13</t>
  </si>
  <si>
    <t>Trap Bar osa</t>
  </si>
  <si>
    <t>-851214180</t>
  </si>
  <si>
    <t>Pol14</t>
  </si>
  <si>
    <t>Posilovací Lano</t>
  </si>
  <si>
    <t>-1314712082</t>
  </si>
  <si>
    <t>Pol15</t>
  </si>
  <si>
    <t>Zátěžový vak 10 kg</t>
  </si>
  <si>
    <t>370839525</t>
  </si>
  <si>
    <t>Pol16</t>
  </si>
  <si>
    <t>Zátěžový vak 15 kg</t>
  </si>
  <si>
    <t>-1054113364</t>
  </si>
  <si>
    <t>Pol17</t>
  </si>
  <si>
    <t>Zátěžový vak</t>
  </si>
  <si>
    <t>-2121915179</t>
  </si>
  <si>
    <t>Pol18</t>
  </si>
  <si>
    <t>Stojan Hexa Jednoručky - páry 2,5 kg - 30 Kg</t>
  </si>
  <si>
    <t>1132000728</t>
  </si>
  <si>
    <t>Pol19</t>
  </si>
  <si>
    <t>Slam Ball 7kg</t>
  </si>
  <si>
    <t>-751825283</t>
  </si>
  <si>
    <t>Pol20</t>
  </si>
  <si>
    <t>Slam Ball 10kg</t>
  </si>
  <si>
    <t>-1666915352</t>
  </si>
  <si>
    <t>Pol21</t>
  </si>
  <si>
    <t>Slam Ball 15 kg</t>
  </si>
  <si>
    <t>1715907967</t>
  </si>
  <si>
    <t>Pol22</t>
  </si>
  <si>
    <t>WallBall 7 kg</t>
  </si>
  <si>
    <t>1575457786</t>
  </si>
  <si>
    <t>Pol23</t>
  </si>
  <si>
    <t>WallBall 10kg</t>
  </si>
  <si>
    <t>-759846032</t>
  </si>
  <si>
    <t>15</t>
  </si>
  <si>
    <t>Pol24</t>
  </si>
  <si>
    <t>Macebell 7,5 Kg</t>
  </si>
  <si>
    <t>-1738520905</t>
  </si>
  <si>
    <t>Pol25</t>
  </si>
  <si>
    <t>Macebell 10 kg</t>
  </si>
  <si>
    <t>-392916492</t>
  </si>
  <si>
    <t>17</t>
  </si>
  <si>
    <t>Pol26</t>
  </si>
  <si>
    <t>Macebell 12,5 kg</t>
  </si>
  <si>
    <t>355065038</t>
  </si>
  <si>
    <t>Pol27</t>
  </si>
  <si>
    <t>zátěžové saně</t>
  </si>
  <si>
    <t>-1157752057</t>
  </si>
  <si>
    <t>19</t>
  </si>
  <si>
    <t>Pol28</t>
  </si>
  <si>
    <t>Gymnastické kruhy</t>
  </si>
  <si>
    <t>1389454862</t>
  </si>
  <si>
    <t>Pol29</t>
  </si>
  <si>
    <t>Plyo Box</t>
  </si>
  <si>
    <t>851461300</t>
  </si>
  <si>
    <t>Pol3</t>
  </si>
  <si>
    <t>Kettlebell 8 Kg</t>
  </si>
  <si>
    <t>-1946936425</t>
  </si>
  <si>
    <t>Pol30</t>
  </si>
  <si>
    <t>gymnastická žíněnka</t>
  </si>
  <si>
    <t>-993684529</t>
  </si>
  <si>
    <t>23</t>
  </si>
  <si>
    <t>Pol31</t>
  </si>
  <si>
    <t>Florbal branka</t>
  </si>
  <si>
    <t>372352704</t>
  </si>
  <si>
    <t>648075333</t>
  </si>
  <si>
    <t>25</t>
  </si>
  <si>
    <t>Pol32</t>
  </si>
  <si>
    <t>Podložky 7mm 140x60</t>
  </si>
  <si>
    <t>1112527994</t>
  </si>
  <si>
    <t>26</t>
  </si>
  <si>
    <t>Pol33</t>
  </si>
  <si>
    <t>Bulgarian split squat</t>
  </si>
  <si>
    <t>1463687107</t>
  </si>
  <si>
    <t>27</t>
  </si>
  <si>
    <t>Pol34</t>
  </si>
  <si>
    <t>Reakční světla</t>
  </si>
  <si>
    <t>-515990529</t>
  </si>
  <si>
    <t>28</t>
  </si>
  <si>
    <t>Pol4</t>
  </si>
  <si>
    <t>Kettlebell 12 Kg</t>
  </si>
  <si>
    <t>1443122907</t>
  </si>
  <si>
    <t>29</t>
  </si>
  <si>
    <t>Pol5</t>
  </si>
  <si>
    <t>Kettlebell 16 Kg</t>
  </si>
  <si>
    <t>-161040358</t>
  </si>
  <si>
    <t>30</t>
  </si>
  <si>
    <t>Pol6</t>
  </si>
  <si>
    <t>Kettlebell 20Kg</t>
  </si>
  <si>
    <t>866482045</t>
  </si>
  <si>
    <t>31</t>
  </si>
  <si>
    <t>Pol7</t>
  </si>
  <si>
    <t>Kettlebell 24 Kg</t>
  </si>
  <si>
    <t>200425111</t>
  </si>
  <si>
    <t>32</t>
  </si>
  <si>
    <t>Pol8</t>
  </si>
  <si>
    <t>Olympijská osa</t>
  </si>
  <si>
    <t>915017999</t>
  </si>
  <si>
    <t>33</t>
  </si>
  <si>
    <t>Pol9</t>
  </si>
  <si>
    <t>Bumper Kotouče 5 KG</t>
  </si>
  <si>
    <t>1874444638</t>
  </si>
  <si>
    <t>D3</t>
  </si>
  <si>
    <t>Posilovna:</t>
  </si>
  <si>
    <t>34</t>
  </si>
  <si>
    <t>Pol35</t>
  </si>
  <si>
    <t>Dřepovací klec</t>
  </si>
  <si>
    <t>1228148769</t>
  </si>
  <si>
    <t>35</t>
  </si>
  <si>
    <t>Pol36</t>
  </si>
  <si>
    <t>Polohovací lavice</t>
  </si>
  <si>
    <t>-1583619595</t>
  </si>
  <si>
    <t>36</t>
  </si>
  <si>
    <t>Pol37</t>
  </si>
  <si>
    <t>Jednoručky hexa 2,5 -30 Kg</t>
  </si>
  <si>
    <t>-927126789</t>
  </si>
  <si>
    <t>37</t>
  </si>
  <si>
    <t>Pol38</t>
  </si>
  <si>
    <t>Posilovací stroj (ref. Výrobek: Lat pulldown V27)</t>
  </si>
  <si>
    <t>1675898700</t>
  </si>
  <si>
    <t>38</t>
  </si>
  <si>
    <t>Pol39</t>
  </si>
  <si>
    <t>Posilovací stroj - Lavice přítahy na záda + speciální Osa</t>
  </si>
  <si>
    <t>-104446226</t>
  </si>
  <si>
    <t>39</t>
  </si>
  <si>
    <t>Pol40</t>
  </si>
  <si>
    <t>Posilovací stroj (ref. Výrobek: Pull down 407)</t>
  </si>
  <si>
    <t>-215885650</t>
  </si>
  <si>
    <t>40</t>
  </si>
  <si>
    <t>Pol41</t>
  </si>
  <si>
    <t>Posilovací stroj (ref. Výriobek Incline chest press 402)</t>
  </si>
  <si>
    <t>29888249</t>
  </si>
  <si>
    <t>41</t>
  </si>
  <si>
    <t>Pol42</t>
  </si>
  <si>
    <t>Rovná lavice</t>
  </si>
  <si>
    <t>-1269016251</t>
  </si>
  <si>
    <t>42</t>
  </si>
  <si>
    <t>Pol43</t>
  </si>
  <si>
    <t>Bradla na cvičení přenosná</t>
  </si>
  <si>
    <t>-623033488</t>
  </si>
  <si>
    <t>43</t>
  </si>
  <si>
    <t>Pol44</t>
  </si>
  <si>
    <t>BOSU</t>
  </si>
  <si>
    <t>777329791</t>
  </si>
  <si>
    <t>44</t>
  </si>
  <si>
    <t>Pol45</t>
  </si>
  <si>
    <t>Válec pěnový 900x150</t>
  </si>
  <si>
    <t>-566513795</t>
  </si>
  <si>
    <t>45</t>
  </si>
  <si>
    <t>Pol46</t>
  </si>
  <si>
    <t>VIPR 6kg</t>
  </si>
  <si>
    <t>919912697</t>
  </si>
  <si>
    <t>46</t>
  </si>
  <si>
    <t>Pol47</t>
  </si>
  <si>
    <t>Vipr 8Kg</t>
  </si>
  <si>
    <t>23348579</t>
  </si>
  <si>
    <t>47</t>
  </si>
  <si>
    <t>Pol48</t>
  </si>
  <si>
    <t>Vipr 10 Kg</t>
  </si>
  <si>
    <t>-263320650</t>
  </si>
  <si>
    <t>48</t>
  </si>
  <si>
    <t>Pol49</t>
  </si>
  <si>
    <t>Flowin</t>
  </si>
  <si>
    <t>-319523725</t>
  </si>
  <si>
    <t>49</t>
  </si>
  <si>
    <t>Pol50</t>
  </si>
  <si>
    <t>RIP Trainer</t>
  </si>
  <si>
    <t>-911314435</t>
  </si>
  <si>
    <t>50</t>
  </si>
  <si>
    <t>Pol51</t>
  </si>
  <si>
    <t>Zátěžová tyč 6 kg</t>
  </si>
  <si>
    <t>490736333</t>
  </si>
  <si>
    <t>51</t>
  </si>
  <si>
    <t>Pol52</t>
  </si>
  <si>
    <t>Zátěžová tyč 10kg</t>
  </si>
  <si>
    <t>733207783</t>
  </si>
  <si>
    <t>52</t>
  </si>
  <si>
    <t>Pol53</t>
  </si>
  <si>
    <t>Zátěžová tyč 8kg</t>
  </si>
  <si>
    <t>1907501947</t>
  </si>
  <si>
    <t>53</t>
  </si>
  <si>
    <t>Pol54</t>
  </si>
  <si>
    <t>Protahovací tyč 150cm</t>
  </si>
  <si>
    <t>-1955545227</t>
  </si>
  <si>
    <t>D4</t>
  </si>
  <si>
    <t>Posilovna - lezci</t>
  </si>
  <si>
    <t>54</t>
  </si>
  <si>
    <t>Pol55</t>
  </si>
  <si>
    <t>Quad block</t>
  </si>
  <si>
    <t>355904933</t>
  </si>
  <si>
    <t>55</t>
  </si>
  <si>
    <t>Pol56</t>
  </si>
  <si>
    <t>Heavy roller</t>
  </si>
  <si>
    <t>1851013161</t>
  </si>
  <si>
    <t>56</t>
  </si>
  <si>
    <t>Pol57</t>
  </si>
  <si>
    <t>lifting pin</t>
  </si>
  <si>
    <t>1471562318</t>
  </si>
  <si>
    <t>57</t>
  </si>
  <si>
    <t>Pol58</t>
  </si>
  <si>
    <t>Fractional weight plates</t>
  </si>
  <si>
    <t>-1214991009</t>
  </si>
  <si>
    <t>58</t>
  </si>
  <si>
    <t>Pol59</t>
  </si>
  <si>
    <t>ping Grip</t>
  </si>
  <si>
    <t>-62560143</t>
  </si>
  <si>
    <t>59</t>
  </si>
  <si>
    <t>Pol60</t>
  </si>
  <si>
    <t>climbro - treninková deska</t>
  </si>
  <si>
    <t>1544937075</t>
  </si>
  <si>
    <t>60</t>
  </si>
  <si>
    <t>Pol61</t>
  </si>
  <si>
    <t>black roll</t>
  </si>
  <si>
    <t>1760790728</t>
  </si>
  <si>
    <t>61</t>
  </si>
  <si>
    <t>Pol62</t>
  </si>
  <si>
    <t>hand exerciser</t>
  </si>
  <si>
    <t>658953719</t>
  </si>
  <si>
    <t>62</t>
  </si>
  <si>
    <t>Pol63</t>
  </si>
  <si>
    <t>otočná hrazda Turntillburn</t>
  </si>
  <si>
    <t>-1921140868</t>
  </si>
  <si>
    <t>D5</t>
  </si>
  <si>
    <t xml:space="preserve">Volejbal: </t>
  </si>
  <si>
    <t>63</t>
  </si>
  <si>
    <t>S4</t>
  </si>
  <si>
    <t>VOLEJBALOVÉ SLOUPKY (2ks) Souprava 2 sloupků prům. 102 mm a objímky: napínací mechanizmus - 3x háček, 1x kolečko, 1x kolovrátek Povrchová úprava - vypalovací prášková barva - komaxit Včetně 2 ks zemních pouzder (AL)  mezikruží do interiérové podlahy + víčka - zinkované</t>
  </si>
  <si>
    <t>64</t>
  </si>
  <si>
    <t>Pol65</t>
  </si>
  <si>
    <t>Síť</t>
  </si>
  <si>
    <t>-741222154</t>
  </si>
  <si>
    <t>65</t>
  </si>
  <si>
    <t>Pol66</t>
  </si>
  <si>
    <t>Barevné kužely 50ks</t>
  </si>
  <si>
    <t>79980888</t>
  </si>
  <si>
    <t>66</t>
  </si>
  <si>
    <t>Pol67</t>
  </si>
  <si>
    <t>volejbalové balóny</t>
  </si>
  <si>
    <t>392286420</t>
  </si>
  <si>
    <t>67</t>
  </si>
  <si>
    <t>Pol68</t>
  </si>
  <si>
    <t>počítadlo</t>
  </si>
  <si>
    <t>2037725059</t>
  </si>
  <si>
    <t>68</t>
  </si>
  <si>
    <t>Pol69</t>
  </si>
  <si>
    <t>Tenisové míčky 24ks</t>
  </si>
  <si>
    <t>239812162</t>
  </si>
  <si>
    <t>69</t>
  </si>
  <si>
    <t>Pol70</t>
  </si>
  <si>
    <t>Antény na volejbal 1,8m</t>
  </si>
  <si>
    <t>-656982164</t>
  </si>
  <si>
    <t>D6</t>
  </si>
  <si>
    <t>Florbal:</t>
  </si>
  <si>
    <t>70</t>
  </si>
  <si>
    <t>Pol71</t>
  </si>
  <si>
    <t>Hokejka levá</t>
  </si>
  <si>
    <t>-1119154769</t>
  </si>
  <si>
    <t>71</t>
  </si>
  <si>
    <t>Pol72</t>
  </si>
  <si>
    <t>Hokejka pravá</t>
  </si>
  <si>
    <t>-2033038084</t>
  </si>
  <si>
    <t>D1</t>
  </si>
  <si>
    <t>Stará tělocvična</t>
  </si>
  <si>
    <t>72</t>
  </si>
  <si>
    <t>S1</t>
  </si>
  <si>
    <t>WORKOUT KONSTRUKCE Venkovní workoutová konstrukce – BLOCK V3 Celková výška: 245cm Celková šířka konstrukce: 135cm Výška bradel: 130cm, Šířka bradel: 55cm Celková délka konstrukce: 285cm Povrchová úprava - žárově zinkovaná vrstva, barva tmavě šedá (antracit)</t>
  </si>
  <si>
    <t>73</t>
  </si>
  <si>
    <t>S2</t>
  </si>
  <si>
    <t>ZÁVĚSNÁ KONSTRUKCE NA TRX Závěsná konstrukce na TRX nebo jiný závěsný posilovací systém práškově lakováno, barva tmavě šedá (antracit) délka 2000mm, výška 25mm</t>
  </si>
  <si>
    <t>74</t>
  </si>
  <si>
    <t>Z2</t>
  </si>
  <si>
    <t>Kovové ribstole 995x2470 dle specifikace</t>
  </si>
  <si>
    <t>-1272847326</t>
  </si>
  <si>
    <t>75</t>
  </si>
  <si>
    <t>Z3</t>
  </si>
  <si>
    <t>Kovové ribstole 845x2470 dle specifikace</t>
  </si>
  <si>
    <t>-120066780</t>
  </si>
  <si>
    <t>76</t>
  </si>
  <si>
    <t>Z4</t>
  </si>
  <si>
    <t>Kovové ribstole 1000x2470 dle specifikace</t>
  </si>
  <si>
    <t>206486744</t>
  </si>
  <si>
    <t>D8</t>
  </si>
  <si>
    <t>Basketbal</t>
  </si>
  <si>
    <t>77</t>
  </si>
  <si>
    <t>S3</t>
  </si>
  <si>
    <t>BASKETBALOVÝ KOŠ SKLÁPĚCÍ masivní hliníková sklopná basketbalová konstrukce pro připevnění na zeď. Konstrukce má přesah od zdi 1,65 m. Deska 1.80 x 1.05 m s polyesterovou povrchovou úpravou je vyrobena z odolného laminátu a je pro bezpečnost hráčů opatřena ochranným gumovým okrajem ocelový basketbalový koš se sítí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</si>
  <si>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</si>
  <si>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</si>
  <si>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</si>
  <si>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</si>
  <si>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</si>
  <si>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</si>
  <si>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</si>
  <si>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</si>
  <si>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</si>
  <si>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</si>
  <si>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</si>
  <si>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</si>
  <si>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</si>
  <si>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</si>
  <si>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</si>
  <si>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</si>
  <si>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</si>
  <si>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</si>
  <si>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</si>
  <si>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</si>
  <si>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</si>
  <si>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</si>
  <si>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</si>
  <si>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</si>
  <si>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</si>
  <si>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</si>
  <si>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</si>
  <si>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</si>
  <si>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</si>
  <si>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</si>
  <si>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</si>
  <si>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</si>
  <si>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</si>
  <si>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</si>
  <si>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</si>
  <si>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</si>
  <si>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</si>
  <si>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</si>
  <si>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</si>
  <si>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</si>
  <si>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</si>
  <si>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</si>
  <si>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</si>
  <si>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</si>
  <si>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</si>
  <si>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</si>
  <si>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</si>
  <si>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</si>
  <si>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</si>
  <si>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</si>
  <si>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</si>
  <si>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</si>
  <si>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</si>
  <si>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</si>
  <si>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</si>
  <si>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</si>
  <si>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</si>
  <si>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</si>
  <si>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</si>
  <si>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</si>
  <si>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</si>
  <si>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</si>
  <si>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</si>
  <si>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</si>
  <si>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</si>
  <si>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</si>
  <si>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</si>
  <si>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</si>
  <si>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</si>
  <si>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</si>
  <si>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</si>
  <si>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</si>
  <si>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</si>
  <si>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</si>
  <si>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</si>
  <si>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</si>
  <si>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</si>
  <si>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</si>
  <si>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</si>
  <si>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</si>
  <si>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</si>
  <si>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</si>
  <si>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</si>
  <si>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</si>
  <si>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</si>
  <si>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</si>
  <si>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</si>
  <si>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</si>
  <si>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</si>
  <si>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</si>
  <si>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</si>
  <si>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</si>
  <si>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</si>
  <si>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</si>
  <si>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</si>
  <si>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</si>
  <si>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</si>
  <si>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</si>
  <si>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</si>
  <si>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</si>
  <si>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</si>
  <si>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</si>
  <si>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</si>
  <si>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</si>
  <si>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</si>
  <si>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</si>
  <si>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</si>
  <si>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</si>
  <si>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</si>
  <si>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</si>
  <si>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</si>
  <si>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</si>
  <si>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</si>
  <si>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</si>
  <si>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</si>
  <si>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</si>
  <si>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</si>
  <si>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</si>
  <si>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</si>
  <si>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</si>
  <si>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</si>
  <si>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</si>
  <si>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</si>
  <si>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</si>
  <si>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</si>
  <si>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</si>
  <si>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</si>
  <si>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</si>
  <si>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</si>
  <si>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</si>
  <si>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</si>
  <si>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</si>
  <si>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</si>
  <si>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</si>
  <si>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</si>
  <si>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</si>
  <si>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</si>
  <si>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</si>
  <si>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</si>
  <si>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</si>
  <si>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</si>
  <si>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</si>
  <si>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</si>
  <si>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</si>
  <si>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</si>
  <si>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</si>
  <si>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</si>
  <si>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</si>
  <si>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</si>
  <si>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</si>
  <si>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</si>
  <si>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</si>
  <si>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</si>
  <si>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</si>
  <si>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</si>
  <si>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</si>
  <si>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</si>
  <si>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</si>
  <si>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</si>
  <si>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</si>
  <si>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</si>
  <si>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</si>
  <si>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</si>
  <si>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</si>
  <si>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</si>
  <si>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</si>
  <si>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</si>
  <si>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</si>
  <si>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</si>
  <si>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</si>
  <si>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</si>
  <si>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</si>
  <si>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</si>
  <si>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</si>
  <si>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</si>
  <si>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</si>
  <si>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</si>
  <si>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</si>
  <si>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</si>
  <si>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</si>
  <si>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</si>
  <si>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</si>
  <si>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</si>
  <si>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</si>
  <si>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</si>
  <si>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</si>
  <si>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</si>
  <si>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Příloha č.1</t>
  </si>
  <si>
    <t>Třídění odpadů vzniklých v průběhu provádění díla bude tříděno a likvidováno dle Metodického návodu odboru odpadů Ministerstva životního prostředí pro řízení vzniku stavebních a demoličních odpadů a pro nakládání s nimi.</t>
  </si>
  <si>
    <t>Minimálně 70% odpadu vzniklého při realizaci díla je nutno dále recyklovat. Obaly čistého vybavení budou v maximální míře zpětně využitelné.</t>
  </si>
  <si>
    <t>Katalog odpadů - skupina 17</t>
  </si>
  <si>
    <t>Odpady označené * jsou kategorizovány jako nebezpečné odpady.</t>
  </si>
  <si>
    <t>STAVEBNÍ A DEMOLIČNÍ ODPADY (VČETNĚ VYTĚŽENÉ ZEMINY Z KONTAMINOVANÝCH MÍST)</t>
  </si>
  <si>
    <t>17 01</t>
  </si>
  <si>
    <t>Beton, cihly, tašky a keramika</t>
  </si>
  <si>
    <t>17 01 01</t>
  </si>
  <si>
    <t>Beton</t>
  </si>
  <si>
    <t>17 01 02</t>
  </si>
  <si>
    <t>Cihly</t>
  </si>
  <si>
    <t>17 01 03</t>
  </si>
  <si>
    <t>Tašky a keramické výrobky</t>
  </si>
  <si>
    <t>17 01 06*</t>
  </si>
  <si>
    <t>Směsi nebo oddělené frakce betonu, cihel, tašek a keramických výrobků obsahující nebezpečné látky</t>
  </si>
  <si>
    <t>17 01 07</t>
  </si>
  <si>
    <t>Směsi nebo oddělené frakce betonu, cihel, tašek a keramických výrobků neuvedené pod číslem 17 01 06</t>
  </si>
  <si>
    <t>17 02</t>
  </si>
  <si>
    <t>Dřevo, sklo a plasty</t>
  </si>
  <si>
    <t>17 02 01</t>
  </si>
  <si>
    <t>Dřevo</t>
  </si>
  <si>
    <t>17 02 02</t>
  </si>
  <si>
    <t>Sklo</t>
  </si>
  <si>
    <t>17 02 03</t>
  </si>
  <si>
    <t>Plasty</t>
  </si>
  <si>
    <t>17 02 04*</t>
  </si>
  <si>
    <t>Sklo, plasty a dřevo obsahující nebezpečné látky nebo nebezpečnými látkami znečištěné</t>
  </si>
  <si>
    <t>17 03</t>
  </si>
  <si>
    <t>Asfaltové směsi, dehet a výrobky z dehtu</t>
  </si>
  <si>
    <t>17 03 01*</t>
  </si>
  <si>
    <t>Asfaltové směsi obsahující dehet</t>
  </si>
  <si>
    <t>17 03 02</t>
  </si>
  <si>
    <t>Asfaltové směsi neuvedené pod číslem 17 03 01</t>
  </si>
  <si>
    <t>17 03 03*</t>
  </si>
  <si>
    <t>Uhelný dehet a výrobky z dehtu</t>
  </si>
  <si>
    <t>17 04</t>
  </si>
  <si>
    <t>Kovy (včetně jejich slitin)</t>
  </si>
  <si>
    <t>17 04 01</t>
  </si>
  <si>
    <t>Měď, bronz, mosaz</t>
  </si>
  <si>
    <t>17 04 02</t>
  </si>
  <si>
    <t>Hliník</t>
  </si>
  <si>
    <t>17 04 03</t>
  </si>
  <si>
    <t>Olovo</t>
  </si>
  <si>
    <t>17 04 04</t>
  </si>
  <si>
    <t>Zinek</t>
  </si>
  <si>
    <t>17 04 05</t>
  </si>
  <si>
    <t>Železo a ocel</t>
  </si>
  <si>
    <t>17 04 06</t>
  </si>
  <si>
    <t>Cín</t>
  </si>
  <si>
    <t>17 04 07</t>
  </si>
  <si>
    <t>Směsné kovy</t>
  </si>
  <si>
    <t>17 04 09*</t>
  </si>
  <si>
    <t>Kovový odpad znečištěný nebezpečnými látkami</t>
  </si>
  <si>
    <t>17 04 10*</t>
  </si>
  <si>
    <t>Kabely obsahující ropné látky, uhelný dehet a jiné nebezpečné látky</t>
  </si>
  <si>
    <t>17 04 11</t>
  </si>
  <si>
    <t>Kabely neuvedené pod číslem 17 04 10</t>
  </si>
  <si>
    <t>17 05</t>
  </si>
  <si>
    <t>Zemina (včetně vytěžené zeminy z kontaminovaných míst), kamení, vytěžená jalová hornina a hlušina</t>
  </si>
  <si>
    <t>17 05 03*</t>
  </si>
  <si>
    <t>Zemina a kamení obsahující nebezpečné látky</t>
  </si>
  <si>
    <t>17 05 04</t>
  </si>
  <si>
    <t>Zemina a kamení neuvedené pod číslem 17 05 03</t>
  </si>
  <si>
    <t>17 05 04 01</t>
  </si>
  <si>
    <t>Sedimenty vytěžené z koryt vodních toků a vodních nádrží</t>
  </si>
  <si>
    <t>17 05 05*</t>
  </si>
  <si>
    <t>Vytěžená jalová hornina a hlušina obsahující nebezpečné látky</t>
  </si>
  <si>
    <t>17 05 06</t>
  </si>
  <si>
    <t>Vytěžená jalová hornina a hlušina neuvedená pod číslem 17 05 05</t>
  </si>
  <si>
    <t>17 05 07*</t>
  </si>
  <si>
    <t>Štěrk ze železničního svršku obsahující nebezpečné látky</t>
  </si>
  <si>
    <t>17 05 08</t>
  </si>
  <si>
    <t>Štěrk ze železničního svršku neuvedený pod číslem 17 05 07</t>
  </si>
  <si>
    <t>17 06</t>
  </si>
  <si>
    <t>Izolační materiály a stavební materiály s obsahem azbestu</t>
  </si>
  <si>
    <t>17 06 01*</t>
  </si>
  <si>
    <t>Izolační materiál s obsahem azbestu</t>
  </si>
  <si>
    <t>17 06 03*</t>
  </si>
  <si>
    <t>Jiné izolační materiály, které jsou nebo obsahují nebezpečné látky</t>
  </si>
  <si>
    <t>17 06 03 01*</t>
  </si>
  <si>
    <t>Izolační materiály na bázi polystyrenu obsahující nebezpečné látky</t>
  </si>
  <si>
    <t>17 06 04</t>
  </si>
  <si>
    <t>Izolační materiály neuvedené pod čísly 17 06 01 a 17 06 03</t>
  </si>
  <si>
    <t>17 06 04 01</t>
  </si>
  <si>
    <t>Izolační materiály na bázi polystyrenu s obsahem POPs vyžadující specifický způsob nakládání s ohledem na nařízení o POPs</t>
  </si>
  <si>
    <t>17 06 04 02</t>
  </si>
  <si>
    <t>Izolační materiály na bázi polystyrenu</t>
  </si>
  <si>
    <t>17 06 05*</t>
  </si>
  <si>
    <t>Stavební materiály obsahující azbest</t>
  </si>
  <si>
    <t>17 08</t>
  </si>
  <si>
    <t>Stavební materiál na bázi sádry</t>
  </si>
  <si>
    <t>17 08 01*</t>
  </si>
  <si>
    <t>Stavební materiály na bázi sádry znečištěné nebezpečnými látkami</t>
  </si>
  <si>
    <t>17 08 02</t>
  </si>
  <si>
    <t>Stavební materiály na bázi sádry neuvedené pod číslem 17 08 01</t>
  </si>
  <si>
    <t>17 09</t>
  </si>
  <si>
    <t>Jiné stavební a demoliční odpady</t>
  </si>
  <si>
    <t>17 09 01*</t>
  </si>
  <si>
    <t>Stavební a demoliční odpady obsahující rtuť</t>
  </si>
  <si>
    <t>17 09 02*</t>
  </si>
  <si>
    <t>Stavební a demoliční odpady obsahující PCB (např. těsnící materiály obsahující PCB, podlahoviny na bázi pryskyřic obsahující PCB, utěsněné zasklené dílce obsahující PCB, kondenzátory obsahující PCB)</t>
  </si>
  <si>
    <t>17 09 03*</t>
  </si>
  <si>
    <t>Jiné stavební a demoliční odpady (včetně směsných stavebních a demoličních odpadů) obsahující nebezpečné látky</t>
  </si>
  <si>
    <t>17 09 04</t>
  </si>
  <si>
    <t>Směsné stavební a demoliční odpady neuvedené pod čísly 17 09 01, 17 09 02 a 17 09 03</t>
  </si>
  <si>
    <t>Pro stavební práce hrazené z prostředků OP JAK platí:</t>
  </si>
  <si>
    <t>• Se stavebním odpadem včetně použitých obalů je nutné nakládat dle hierarchie odpadového hospodářství zejména ve smyslu zákona o odpadech a přílohy č. 24 k vyhlášce č. 273/2021 Sb., o podrobnostech nakládání s odpady, v platném znění. Prioritou je předcházení vzniku odpadu. Jestliže nelze vzniku odpadu předejít, pak musí dojít k jeho přípravě k opětovnému použití – recyklaci, a to v úrovni nejméně 70 % (hmotnostních) stavebního a demoličního odpadu neklasifikovaného jako nebezpečný;</t>
  </si>
  <si>
    <t>• Hospodářské subjekty provádějící stavební práce jsou povinné zajistit, aby nejméně 70 % (hmotnostních) stavebních a demoličních materiálů či odpadů neklasifikovaných jako nebezpečné (s výjimkou přirozeně se vyskytujících materiálů uvedených v kategorii 17 05 04 na Evropském seznamu odpadů vytvořeném rozhodnutím 2000/532/ES ze dne 3. května 2000, kterým se nahrazuje rozhodnutí 94/3/ES, kterým se stanoví seznam odpadů podle čl. 1 písm. a) směrnice Rady 75/442/EHS o odpadech a rozhodnutí Rady 94/904/ES, kterým se stanoví seznam nebezpečných odpadů ve smyslu čl. 1 odst. 4 směrnice Rady 91/689/EHS o nebezpečných odpadech (oznámeno pod číslem dokumentu K(2000) 1147)) vzniklého na staveništi bude připraveno k opětovnému použití, recyklaci a k jiným druhům materiálového využití, včetně zásypů, při nichž jsou jiné materiály nahrazeny odpadem, v souladu s hierarchií způsobů nakládání s odpady a protokolem EU pro nakládání se stavebním a demoličním odpadem;</t>
  </si>
  <si>
    <t>• Podmínka platí pro všechny stavební práce – výstavbu, změny dokončených staveb, případně též údržbu dokončených staveb;</t>
  </si>
  <si>
    <t>• Pro plnění podmínky významně nepoškozovat životní prostředí není nutné splnit definici odpadu dle zákona o odpadech – započítávají se i další materiály, které jsou ihned využity na staveništi a které se formálně nestanou odpadem dle českého zákona. Doporučuje se nicméně, aby realizátor opatření, kdy demoliční materiál znovu užívá v rámci své činnosti, měl povolení nakládání s odpadem;</t>
  </si>
  <si>
    <t>• Skládkování včetně technického zajištění skládky je vyloučeno a nelze jej považovat za využití, jedná se vždy o odstranění odpadu. Skládkování je explicitně vyloučen dle čl. 17 nařízení 852/2020, na který se legislativa EU fondů z pohledu zásady DNSH245 odkazuje.</t>
  </si>
  <si>
    <t>Podrobné informace o vhodném postupu viz dokumentace:</t>
  </si>
  <si>
    <r>
      <t xml:space="preserve">• Metodický návod Ministerstva životního prostředí: </t>
    </r>
    <r>
      <rPr>
        <u/>
        <sz val="10"/>
        <color rgb="FF000000"/>
        <rFont val="Calibri"/>
        <family val="2"/>
        <charset val="238"/>
      </rPr>
      <t>https://www.mzp.cz/cz/stavebni_demolicni_odpady</t>
    </r>
    <r>
      <rPr>
        <sz val="10"/>
        <color rgb="FF000000"/>
        <rFont val="Calibri"/>
        <family val="2"/>
        <charset val="238"/>
      </rPr>
      <t>;</t>
    </r>
  </si>
  <si>
    <r>
      <t xml:space="preserve">• Protokol EU o nakládání se stavebními a demoličními odpady: </t>
    </r>
    <r>
      <rPr>
        <u/>
        <sz val="10"/>
        <color rgb="FF000000"/>
        <rFont val="Calibri"/>
        <family val="2"/>
        <charset val="238"/>
      </rPr>
      <t>https://www.mpo.cz/cz/stavebnictvi-a-suroviny/strategicke-dokumenty-pro-udrzitelne-stavebnictvi/protokol-eu-o-nakladani-se-stavebnimi-a-demolicnimi-odpady--241557/</t>
    </r>
    <r>
      <rPr>
        <sz val="10"/>
        <color rgb="FF000000"/>
        <rFont val="Calibri"/>
        <family val="2"/>
        <charset val="238"/>
      </rPr>
      <t>;</t>
    </r>
  </si>
  <si>
    <t>• mezinárodní standardy ISO 20887;</t>
  </si>
  <si>
    <r>
      <t xml:space="preserve">• Základní přehled o druhotných surovinách a recyklovaných výrobcích: </t>
    </r>
    <r>
      <rPr>
        <u/>
        <sz val="10"/>
        <color rgb="FF000000"/>
        <rFont val="Calibri"/>
        <family val="2"/>
        <charset val="238"/>
      </rPr>
      <t>http://www.recyklujmestavby.cz/</t>
    </r>
    <r>
      <rPr>
        <sz val="10"/>
        <color rgb="FF000000"/>
        <rFont val="Calibri"/>
        <family val="2"/>
        <charset val="238"/>
      </rPr>
      <t>.</t>
    </r>
  </si>
  <si>
    <t>Příloha č.2</t>
  </si>
  <si>
    <t>Při instalaci těchto zařízení k využívání vody, je nutné dodržet tyto technické specifikace:</t>
  </si>
  <si>
    <t>a) umyvadlové baterie a kuchyňské baterie mají maximální průtok vody 6 litrů/min;</t>
  </si>
  <si>
    <t>b) sprchy mají maximální průtok vody 8 litrů/min;</t>
  </si>
  <si>
    <t>c) WC, zahrnující soupravy, mísy a splachovací nádrže, mají úplný objem splachovací vody maximálně 6 litrů a maximální průměrný objem splachovací vody 3,5 litru;</t>
  </si>
  <si>
    <t>d) pisoáry spotřebují maximálně 2 litry/mísu/hodinu. Splachovací pisoáry mají maximální úplný objem splachovací vody 1 litr.</t>
  </si>
  <si>
    <t>Dokladování pro instalovaná zařízení k využívání vody: doložení spotřeby vody technickými listy výrobku, stavební certifikací nebo stávajícím štítkem výrobku v EU.</t>
  </si>
  <si>
    <t>Příloha č.3</t>
  </si>
  <si>
    <t>V rámci plnění povinností podle této smlouvy je zhotovitel povinen dbát na to, aby jeho plnění splňovalo níže uvedené podmínky:</t>
  </si>
  <si>
    <t>•            Se stavebním odpadem včetně použitých obalů je nutné nakládat dle hierarchie odpadového hospodářství zejména ve smyslu zákona o odpadech a přílohy č. 24 k vyhlášce č. 273/2021 Sb., o podrobnostech nakládání s odpady, v platném znění. Zhotovitel je povinen předcházet vzniku odpadu. Jestliže nelze vzniku odpadu předejít, pak musí dojít k jeho přípravě k opětovnému použití – recyklaci, a to v úrovni nejméně 70 % (hmotnostních) stavebního a demoličního odpadu neklasifikovaného jako nebezpečný;</t>
  </si>
  <si>
    <t>•            Zhotovitel je povinen zajistit, aby nejméně 70 % (hmotnostních) stavebních a demoličních materiálů či odpadů neklasifikovaných jako nebezpečné (s výjimkou přirozeně se vyskytujících materiálů uvedených v kategorii 17 05 04 na Evropském seznamu odpadů vytvořeném rozhodnutím 2000/532/ES ze dne 3. května 2000, kterým se nahrazuje rozhodnutí 94/3/ES, kterým se stanoví seznam odpadů podle čl. 1 písm. a) směrnice Rady 75/442/EHS o odpadech a rozhodnutí Rady 94/904/ES, kterým se stanoví seznam nebezpečných odpadů ve smyslu čl. 1 odst. 4 směrnice Rady 91/689/EHS o nebezpečných odpadech (oznámeno pod číslem dokumentu K(2000) 1147)) vzniklého na staveništi bude připraveno k opětovnému použití, recyklaci a k jiným druhům materiálového využití, včetně zásypů, při nichž jsou jiné materiály nahrazeny odpadem, v souladu s hierarchií způsobů nakládání s odpady a protokolem EU pro nakládání se stavebním a demoličním odpadem;</t>
  </si>
  <si>
    <t>Pro plnění podmínky významně nepoškozovat životní prostředí není nutné splnit definici odpadu dle zákona o odpadech – započítávají se i veškeré další materiály, které jsou ihned využity na staveništi a které se formálně nestanou odpadem dle právních předpisů.</t>
  </si>
  <si>
    <t>Skládkování včetně technického zajištění skládky je vyloučeno a nelze jej považovat za využití, jedná se vždy o odstranění odpadu. Skládkování je explicitně vyloučen dle čl. 17 nařízení 852/2020, na který se legislativa EU fondů z pohledu zásady DNSH245 odkazuje.</t>
  </si>
  <si>
    <t>•            Jsou-li instalována tato zařízení k využívání vody, musí zhotovitel zajistit splnění následujících parametrů:</t>
  </si>
  <si>
    <t>•            Ze stavebních prvků a materiálů použitých při stavbě, které mohou přijít do styku s uživateli, se při zkouškách v souladu s podmínkami uvedenými v příloze XVII nařízení Evropského parlamentu a Rady (ES) č. 1907/2006 uvolňuje méně než 0,06 mg formaldehydu na m³ materiálu nebo prvku a při zkouškách podle normy CEN/EN 16516 a ISO 16000-3:2011 nebo jiných srovnatelných standardizovaných zkušebních podmínek a metod stanovení méně než 0,001 mg jiných karcinogenních těkavých organických sloučenin kategorie 1A a 1B na m³ materiálu nebo prvku.</t>
  </si>
  <si>
    <t>Dokladování: pro instalovaná zařízení k využívání vody: doložení spotřeby vody technickými listy výrobku, stavební certifikací nebo stávajícím štítkem výrobku v EU;  pro doložení výše uvedené podmínky pro stavební prvky a materiály použité při stavbě: doklad o shodě materiálů.</t>
  </si>
  <si>
    <t>•            Všechny dodávané spotřebiče musí splňovat nejvyšší dostupnou energetickou třídu dle příslušné legislativy pro daný typ spotřebiče (je-li relevantní).</t>
  </si>
  <si>
    <t>Dokladování: a) dokument dokládající energetickou třídu výrobku, např. kopie energetického štítku výrobku (je-li relevantní); nebo b) porovnání se spotřebiči obdobných typových a technických specifikací, ze kterého je patrné, že pořízený spotřebič má nejvyšší možnou energetickou třídu (je-li relevantní; pouze v případech, kdy energetická třída spotřebiče je nižší než „A“).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</si>
</sst>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Arial CE"/>
      <family val="2"/>
    </font>
    <font>
      <sz val="14"/>
      <color rgb="FFFF0000"/>
      <name val="Arial CE"/>
      <family val="2"/>
    </font>
    <font>
      <sz val="8"/>
      <color rgb="FFFF0000"/>
      <name val="Arial CE"/>
      <family val="2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0"/>
      <color rgb="FF000000"/>
      <name val="Calibri"/>
      <family val="2"/>
      <charset val="238"/>
    </font>
    <font>
      <sz val="12"/>
      <name val="Arial CE"/>
      <family val="2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0" fillId="0" borderId="0" applyNumberFormat="0" applyFill="0" applyBorder="0" applyAlignment="0" applyProtection="0"/>
    <xf numFmtId="0" fontId="42" fillId="0" borderId="1"/>
  </cellStyleXfs>
  <cellXfs count="27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7" fillId="4" borderId="9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5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5" xfId="0" applyNumberFormat="1" applyFont="1" applyBorder="1" applyAlignment="1">
      <alignment vertical="center"/>
    </xf>
    <xf numFmtId="4" fontId="24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4" fontId="24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4" fontId="24" fillId="0" borderId="22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4" fontId="19" fillId="0" borderId="0" xfId="0" applyNumberFormat="1" applyFont="1"/>
    <xf numFmtId="166" fontId="27" fillId="0" borderId="13" xfId="0" applyNumberFormat="1" applyFont="1" applyBorder="1"/>
    <xf numFmtId="166" fontId="27" fillId="0" borderId="14" xfId="0" applyNumberFormat="1" applyFont="1" applyBorder="1"/>
    <xf numFmtId="4" fontId="28" fillId="0" borderId="0" xfId="0" applyNumberFormat="1" applyFont="1" applyAlignment="1">
      <alignment vertical="center"/>
    </xf>
    <xf numFmtId="0" fontId="17" fillId="0" borderId="23" xfId="0" applyFont="1" applyBorder="1" applyAlignment="1">
      <alignment horizontal="center" vertical="center"/>
    </xf>
    <xf numFmtId="49" fontId="17" fillId="0" borderId="23" xfId="0" applyNumberFormat="1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center" vertical="center" wrapText="1"/>
    </xf>
    <xf numFmtId="167" fontId="17" fillId="0" borderId="23" xfId="0" applyNumberFormat="1" applyFont="1" applyBorder="1" applyAlignment="1">
      <alignment vertical="center"/>
    </xf>
    <xf numFmtId="4" fontId="17" fillId="2" borderId="23" xfId="0" applyNumberFormat="1" applyFont="1" applyFill="1" applyBorder="1" applyAlignment="1" applyProtection="1">
      <alignment vertical="center"/>
      <protection locked="0"/>
    </xf>
    <xf numFmtId="4" fontId="17" fillId="0" borderId="23" xfId="0" applyNumberFormat="1" applyFont="1" applyBorder="1" applyAlignment="1">
      <alignment vertical="center"/>
    </xf>
    <xf numFmtId="0" fontId="18" fillId="2" borderId="15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6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8" fillId="2" borderId="20" xfId="0" applyFont="1" applyFill="1" applyBorder="1" applyAlignment="1" applyProtection="1">
      <alignment horizontal="left" vertical="center"/>
      <protection locked="0"/>
    </xf>
    <xf numFmtId="0" fontId="18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166" fontId="18" fillId="0" borderId="22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29" fillId="0" borderId="24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7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27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49" fontId="32" fillId="0" borderId="1" xfId="0" applyNumberFormat="1" applyFont="1" applyBorder="1" applyAlignment="1">
      <alignment vertical="center" wrapText="1"/>
    </xf>
    <xf numFmtId="0" fontId="29" fillId="0" borderId="30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29" fillId="0" borderId="1" xfId="0" applyFont="1" applyBorder="1" applyAlignment="1">
      <alignment vertical="top"/>
    </xf>
    <xf numFmtId="0" fontId="29" fillId="0" borderId="0" xfId="0" applyFont="1" applyAlignment="1">
      <alignment vertical="top"/>
    </xf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29" fillId="0" borderId="28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29" xfId="0" applyFont="1" applyBorder="1" applyAlignment="1">
      <alignment horizontal="center" vertical="center"/>
    </xf>
    <xf numFmtId="0" fontId="35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29" fillId="0" borderId="30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center" vertical="top"/>
    </xf>
    <xf numFmtId="0" fontId="33" fillId="0" borderId="30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1" fillId="0" borderId="1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32" fillId="0" borderId="1" xfId="0" applyFont="1" applyBorder="1" applyAlignment="1">
      <alignment vertical="top"/>
    </xf>
    <xf numFmtId="49" fontId="32" fillId="0" borderId="1" xfId="0" applyNumberFormat="1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vertical="top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1" fillId="0" borderId="29" xfId="0" applyFont="1" applyBorder="1" applyAlignment="1">
      <alignment horizontal="left"/>
    </xf>
    <xf numFmtId="0" fontId="35" fillId="0" borderId="29" xfId="0" applyFont="1" applyBorder="1"/>
    <xf numFmtId="0" fontId="29" fillId="0" borderId="27" xfId="0" applyFont="1" applyBorder="1" applyAlignment="1">
      <alignment vertical="top"/>
    </xf>
    <xf numFmtId="0" fontId="29" fillId="0" borderId="28" xfId="0" applyFont="1" applyBorder="1" applyAlignment="1">
      <alignment vertical="top"/>
    </xf>
    <xf numFmtId="0" fontId="29" fillId="0" borderId="30" xfId="0" applyFont="1" applyBorder="1" applyAlignment="1">
      <alignment vertical="top"/>
    </xf>
    <xf numFmtId="0" fontId="29" fillId="0" borderId="29" xfId="0" applyFont="1" applyBorder="1" applyAlignment="1">
      <alignment vertical="top"/>
    </xf>
    <xf numFmtId="0" fontId="29" fillId="0" borderId="31" xfId="0" applyFont="1" applyBorder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3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2" fillId="0" borderId="1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wrapText="1"/>
    </xf>
    <xf numFmtId="0" fontId="30" fillId="0" borderId="1" xfId="0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/>
    </xf>
    <xf numFmtId="0" fontId="31" fillId="0" borderId="29" xfId="0" applyFont="1" applyBorder="1" applyAlignment="1">
      <alignment horizontal="left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top"/>
    </xf>
    <xf numFmtId="0" fontId="43" fillId="0" borderId="1" xfId="2" applyFont="1"/>
    <xf numFmtId="0" fontId="44" fillId="0" borderId="1" xfId="2" applyFont="1"/>
    <xf numFmtId="0" fontId="42" fillId="0" borderId="1" xfId="2"/>
    <xf numFmtId="0" fontId="45" fillId="0" borderId="1" xfId="2" applyFont="1"/>
    <xf numFmtId="0" fontId="46" fillId="0" borderId="1" xfId="2" applyFont="1"/>
    <xf numFmtId="15" fontId="46" fillId="0" borderId="1" xfId="2" applyNumberFormat="1" applyFont="1"/>
    <xf numFmtId="0" fontId="48" fillId="0" borderId="1" xfId="2" applyFont="1"/>
    <xf numFmtId="0" fontId="49" fillId="0" borderId="1" xfId="2" applyFont="1"/>
    <xf numFmtId="0" fontId="50" fillId="0" borderId="1" xfId="2" applyFont="1"/>
  </cellXfs>
  <cellStyles count="3">
    <cellStyle name="Hypertextový odkaz" xfId="1" builtinId="8"/>
    <cellStyle name="Normální" xfId="0" builtinId="0" customBuiltin="1"/>
    <cellStyle name="Normální 2" xfId="2" xr:uid="{C6C1BAC2-413C-4AFE-8B31-A25DB41CD983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/>
  </sheetViews>
  <sheetFormatPr defaultRowHeight="14.5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ht="10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7" customHeight="1"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S2" s="13" t="s">
        <v>6</v>
      </c>
      <c r="BT2" s="13" t="s">
        <v>7</v>
      </c>
    </row>
    <row r="3" spans="1:74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223" t="s">
        <v>14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R5" s="16"/>
      <c r="BE5" s="220" t="s">
        <v>15</v>
      </c>
      <c r="BS5" s="13" t="s">
        <v>6</v>
      </c>
    </row>
    <row r="6" spans="1:74" ht="37" customHeight="1">
      <c r="B6" s="16"/>
      <c r="D6" s="22" t="s">
        <v>16</v>
      </c>
      <c r="K6" s="225" t="s">
        <v>17</v>
      </c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R6" s="16"/>
      <c r="BE6" s="221"/>
      <c r="BS6" s="13" t="s">
        <v>6</v>
      </c>
    </row>
    <row r="7" spans="1:74" ht="12" customHeight="1">
      <c r="B7" s="16"/>
      <c r="D7" s="23" t="s">
        <v>18</v>
      </c>
      <c r="K7" s="21" t="s">
        <v>19</v>
      </c>
      <c r="AK7" s="23" t="s">
        <v>20</v>
      </c>
      <c r="AN7" s="21" t="s">
        <v>19</v>
      </c>
      <c r="AR7" s="16"/>
      <c r="BE7" s="221"/>
      <c r="BS7" s="13" t="s">
        <v>6</v>
      </c>
    </row>
    <row r="8" spans="1:74" ht="12" customHeight="1">
      <c r="B8" s="16"/>
      <c r="D8" s="23" t="s">
        <v>21</v>
      </c>
      <c r="K8" s="21" t="s">
        <v>22</v>
      </c>
      <c r="AK8" s="23" t="s">
        <v>23</v>
      </c>
      <c r="AN8" s="24" t="s">
        <v>24</v>
      </c>
      <c r="AR8" s="16"/>
      <c r="BE8" s="221"/>
      <c r="BS8" s="13" t="s">
        <v>6</v>
      </c>
    </row>
    <row r="9" spans="1:74" ht="14.4" customHeight="1">
      <c r="B9" s="16"/>
      <c r="AR9" s="16"/>
      <c r="BE9" s="221"/>
      <c r="BS9" s="13" t="s">
        <v>6</v>
      </c>
    </row>
    <row r="10" spans="1:74" ht="12" customHeight="1">
      <c r="B10" s="16"/>
      <c r="D10" s="23" t="s">
        <v>25</v>
      </c>
      <c r="AK10" s="23" t="s">
        <v>26</v>
      </c>
      <c r="AN10" s="21" t="s">
        <v>19</v>
      </c>
      <c r="AR10" s="16"/>
      <c r="BE10" s="221"/>
      <c r="BS10" s="13" t="s">
        <v>6</v>
      </c>
    </row>
    <row r="11" spans="1:74" ht="18.5" customHeight="1">
      <c r="B11" s="16"/>
      <c r="E11" s="21" t="s">
        <v>27</v>
      </c>
      <c r="AK11" s="23" t="s">
        <v>28</v>
      </c>
      <c r="AN11" s="21" t="s">
        <v>19</v>
      </c>
      <c r="AR11" s="16"/>
      <c r="BE11" s="221"/>
      <c r="BS11" s="13" t="s">
        <v>6</v>
      </c>
    </row>
    <row r="12" spans="1:74" ht="7" customHeight="1">
      <c r="B12" s="16"/>
      <c r="AR12" s="16"/>
      <c r="BE12" s="221"/>
      <c r="BS12" s="13" t="s">
        <v>6</v>
      </c>
    </row>
    <row r="13" spans="1:74" ht="12" customHeight="1">
      <c r="B13" s="16"/>
      <c r="D13" s="23" t="s">
        <v>29</v>
      </c>
      <c r="AK13" s="23" t="s">
        <v>26</v>
      </c>
      <c r="AN13" s="25" t="s">
        <v>30</v>
      </c>
      <c r="AR13" s="16"/>
      <c r="BE13" s="221"/>
      <c r="BS13" s="13" t="s">
        <v>6</v>
      </c>
    </row>
    <row r="14" spans="1:74" ht="12.5">
      <c r="B14" s="16"/>
      <c r="E14" s="226" t="s">
        <v>30</v>
      </c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3" t="s">
        <v>28</v>
      </c>
      <c r="AN14" s="25" t="s">
        <v>30</v>
      </c>
      <c r="AR14" s="16"/>
      <c r="BE14" s="221"/>
      <c r="BS14" s="13" t="s">
        <v>6</v>
      </c>
    </row>
    <row r="15" spans="1:74" ht="7" customHeight="1">
      <c r="B15" s="16"/>
      <c r="AR15" s="16"/>
      <c r="BE15" s="221"/>
      <c r="BS15" s="13" t="s">
        <v>4</v>
      </c>
    </row>
    <row r="16" spans="1:74" ht="12" customHeight="1">
      <c r="B16" s="16"/>
      <c r="D16" s="23" t="s">
        <v>31</v>
      </c>
      <c r="AK16" s="23" t="s">
        <v>26</v>
      </c>
      <c r="AN16" s="21" t="s">
        <v>19</v>
      </c>
      <c r="AR16" s="16"/>
      <c r="BE16" s="221"/>
      <c r="BS16" s="13" t="s">
        <v>4</v>
      </c>
    </row>
    <row r="17" spans="2:71" ht="18.5" customHeight="1">
      <c r="B17" s="16"/>
      <c r="E17" s="21" t="s">
        <v>32</v>
      </c>
      <c r="AK17" s="23" t="s">
        <v>28</v>
      </c>
      <c r="AN17" s="21" t="s">
        <v>19</v>
      </c>
      <c r="AR17" s="16"/>
      <c r="BE17" s="221"/>
      <c r="BS17" s="13" t="s">
        <v>33</v>
      </c>
    </row>
    <row r="18" spans="2:71" ht="7" customHeight="1">
      <c r="B18" s="16"/>
      <c r="AR18" s="16"/>
      <c r="BE18" s="221"/>
      <c r="BS18" s="13" t="s">
        <v>6</v>
      </c>
    </row>
    <row r="19" spans="2:71" ht="12" customHeight="1">
      <c r="B19" s="16"/>
      <c r="D19" s="23" t="s">
        <v>34</v>
      </c>
      <c r="AK19" s="23" t="s">
        <v>26</v>
      </c>
      <c r="AN19" s="21" t="s">
        <v>19</v>
      </c>
      <c r="AR19" s="16"/>
      <c r="BE19" s="221"/>
      <c r="BS19" s="13" t="s">
        <v>6</v>
      </c>
    </row>
    <row r="20" spans="2:71" ht="18.5" customHeight="1">
      <c r="B20" s="16"/>
      <c r="E20" s="21" t="s">
        <v>35</v>
      </c>
      <c r="AK20" s="23" t="s">
        <v>28</v>
      </c>
      <c r="AN20" s="21" t="s">
        <v>19</v>
      </c>
      <c r="AR20" s="16"/>
      <c r="BE20" s="221"/>
      <c r="BS20" s="13" t="s">
        <v>4</v>
      </c>
    </row>
    <row r="21" spans="2:71" ht="7" customHeight="1">
      <c r="B21" s="16"/>
      <c r="AR21" s="16"/>
      <c r="BE21" s="221"/>
    </row>
    <row r="22" spans="2:71" ht="12" customHeight="1">
      <c r="B22" s="16"/>
      <c r="D22" s="23" t="s">
        <v>36</v>
      </c>
      <c r="AR22" s="16"/>
      <c r="BE22" s="221"/>
    </row>
    <row r="23" spans="2:71" ht="214.5" customHeight="1">
      <c r="B23" s="16"/>
      <c r="E23" s="228" t="s">
        <v>37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R23" s="16"/>
      <c r="BE23" s="221"/>
    </row>
    <row r="24" spans="2:71" ht="7" customHeight="1">
      <c r="B24" s="16"/>
      <c r="AR24" s="16"/>
      <c r="BE24" s="221"/>
    </row>
    <row r="25" spans="2:71" ht="7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21"/>
    </row>
    <row r="26" spans="2:71" s="1" customFormat="1" ht="25.9" customHeight="1">
      <c r="B26" s="28"/>
      <c r="D26" s="29" t="s">
        <v>38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29">
        <f>ROUND(AG54,2)</f>
        <v>0</v>
      </c>
      <c r="AL26" s="230"/>
      <c r="AM26" s="230"/>
      <c r="AN26" s="230"/>
      <c r="AO26" s="230"/>
      <c r="AR26" s="28"/>
      <c r="BE26" s="221"/>
    </row>
    <row r="27" spans="2:71" s="1" customFormat="1" ht="7" customHeight="1">
      <c r="B27" s="28"/>
      <c r="AR27" s="28"/>
      <c r="BE27" s="221"/>
    </row>
    <row r="28" spans="2:71" s="1" customFormat="1" ht="12.5">
      <c r="B28" s="28"/>
      <c r="L28" s="231" t="s">
        <v>39</v>
      </c>
      <c r="M28" s="231"/>
      <c r="N28" s="231"/>
      <c r="O28" s="231"/>
      <c r="P28" s="231"/>
      <c r="W28" s="231" t="s">
        <v>40</v>
      </c>
      <c r="X28" s="231"/>
      <c r="Y28" s="231"/>
      <c r="Z28" s="231"/>
      <c r="AA28" s="231"/>
      <c r="AB28" s="231"/>
      <c r="AC28" s="231"/>
      <c r="AD28" s="231"/>
      <c r="AE28" s="231"/>
      <c r="AK28" s="231" t="s">
        <v>41</v>
      </c>
      <c r="AL28" s="231"/>
      <c r="AM28" s="231"/>
      <c r="AN28" s="231"/>
      <c r="AO28" s="231"/>
      <c r="AR28" s="28"/>
      <c r="BE28" s="221"/>
    </row>
    <row r="29" spans="2:71" s="2" customFormat="1" ht="14.4" customHeight="1">
      <c r="B29" s="32"/>
      <c r="D29" s="23" t="s">
        <v>42</v>
      </c>
      <c r="F29" s="23" t="s">
        <v>43</v>
      </c>
      <c r="L29" s="234">
        <v>0.21</v>
      </c>
      <c r="M29" s="233"/>
      <c r="N29" s="233"/>
      <c r="O29" s="233"/>
      <c r="P29" s="233"/>
      <c r="W29" s="232">
        <f>ROUND(AZ54, 2)</f>
        <v>0</v>
      </c>
      <c r="X29" s="233"/>
      <c r="Y29" s="233"/>
      <c r="Z29" s="233"/>
      <c r="AA29" s="233"/>
      <c r="AB29" s="233"/>
      <c r="AC29" s="233"/>
      <c r="AD29" s="233"/>
      <c r="AE29" s="233"/>
      <c r="AK29" s="232">
        <f>ROUND(AV54, 2)</f>
        <v>0</v>
      </c>
      <c r="AL29" s="233"/>
      <c r="AM29" s="233"/>
      <c r="AN29" s="233"/>
      <c r="AO29" s="233"/>
      <c r="AR29" s="32"/>
      <c r="BE29" s="222"/>
    </row>
    <row r="30" spans="2:71" s="2" customFormat="1" ht="14.4" customHeight="1">
      <c r="B30" s="32"/>
      <c r="F30" s="23" t="s">
        <v>44</v>
      </c>
      <c r="L30" s="234">
        <v>0.12</v>
      </c>
      <c r="M30" s="233"/>
      <c r="N30" s="233"/>
      <c r="O30" s="233"/>
      <c r="P30" s="233"/>
      <c r="W30" s="232">
        <f>ROUND(BA54, 2)</f>
        <v>0</v>
      </c>
      <c r="X30" s="233"/>
      <c r="Y30" s="233"/>
      <c r="Z30" s="233"/>
      <c r="AA30" s="233"/>
      <c r="AB30" s="233"/>
      <c r="AC30" s="233"/>
      <c r="AD30" s="233"/>
      <c r="AE30" s="233"/>
      <c r="AK30" s="232">
        <f>ROUND(AW54, 2)</f>
        <v>0</v>
      </c>
      <c r="AL30" s="233"/>
      <c r="AM30" s="233"/>
      <c r="AN30" s="233"/>
      <c r="AO30" s="233"/>
      <c r="AR30" s="32"/>
      <c r="BE30" s="222"/>
    </row>
    <row r="31" spans="2:71" s="2" customFormat="1" ht="14.4" hidden="1" customHeight="1">
      <c r="B31" s="32"/>
      <c r="F31" s="23" t="s">
        <v>45</v>
      </c>
      <c r="L31" s="234">
        <v>0.21</v>
      </c>
      <c r="M31" s="233"/>
      <c r="N31" s="233"/>
      <c r="O31" s="233"/>
      <c r="P31" s="233"/>
      <c r="W31" s="232">
        <f>ROUND(BB54, 2)</f>
        <v>0</v>
      </c>
      <c r="X31" s="233"/>
      <c r="Y31" s="233"/>
      <c r="Z31" s="233"/>
      <c r="AA31" s="233"/>
      <c r="AB31" s="233"/>
      <c r="AC31" s="233"/>
      <c r="AD31" s="233"/>
      <c r="AE31" s="233"/>
      <c r="AK31" s="232">
        <v>0</v>
      </c>
      <c r="AL31" s="233"/>
      <c r="AM31" s="233"/>
      <c r="AN31" s="233"/>
      <c r="AO31" s="233"/>
      <c r="AR31" s="32"/>
      <c r="BE31" s="222"/>
    </row>
    <row r="32" spans="2:71" s="2" customFormat="1" ht="14.4" hidden="1" customHeight="1">
      <c r="B32" s="32"/>
      <c r="F32" s="23" t="s">
        <v>46</v>
      </c>
      <c r="L32" s="234">
        <v>0.12</v>
      </c>
      <c r="M32" s="233"/>
      <c r="N32" s="233"/>
      <c r="O32" s="233"/>
      <c r="P32" s="233"/>
      <c r="W32" s="232">
        <f>ROUND(BC54, 2)</f>
        <v>0</v>
      </c>
      <c r="X32" s="233"/>
      <c r="Y32" s="233"/>
      <c r="Z32" s="233"/>
      <c r="AA32" s="233"/>
      <c r="AB32" s="233"/>
      <c r="AC32" s="233"/>
      <c r="AD32" s="233"/>
      <c r="AE32" s="233"/>
      <c r="AK32" s="232">
        <v>0</v>
      </c>
      <c r="AL32" s="233"/>
      <c r="AM32" s="233"/>
      <c r="AN32" s="233"/>
      <c r="AO32" s="233"/>
      <c r="AR32" s="32"/>
      <c r="BE32" s="222"/>
    </row>
    <row r="33" spans="2:44" s="2" customFormat="1" ht="14.4" hidden="1" customHeight="1">
      <c r="B33" s="32"/>
      <c r="F33" s="23" t="s">
        <v>47</v>
      </c>
      <c r="L33" s="234">
        <v>0</v>
      </c>
      <c r="M33" s="233"/>
      <c r="N33" s="233"/>
      <c r="O33" s="233"/>
      <c r="P33" s="233"/>
      <c r="W33" s="232">
        <f>ROUND(BD54, 2)</f>
        <v>0</v>
      </c>
      <c r="X33" s="233"/>
      <c r="Y33" s="233"/>
      <c r="Z33" s="233"/>
      <c r="AA33" s="233"/>
      <c r="AB33" s="233"/>
      <c r="AC33" s="233"/>
      <c r="AD33" s="233"/>
      <c r="AE33" s="233"/>
      <c r="AK33" s="232">
        <v>0</v>
      </c>
      <c r="AL33" s="233"/>
      <c r="AM33" s="233"/>
      <c r="AN33" s="233"/>
      <c r="AO33" s="233"/>
      <c r="AR33" s="32"/>
    </row>
    <row r="34" spans="2:44" s="1" customFormat="1" ht="7" customHeight="1">
      <c r="B34" s="28"/>
      <c r="AR34" s="28"/>
    </row>
    <row r="35" spans="2:44" s="1" customFormat="1" ht="25.9" customHeight="1">
      <c r="B35" s="28"/>
      <c r="C35" s="33"/>
      <c r="D35" s="34" t="s">
        <v>48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49</v>
      </c>
      <c r="U35" s="35"/>
      <c r="V35" s="35"/>
      <c r="W35" s="35"/>
      <c r="X35" s="235" t="s">
        <v>50</v>
      </c>
      <c r="Y35" s="236"/>
      <c r="Z35" s="236"/>
      <c r="AA35" s="236"/>
      <c r="AB35" s="236"/>
      <c r="AC35" s="35"/>
      <c r="AD35" s="35"/>
      <c r="AE35" s="35"/>
      <c r="AF35" s="35"/>
      <c r="AG35" s="35"/>
      <c r="AH35" s="35"/>
      <c r="AI35" s="35"/>
      <c r="AJ35" s="35"/>
      <c r="AK35" s="237">
        <f>SUM(AK26:AK33)</f>
        <v>0</v>
      </c>
      <c r="AL35" s="236"/>
      <c r="AM35" s="236"/>
      <c r="AN35" s="236"/>
      <c r="AO35" s="238"/>
      <c r="AP35" s="33"/>
      <c r="AQ35" s="33"/>
      <c r="AR35" s="28"/>
    </row>
    <row r="36" spans="2:44" s="1" customFormat="1" ht="7" customHeight="1">
      <c r="B36" s="28"/>
      <c r="AR36" s="28"/>
    </row>
    <row r="37" spans="2:44" s="1" customFormat="1" ht="7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8"/>
    </row>
    <row r="41" spans="2:44" s="1" customFormat="1" ht="7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8"/>
    </row>
    <row r="42" spans="2:44" s="1" customFormat="1" ht="25" customHeight="1">
      <c r="B42" s="28"/>
      <c r="C42" s="17" t="s">
        <v>51</v>
      </c>
      <c r="AR42" s="28"/>
    </row>
    <row r="43" spans="2:44" s="1" customFormat="1" ht="7" customHeight="1">
      <c r="B43" s="28"/>
      <c r="AR43" s="28"/>
    </row>
    <row r="44" spans="2:44" s="3" customFormat="1" ht="12" customHeight="1">
      <c r="B44" s="41"/>
      <c r="C44" s="23" t="s">
        <v>13</v>
      </c>
      <c r="L44" s="3" t="str">
        <f>K5</f>
        <v>SK24059-I</v>
      </c>
      <c r="AR44" s="41"/>
    </row>
    <row r="45" spans="2:44" s="4" customFormat="1" ht="37" customHeight="1">
      <c r="B45" s="42"/>
      <c r="C45" s="43" t="s">
        <v>16</v>
      </c>
      <c r="L45" s="239" t="str">
        <f>K6</f>
        <v>Rekonstrukce tělocvičny a zázemí ve staré budově VŠE - Interiér</v>
      </c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R45" s="42"/>
    </row>
    <row r="46" spans="2:44" s="1" customFormat="1" ht="7" customHeight="1">
      <c r="B46" s="28"/>
      <c r="AR46" s="28"/>
    </row>
    <row r="47" spans="2:44" s="1" customFormat="1" ht="12" customHeight="1">
      <c r="B47" s="28"/>
      <c r="C47" s="23" t="s">
        <v>21</v>
      </c>
      <c r="L47" s="44" t="str">
        <f>IF(K8="","",K8)</f>
        <v xml:space="preserve"> </v>
      </c>
      <c r="AI47" s="23" t="s">
        <v>23</v>
      </c>
      <c r="AM47" s="241" t="str">
        <f>IF(AN8= "","",AN8)</f>
        <v>25. 11. 2024</v>
      </c>
      <c r="AN47" s="241"/>
      <c r="AR47" s="28"/>
    </row>
    <row r="48" spans="2:44" s="1" customFormat="1" ht="7" customHeight="1">
      <c r="B48" s="28"/>
      <c r="AR48" s="28"/>
    </row>
    <row r="49" spans="1:91" s="1" customFormat="1" ht="15.15" customHeight="1">
      <c r="B49" s="28"/>
      <c r="C49" s="23" t="s">
        <v>25</v>
      </c>
      <c r="L49" s="3" t="str">
        <f>IF(E11= "","",E11)</f>
        <v>VŠE v Praze</v>
      </c>
      <c r="AI49" s="23" t="s">
        <v>31</v>
      </c>
      <c r="AM49" s="242" t="str">
        <f>IF(E17="","",E17)</f>
        <v>ing. arch Eva Melicharová</v>
      </c>
      <c r="AN49" s="243"/>
      <c r="AO49" s="243"/>
      <c r="AP49" s="243"/>
      <c r="AR49" s="28"/>
      <c r="AS49" s="244" t="s">
        <v>52</v>
      </c>
      <c r="AT49" s="245"/>
      <c r="AU49" s="46"/>
      <c r="AV49" s="46"/>
      <c r="AW49" s="46"/>
      <c r="AX49" s="46"/>
      <c r="AY49" s="46"/>
      <c r="AZ49" s="46"/>
      <c r="BA49" s="46"/>
      <c r="BB49" s="46"/>
      <c r="BC49" s="46"/>
      <c r="BD49" s="47"/>
    </row>
    <row r="50" spans="1:91" s="1" customFormat="1" ht="15.15" customHeight="1">
      <c r="B50" s="28"/>
      <c r="C50" s="23" t="s">
        <v>29</v>
      </c>
      <c r="L50" s="3" t="str">
        <f>IF(E14= "Vyplň údaj","",E14)</f>
        <v/>
      </c>
      <c r="AI50" s="23" t="s">
        <v>34</v>
      </c>
      <c r="AM50" s="242" t="str">
        <f>IF(E20="","",E20)</f>
        <v>Martin Škrabal</v>
      </c>
      <c r="AN50" s="243"/>
      <c r="AO50" s="243"/>
      <c r="AP50" s="243"/>
      <c r="AR50" s="28"/>
      <c r="AS50" s="246"/>
      <c r="AT50" s="247"/>
      <c r="BD50" s="49"/>
    </row>
    <row r="51" spans="1:91" s="1" customFormat="1" ht="10.75" customHeight="1">
      <c r="B51" s="28"/>
      <c r="AR51" s="28"/>
      <c r="AS51" s="246"/>
      <c r="AT51" s="247"/>
      <c r="BD51" s="49"/>
    </row>
    <row r="52" spans="1:91" s="1" customFormat="1" ht="29.25" customHeight="1">
      <c r="B52" s="28"/>
      <c r="C52" s="248" t="s">
        <v>53</v>
      </c>
      <c r="D52" s="249"/>
      <c r="E52" s="249"/>
      <c r="F52" s="249"/>
      <c r="G52" s="249"/>
      <c r="H52" s="50"/>
      <c r="I52" s="250" t="s">
        <v>54</v>
      </c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51" t="s">
        <v>55</v>
      </c>
      <c r="AH52" s="249"/>
      <c r="AI52" s="249"/>
      <c r="AJ52" s="249"/>
      <c r="AK52" s="249"/>
      <c r="AL52" s="249"/>
      <c r="AM52" s="249"/>
      <c r="AN52" s="250" t="s">
        <v>56</v>
      </c>
      <c r="AO52" s="249"/>
      <c r="AP52" s="249"/>
      <c r="AQ52" s="51" t="s">
        <v>57</v>
      </c>
      <c r="AR52" s="28"/>
      <c r="AS52" s="52" t="s">
        <v>58</v>
      </c>
      <c r="AT52" s="53" t="s">
        <v>59</v>
      </c>
      <c r="AU52" s="53" t="s">
        <v>60</v>
      </c>
      <c r="AV52" s="53" t="s">
        <v>61</v>
      </c>
      <c r="AW52" s="53" t="s">
        <v>62</v>
      </c>
      <c r="AX52" s="53" t="s">
        <v>63</v>
      </c>
      <c r="AY52" s="53" t="s">
        <v>64</v>
      </c>
      <c r="AZ52" s="53" t="s">
        <v>65</v>
      </c>
      <c r="BA52" s="53" t="s">
        <v>66</v>
      </c>
      <c r="BB52" s="53" t="s">
        <v>67</v>
      </c>
      <c r="BC52" s="53" t="s">
        <v>68</v>
      </c>
      <c r="BD52" s="54" t="s">
        <v>69</v>
      </c>
    </row>
    <row r="53" spans="1:91" s="1" customFormat="1" ht="10.75" customHeight="1">
      <c r="B53" s="28"/>
      <c r="AR53" s="28"/>
      <c r="AS53" s="55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7"/>
    </row>
    <row r="54" spans="1:91" s="5" customFormat="1" ht="32.4" customHeight="1">
      <c r="B54" s="56"/>
      <c r="C54" s="57" t="s">
        <v>70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255">
        <f>ROUND(SUM(AG55:AG56),2)</f>
        <v>0</v>
      </c>
      <c r="AH54" s="255"/>
      <c r="AI54" s="255"/>
      <c r="AJ54" s="255"/>
      <c r="AK54" s="255"/>
      <c r="AL54" s="255"/>
      <c r="AM54" s="255"/>
      <c r="AN54" s="256">
        <f>SUM(AG54,AT54)</f>
        <v>0</v>
      </c>
      <c r="AO54" s="256"/>
      <c r="AP54" s="256"/>
      <c r="AQ54" s="60" t="s">
        <v>19</v>
      </c>
      <c r="AR54" s="56"/>
      <c r="AS54" s="61">
        <f>ROUND(SUM(AS55:AS56),2)</f>
        <v>0</v>
      </c>
      <c r="AT54" s="62">
        <f>ROUND(SUM(AV54:AW54),2)</f>
        <v>0</v>
      </c>
      <c r="AU54" s="63">
        <f>ROUND(SUM(AU55:AU56),5)</f>
        <v>0</v>
      </c>
      <c r="AV54" s="62">
        <f>ROUND(AZ54*L29,2)</f>
        <v>0</v>
      </c>
      <c r="AW54" s="62">
        <f>ROUND(BA54*L30,2)</f>
        <v>0</v>
      </c>
      <c r="AX54" s="62">
        <f>ROUND(BB54*L29,2)</f>
        <v>0</v>
      </c>
      <c r="AY54" s="62">
        <f>ROUND(BC54*L30,2)</f>
        <v>0</v>
      </c>
      <c r="AZ54" s="62">
        <f>ROUND(SUM(AZ55:AZ56),2)</f>
        <v>0</v>
      </c>
      <c r="BA54" s="62">
        <f>ROUND(SUM(BA55:BA56),2)</f>
        <v>0</v>
      </c>
      <c r="BB54" s="62">
        <f>ROUND(SUM(BB55:BB56),2)</f>
        <v>0</v>
      </c>
      <c r="BC54" s="62">
        <f>ROUND(SUM(BC55:BC56),2)</f>
        <v>0</v>
      </c>
      <c r="BD54" s="64">
        <f>ROUND(SUM(BD55:BD56),2)</f>
        <v>0</v>
      </c>
      <c r="BS54" s="65" t="s">
        <v>71</v>
      </c>
      <c r="BT54" s="65" t="s">
        <v>72</v>
      </c>
      <c r="BU54" s="66" t="s">
        <v>73</v>
      </c>
      <c r="BV54" s="65" t="s">
        <v>74</v>
      </c>
      <c r="BW54" s="65" t="s">
        <v>5</v>
      </c>
      <c r="BX54" s="65" t="s">
        <v>75</v>
      </c>
      <c r="CL54" s="65" t="s">
        <v>19</v>
      </c>
    </row>
    <row r="55" spans="1:91" s="6" customFormat="1" ht="16.5" customHeight="1">
      <c r="A55" s="67" t="s">
        <v>76</v>
      </c>
      <c r="B55" s="68"/>
      <c r="C55" s="69"/>
      <c r="D55" s="254" t="s">
        <v>77</v>
      </c>
      <c r="E55" s="254"/>
      <c r="F55" s="254"/>
      <c r="G55" s="254"/>
      <c r="H55" s="254"/>
      <c r="I55" s="70"/>
      <c r="J55" s="254" t="s">
        <v>78</v>
      </c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2">
        <f>'N - Nábytek'!J30</f>
        <v>0</v>
      </c>
      <c r="AH55" s="253"/>
      <c r="AI55" s="253"/>
      <c r="AJ55" s="253"/>
      <c r="AK55" s="253"/>
      <c r="AL55" s="253"/>
      <c r="AM55" s="253"/>
      <c r="AN55" s="252">
        <f>SUM(AG55,AT55)</f>
        <v>0</v>
      </c>
      <c r="AO55" s="253"/>
      <c r="AP55" s="253"/>
      <c r="AQ55" s="71" t="s">
        <v>79</v>
      </c>
      <c r="AR55" s="68"/>
      <c r="AS55" s="72">
        <v>0</v>
      </c>
      <c r="AT55" s="73">
        <f>ROUND(SUM(AV55:AW55),2)</f>
        <v>0</v>
      </c>
      <c r="AU55" s="74">
        <f>'N - Nábytek'!P79</f>
        <v>0</v>
      </c>
      <c r="AV55" s="73">
        <f>'N - Nábytek'!J33</f>
        <v>0</v>
      </c>
      <c r="AW55" s="73">
        <f>'N - Nábytek'!J34</f>
        <v>0</v>
      </c>
      <c r="AX55" s="73">
        <f>'N - Nábytek'!J35</f>
        <v>0</v>
      </c>
      <c r="AY55" s="73">
        <f>'N - Nábytek'!J36</f>
        <v>0</v>
      </c>
      <c r="AZ55" s="73">
        <f>'N - Nábytek'!F33</f>
        <v>0</v>
      </c>
      <c r="BA55" s="73">
        <f>'N - Nábytek'!F34</f>
        <v>0</v>
      </c>
      <c r="BB55" s="73">
        <f>'N - Nábytek'!F35</f>
        <v>0</v>
      </c>
      <c r="BC55" s="73">
        <f>'N - Nábytek'!F36</f>
        <v>0</v>
      </c>
      <c r="BD55" s="75">
        <f>'N - Nábytek'!F37</f>
        <v>0</v>
      </c>
      <c r="BT55" s="76" t="s">
        <v>80</v>
      </c>
      <c r="BV55" s="76" t="s">
        <v>74</v>
      </c>
      <c r="BW55" s="76" t="s">
        <v>81</v>
      </c>
      <c r="BX55" s="76" t="s">
        <v>5</v>
      </c>
      <c r="CL55" s="76" t="s">
        <v>19</v>
      </c>
      <c r="CM55" s="76" t="s">
        <v>82</v>
      </c>
    </row>
    <row r="56" spans="1:91" s="6" customFormat="1" ht="16.5" customHeight="1">
      <c r="A56" s="67" t="s">
        <v>76</v>
      </c>
      <c r="B56" s="68"/>
      <c r="C56" s="69"/>
      <c r="D56" s="254" t="s">
        <v>83</v>
      </c>
      <c r="E56" s="254"/>
      <c r="F56" s="254"/>
      <c r="G56" s="254"/>
      <c r="H56" s="254"/>
      <c r="I56" s="70"/>
      <c r="J56" s="254" t="s">
        <v>84</v>
      </c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2">
        <f>'S - Sportovní vybavení'!J30</f>
        <v>0</v>
      </c>
      <c r="AH56" s="253"/>
      <c r="AI56" s="253"/>
      <c r="AJ56" s="253"/>
      <c r="AK56" s="253"/>
      <c r="AL56" s="253"/>
      <c r="AM56" s="253"/>
      <c r="AN56" s="252">
        <f>SUM(AG56,AT56)</f>
        <v>0</v>
      </c>
      <c r="AO56" s="253"/>
      <c r="AP56" s="253"/>
      <c r="AQ56" s="71" t="s">
        <v>79</v>
      </c>
      <c r="AR56" s="68"/>
      <c r="AS56" s="77">
        <v>0</v>
      </c>
      <c r="AT56" s="78">
        <f>ROUND(SUM(AV56:AW56),2)</f>
        <v>0</v>
      </c>
      <c r="AU56" s="79">
        <f>'S - Sportovní vybavení'!P86</f>
        <v>0</v>
      </c>
      <c r="AV56" s="78">
        <f>'S - Sportovní vybavení'!J33</f>
        <v>0</v>
      </c>
      <c r="AW56" s="78">
        <f>'S - Sportovní vybavení'!J34</f>
        <v>0</v>
      </c>
      <c r="AX56" s="78">
        <f>'S - Sportovní vybavení'!J35</f>
        <v>0</v>
      </c>
      <c r="AY56" s="78">
        <f>'S - Sportovní vybavení'!J36</f>
        <v>0</v>
      </c>
      <c r="AZ56" s="78">
        <f>'S - Sportovní vybavení'!F33</f>
        <v>0</v>
      </c>
      <c r="BA56" s="78">
        <f>'S - Sportovní vybavení'!F34</f>
        <v>0</v>
      </c>
      <c r="BB56" s="78">
        <f>'S - Sportovní vybavení'!F35</f>
        <v>0</v>
      </c>
      <c r="BC56" s="78">
        <f>'S - Sportovní vybavení'!F36</f>
        <v>0</v>
      </c>
      <c r="BD56" s="80">
        <f>'S - Sportovní vybavení'!F37</f>
        <v>0</v>
      </c>
      <c r="BT56" s="76" t="s">
        <v>80</v>
      </c>
      <c r="BV56" s="76" t="s">
        <v>74</v>
      </c>
      <c r="BW56" s="76" t="s">
        <v>85</v>
      </c>
      <c r="BX56" s="76" t="s">
        <v>5</v>
      </c>
      <c r="CL56" s="76" t="s">
        <v>19</v>
      </c>
      <c r="CM56" s="76" t="s">
        <v>82</v>
      </c>
    </row>
    <row r="57" spans="1:91" s="1" customFormat="1" ht="30" customHeight="1">
      <c r="B57" s="28"/>
      <c r="AR57" s="28"/>
    </row>
    <row r="58" spans="1:91" s="1" customFormat="1" ht="7" customHeight="1"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28"/>
    </row>
  </sheetData>
  <sheetProtection algorithmName="SHA-512" hashValue="ey5mg5MaNrUmhord2DIDdY2e9i8P3nQoaQcAn4AoEQgMOOruOVoX+JjqNDLfOLtBsxuTbzpNkzfM1zOCpj9Dow==" saltValue="NawuuyEjOv0zSFjb0Xl82xpH2j+44bWCwwPmgVUz+Ucn3Hum1xz0siB9qiaoR/8iEIAQYiA/UyJ7FjpHEXxPig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N - Nábytek'!C2" display="/" xr:uid="{00000000-0004-0000-0000-000000000000}"/>
    <hyperlink ref="A56" location="'S - Sportovní vybavení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93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3" t="s">
        <v>81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5" customHeight="1">
      <c r="B4" s="16"/>
      <c r="D4" s="17" t="s">
        <v>86</v>
      </c>
      <c r="L4" s="16"/>
      <c r="M4" s="81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57" t="str">
        <f>'Rekapitulace stavby'!K6</f>
        <v>Rekonstrukce tělocvičny a zázemí ve staré budově VŠE - Interiér</v>
      </c>
      <c r="F7" s="258"/>
      <c r="G7" s="258"/>
      <c r="H7" s="258"/>
      <c r="L7" s="16"/>
    </row>
    <row r="8" spans="2:46" s="1" customFormat="1" ht="12" customHeight="1">
      <c r="B8" s="28"/>
      <c r="D8" s="23" t="s">
        <v>87</v>
      </c>
      <c r="L8" s="28"/>
    </row>
    <row r="9" spans="2:46" s="1" customFormat="1" ht="16.5" customHeight="1">
      <c r="B9" s="28"/>
      <c r="E9" s="239" t="s">
        <v>88</v>
      </c>
      <c r="F9" s="259"/>
      <c r="G9" s="259"/>
      <c r="H9" s="259"/>
      <c r="L9" s="28"/>
    </row>
    <row r="10" spans="2:46" s="1" customFormat="1" ht="10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25. 11. 2024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">
        <v>19</v>
      </c>
      <c r="L14" s="28"/>
    </row>
    <row r="15" spans="2:46" s="1" customFormat="1" ht="18" customHeight="1">
      <c r="B15" s="28"/>
      <c r="E15" s="21" t="s">
        <v>27</v>
      </c>
      <c r="I15" s="23" t="s">
        <v>28</v>
      </c>
      <c r="J15" s="21" t="s">
        <v>19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3" t="s">
        <v>29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60" t="str">
        <f>'Rekapitulace stavby'!E14</f>
        <v>Vyplň údaj</v>
      </c>
      <c r="F18" s="223"/>
      <c r="G18" s="223"/>
      <c r="H18" s="223"/>
      <c r="I18" s="23" t="s">
        <v>28</v>
      </c>
      <c r="J18" s="24" t="str">
        <f>'Rekapitulace stavby'!AN14</f>
        <v>Vyplň údaj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3" t="s">
        <v>31</v>
      </c>
      <c r="I20" s="23" t="s">
        <v>26</v>
      </c>
      <c r="J20" s="21" t="s">
        <v>19</v>
      </c>
      <c r="L20" s="28"/>
    </row>
    <row r="21" spans="2:12" s="1" customFormat="1" ht="18" customHeight="1">
      <c r="B21" s="28"/>
      <c r="E21" s="21" t="s">
        <v>32</v>
      </c>
      <c r="I21" s="23" t="s">
        <v>28</v>
      </c>
      <c r="J21" s="21" t="s">
        <v>19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3" t="s">
        <v>34</v>
      </c>
      <c r="I23" s="23" t="s">
        <v>26</v>
      </c>
      <c r="J23" s="21" t="s">
        <v>19</v>
      </c>
      <c r="L23" s="28"/>
    </row>
    <row r="24" spans="2:12" s="1" customFormat="1" ht="18" customHeight="1">
      <c r="B24" s="28"/>
      <c r="E24" s="21" t="s">
        <v>35</v>
      </c>
      <c r="I24" s="23" t="s">
        <v>28</v>
      </c>
      <c r="J24" s="21" t="s">
        <v>19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55.25" customHeight="1">
      <c r="B27" s="82"/>
      <c r="E27" s="228" t="s">
        <v>89</v>
      </c>
      <c r="F27" s="228"/>
      <c r="G27" s="228"/>
      <c r="H27" s="228"/>
      <c r="L27" s="82"/>
    </row>
    <row r="28" spans="2:12" s="1" customFormat="1" ht="7" customHeight="1">
      <c r="B28" s="28"/>
      <c r="L28" s="28"/>
    </row>
    <row r="29" spans="2:12" s="1" customFormat="1" ht="7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4" customHeight="1">
      <c r="B30" s="28"/>
      <c r="D30" s="83" t="s">
        <v>38</v>
      </c>
      <c r="J30" s="59">
        <f>ROUND(J79, 2)</f>
        <v>0</v>
      </c>
      <c r="L30" s="28"/>
    </row>
    <row r="31" spans="2:12" s="1" customFormat="1" ht="7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" customHeight="1">
      <c r="B32" s="28"/>
      <c r="F32" s="31" t="s">
        <v>40</v>
      </c>
      <c r="I32" s="31" t="s">
        <v>39</v>
      </c>
      <c r="J32" s="31" t="s">
        <v>41</v>
      </c>
      <c r="L32" s="28"/>
    </row>
    <row r="33" spans="2:12" s="1" customFormat="1" ht="14.4" customHeight="1">
      <c r="B33" s="28"/>
      <c r="D33" s="48" t="s">
        <v>42</v>
      </c>
      <c r="E33" s="23" t="s">
        <v>43</v>
      </c>
      <c r="F33" s="84">
        <f>ROUND((SUM(BE79:BE92)),  2)</f>
        <v>0</v>
      </c>
      <c r="I33" s="85">
        <v>0.21</v>
      </c>
      <c r="J33" s="84">
        <f>ROUND(((SUM(BE79:BE92))*I33),  2)</f>
        <v>0</v>
      </c>
      <c r="L33" s="28"/>
    </row>
    <row r="34" spans="2:12" s="1" customFormat="1" ht="14.4" customHeight="1">
      <c r="B34" s="28"/>
      <c r="E34" s="23" t="s">
        <v>44</v>
      </c>
      <c r="F34" s="84">
        <f>ROUND((SUM(BF79:BF92)),  2)</f>
        <v>0</v>
      </c>
      <c r="I34" s="85">
        <v>0.12</v>
      </c>
      <c r="J34" s="84">
        <f>ROUND(((SUM(BF79:BF92))*I34),  2)</f>
        <v>0</v>
      </c>
      <c r="L34" s="28"/>
    </row>
    <row r="35" spans="2:12" s="1" customFormat="1" ht="14.4" hidden="1" customHeight="1">
      <c r="B35" s="28"/>
      <c r="E35" s="23" t="s">
        <v>45</v>
      </c>
      <c r="F35" s="84">
        <f>ROUND((SUM(BG79:BG92)),  2)</f>
        <v>0</v>
      </c>
      <c r="I35" s="85">
        <v>0.21</v>
      </c>
      <c r="J35" s="84">
        <f>0</f>
        <v>0</v>
      </c>
      <c r="L35" s="28"/>
    </row>
    <row r="36" spans="2:12" s="1" customFormat="1" ht="14.4" hidden="1" customHeight="1">
      <c r="B36" s="28"/>
      <c r="E36" s="23" t="s">
        <v>46</v>
      </c>
      <c r="F36" s="84">
        <f>ROUND((SUM(BH79:BH92)),  2)</f>
        <v>0</v>
      </c>
      <c r="I36" s="85">
        <v>0.12</v>
      </c>
      <c r="J36" s="84">
        <f>0</f>
        <v>0</v>
      </c>
      <c r="L36" s="28"/>
    </row>
    <row r="37" spans="2:12" s="1" customFormat="1" ht="14.4" hidden="1" customHeight="1">
      <c r="B37" s="28"/>
      <c r="E37" s="23" t="s">
        <v>47</v>
      </c>
      <c r="F37" s="84">
        <f>ROUND((SUM(BI79:BI92)),  2)</f>
        <v>0</v>
      </c>
      <c r="I37" s="85">
        <v>0</v>
      </c>
      <c r="J37" s="84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4" customHeight="1">
      <c r="B39" s="28"/>
      <c r="C39" s="86"/>
      <c r="D39" s="87" t="s">
        <v>48</v>
      </c>
      <c r="E39" s="50"/>
      <c r="F39" s="50"/>
      <c r="G39" s="88" t="s">
        <v>49</v>
      </c>
      <c r="H39" s="89" t="s">
        <v>50</v>
      </c>
      <c r="I39" s="50"/>
      <c r="J39" s="90">
        <f>SUM(J30:J37)</f>
        <v>0</v>
      </c>
      <c r="K39" s="91"/>
      <c r="L39" s="28"/>
    </row>
    <row r="40" spans="2:12" s="1" customFormat="1" ht="14.4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7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5" customHeight="1">
      <c r="B45" s="28"/>
      <c r="C45" s="17" t="s">
        <v>90</v>
      </c>
      <c r="L45" s="28"/>
    </row>
    <row r="46" spans="2:12" s="1" customFormat="1" ht="7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57" t="str">
        <f>E7</f>
        <v>Rekonstrukce tělocvičny a zázemí ve staré budově VŠE - Interiér</v>
      </c>
      <c r="F48" s="258"/>
      <c r="G48" s="258"/>
      <c r="H48" s="258"/>
      <c r="L48" s="28"/>
    </row>
    <row r="49" spans="2:47" s="1" customFormat="1" ht="12" customHeight="1">
      <c r="B49" s="28"/>
      <c r="C49" s="23" t="s">
        <v>87</v>
      </c>
      <c r="L49" s="28"/>
    </row>
    <row r="50" spans="2:47" s="1" customFormat="1" ht="16.5" customHeight="1">
      <c r="B50" s="28"/>
      <c r="E50" s="239" t="str">
        <f>E9</f>
        <v>N - Nábytek</v>
      </c>
      <c r="F50" s="259"/>
      <c r="G50" s="259"/>
      <c r="H50" s="259"/>
      <c r="L50" s="28"/>
    </row>
    <row r="51" spans="2:47" s="1" customFormat="1" ht="7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25. 11. 2024</v>
      </c>
      <c r="L52" s="28"/>
    </row>
    <row r="53" spans="2:47" s="1" customFormat="1" ht="7" customHeight="1">
      <c r="B53" s="28"/>
      <c r="L53" s="28"/>
    </row>
    <row r="54" spans="2:47" s="1" customFormat="1" ht="25.65" customHeight="1">
      <c r="B54" s="28"/>
      <c r="C54" s="23" t="s">
        <v>25</v>
      </c>
      <c r="F54" s="21" t="str">
        <f>E15</f>
        <v>VŠE v Praze</v>
      </c>
      <c r="I54" s="23" t="s">
        <v>31</v>
      </c>
      <c r="J54" s="26" t="str">
        <f>E21</f>
        <v>ing. arch Eva Melicharová</v>
      </c>
      <c r="L54" s="28"/>
    </row>
    <row r="55" spans="2:47" s="1" customFormat="1" ht="15.15" customHeight="1">
      <c r="B55" s="28"/>
      <c r="C55" s="23" t="s">
        <v>29</v>
      </c>
      <c r="F55" s="21" t="str">
        <f>IF(E18="","",E18)</f>
        <v>Vyplň údaj</v>
      </c>
      <c r="I55" s="23" t="s">
        <v>34</v>
      </c>
      <c r="J55" s="26" t="str">
        <f>E24</f>
        <v>Martin Škrabal</v>
      </c>
      <c r="L55" s="28"/>
    </row>
    <row r="56" spans="2:47" s="1" customFormat="1" ht="10.25" customHeight="1">
      <c r="B56" s="28"/>
      <c r="L56" s="28"/>
    </row>
    <row r="57" spans="2:47" s="1" customFormat="1" ht="29.25" customHeight="1">
      <c r="B57" s="28"/>
      <c r="C57" s="92" t="s">
        <v>91</v>
      </c>
      <c r="D57" s="86"/>
      <c r="E57" s="86"/>
      <c r="F57" s="86"/>
      <c r="G57" s="86"/>
      <c r="H57" s="86"/>
      <c r="I57" s="86"/>
      <c r="J57" s="93" t="s">
        <v>92</v>
      </c>
      <c r="K57" s="86"/>
      <c r="L57" s="28"/>
    </row>
    <row r="58" spans="2:47" s="1" customFormat="1" ht="10.25" customHeight="1">
      <c r="B58" s="28"/>
      <c r="L58" s="28"/>
    </row>
    <row r="59" spans="2:47" s="1" customFormat="1" ht="22.75" customHeight="1">
      <c r="B59" s="28"/>
      <c r="C59" s="94" t="s">
        <v>70</v>
      </c>
      <c r="J59" s="59">
        <f>J79</f>
        <v>0</v>
      </c>
      <c r="L59" s="28"/>
      <c r="AU59" s="13" t="s">
        <v>93</v>
      </c>
    </row>
    <row r="60" spans="2:47" s="1" customFormat="1" ht="21.75" customHeight="1">
      <c r="B60" s="28"/>
      <c r="L60" s="28"/>
    </row>
    <row r="61" spans="2:47" s="1" customFormat="1" ht="7" customHeight="1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28"/>
    </row>
    <row r="65" spans="2:65" s="1" customFormat="1" ht="7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28"/>
    </row>
    <row r="66" spans="2:65" s="1" customFormat="1" ht="25" customHeight="1">
      <c r="B66" s="28"/>
      <c r="C66" s="17" t="s">
        <v>94</v>
      </c>
      <c r="L66" s="28"/>
    </row>
    <row r="67" spans="2:65" s="1" customFormat="1" ht="7" customHeight="1">
      <c r="B67" s="28"/>
      <c r="L67" s="28"/>
    </row>
    <row r="68" spans="2:65" s="1" customFormat="1" ht="12" customHeight="1">
      <c r="B68" s="28"/>
      <c r="C68" s="23" t="s">
        <v>16</v>
      </c>
      <c r="L68" s="28"/>
    </row>
    <row r="69" spans="2:65" s="1" customFormat="1" ht="16.5" customHeight="1">
      <c r="B69" s="28"/>
      <c r="E69" s="257" t="str">
        <f>E7</f>
        <v>Rekonstrukce tělocvičny a zázemí ve staré budově VŠE - Interiér</v>
      </c>
      <c r="F69" s="258"/>
      <c r="G69" s="258"/>
      <c r="H69" s="258"/>
      <c r="L69" s="28"/>
    </row>
    <row r="70" spans="2:65" s="1" customFormat="1" ht="12" customHeight="1">
      <c r="B70" s="28"/>
      <c r="C70" s="23" t="s">
        <v>87</v>
      </c>
      <c r="L70" s="28"/>
    </row>
    <row r="71" spans="2:65" s="1" customFormat="1" ht="16.5" customHeight="1">
      <c r="B71" s="28"/>
      <c r="E71" s="239" t="str">
        <f>E9</f>
        <v>N - Nábytek</v>
      </c>
      <c r="F71" s="259"/>
      <c r="G71" s="259"/>
      <c r="H71" s="259"/>
      <c r="L71" s="28"/>
    </row>
    <row r="72" spans="2:65" s="1" customFormat="1" ht="7" customHeight="1">
      <c r="B72" s="28"/>
      <c r="L72" s="28"/>
    </row>
    <row r="73" spans="2:65" s="1" customFormat="1" ht="12" customHeight="1">
      <c r="B73" s="28"/>
      <c r="C73" s="23" t="s">
        <v>21</v>
      </c>
      <c r="F73" s="21" t="str">
        <f>F12</f>
        <v xml:space="preserve"> </v>
      </c>
      <c r="I73" s="23" t="s">
        <v>23</v>
      </c>
      <c r="J73" s="45" t="str">
        <f>IF(J12="","",J12)</f>
        <v>25. 11. 2024</v>
      </c>
      <c r="L73" s="28"/>
    </row>
    <row r="74" spans="2:65" s="1" customFormat="1" ht="7" customHeight="1">
      <c r="B74" s="28"/>
      <c r="L74" s="28"/>
    </row>
    <row r="75" spans="2:65" s="1" customFormat="1" ht="25.65" customHeight="1">
      <c r="B75" s="28"/>
      <c r="C75" s="23" t="s">
        <v>25</v>
      </c>
      <c r="F75" s="21" t="str">
        <f>E15</f>
        <v>VŠE v Praze</v>
      </c>
      <c r="I75" s="23" t="s">
        <v>31</v>
      </c>
      <c r="J75" s="26" t="str">
        <f>E21</f>
        <v>ing. arch Eva Melicharová</v>
      </c>
      <c r="L75" s="28"/>
    </row>
    <row r="76" spans="2:65" s="1" customFormat="1" ht="15.15" customHeight="1">
      <c r="B76" s="28"/>
      <c r="C76" s="23" t="s">
        <v>29</v>
      </c>
      <c r="F76" s="21" t="str">
        <f>IF(E18="","",E18)</f>
        <v>Vyplň údaj</v>
      </c>
      <c r="I76" s="23" t="s">
        <v>34</v>
      </c>
      <c r="J76" s="26" t="str">
        <f>E24</f>
        <v>Martin Škrabal</v>
      </c>
      <c r="L76" s="28"/>
    </row>
    <row r="77" spans="2:65" s="1" customFormat="1" ht="10.25" customHeight="1">
      <c r="B77" s="28"/>
      <c r="L77" s="28"/>
    </row>
    <row r="78" spans="2:65" s="8" customFormat="1" ht="29.25" customHeight="1">
      <c r="B78" s="95"/>
      <c r="C78" s="96" t="s">
        <v>95</v>
      </c>
      <c r="D78" s="97" t="s">
        <v>57</v>
      </c>
      <c r="E78" s="97" t="s">
        <v>53</v>
      </c>
      <c r="F78" s="97" t="s">
        <v>54</v>
      </c>
      <c r="G78" s="97" t="s">
        <v>96</v>
      </c>
      <c r="H78" s="97" t="s">
        <v>97</v>
      </c>
      <c r="I78" s="97" t="s">
        <v>98</v>
      </c>
      <c r="J78" s="97" t="s">
        <v>92</v>
      </c>
      <c r="K78" s="98" t="s">
        <v>99</v>
      </c>
      <c r="L78" s="95"/>
      <c r="M78" s="52" t="s">
        <v>19</v>
      </c>
      <c r="N78" s="53" t="s">
        <v>42</v>
      </c>
      <c r="O78" s="53" t="s">
        <v>100</v>
      </c>
      <c r="P78" s="53" t="s">
        <v>101</v>
      </c>
      <c r="Q78" s="53" t="s">
        <v>102</v>
      </c>
      <c r="R78" s="53" t="s">
        <v>103</v>
      </c>
      <c r="S78" s="53" t="s">
        <v>104</v>
      </c>
      <c r="T78" s="54" t="s">
        <v>105</v>
      </c>
    </row>
    <row r="79" spans="2:65" s="1" customFormat="1" ht="22.75" customHeight="1">
      <c r="B79" s="28"/>
      <c r="C79" s="57" t="s">
        <v>106</v>
      </c>
      <c r="J79" s="99">
        <f>BK79</f>
        <v>0</v>
      </c>
      <c r="L79" s="28"/>
      <c r="M79" s="55"/>
      <c r="N79" s="46"/>
      <c r="O79" s="46"/>
      <c r="P79" s="100">
        <f>SUM(P80:P92)</f>
        <v>0</v>
      </c>
      <c r="Q79" s="46"/>
      <c r="R79" s="100">
        <f>SUM(R80:R92)</f>
        <v>0</v>
      </c>
      <c r="S79" s="46"/>
      <c r="T79" s="101">
        <f>SUM(T80:T92)</f>
        <v>0</v>
      </c>
      <c r="AT79" s="13" t="s">
        <v>71</v>
      </c>
      <c r="AU79" s="13" t="s">
        <v>93</v>
      </c>
      <c r="BK79" s="102">
        <f>SUM(BK80:BK92)</f>
        <v>0</v>
      </c>
    </row>
    <row r="80" spans="2:65" s="1" customFormat="1" ht="49" customHeight="1">
      <c r="B80" s="28"/>
      <c r="C80" s="103" t="s">
        <v>80</v>
      </c>
      <c r="D80" s="103" t="s">
        <v>107</v>
      </c>
      <c r="E80" s="104" t="s">
        <v>108</v>
      </c>
      <c r="F80" s="105" t="s">
        <v>109</v>
      </c>
      <c r="G80" s="106" t="s">
        <v>110</v>
      </c>
      <c r="H80" s="107">
        <v>2</v>
      </c>
      <c r="I80" s="108"/>
      <c r="J80" s="109">
        <f t="shared" ref="J80:J92" si="0">ROUND(I80*H80,2)</f>
        <v>0</v>
      </c>
      <c r="K80" s="105" t="s">
        <v>19</v>
      </c>
      <c r="L80" s="28"/>
      <c r="M80" s="110" t="s">
        <v>19</v>
      </c>
      <c r="N80" s="111" t="s">
        <v>43</v>
      </c>
      <c r="P80" s="112">
        <f t="shared" ref="P80:P92" si="1">O80*H80</f>
        <v>0</v>
      </c>
      <c r="Q80" s="112">
        <v>0</v>
      </c>
      <c r="R80" s="112">
        <f t="shared" ref="R80:R92" si="2">Q80*H80</f>
        <v>0</v>
      </c>
      <c r="S80" s="112">
        <v>0</v>
      </c>
      <c r="T80" s="113">
        <f t="shared" ref="T80:T92" si="3">S80*H80</f>
        <v>0</v>
      </c>
      <c r="AR80" s="114" t="s">
        <v>111</v>
      </c>
      <c r="AT80" s="114" t="s">
        <v>107</v>
      </c>
      <c r="AU80" s="114" t="s">
        <v>72</v>
      </c>
      <c r="AY80" s="13" t="s">
        <v>112</v>
      </c>
      <c r="BE80" s="115">
        <f t="shared" ref="BE80:BE92" si="4">IF(N80="základní",J80,0)</f>
        <v>0</v>
      </c>
      <c r="BF80" s="115">
        <f t="shared" ref="BF80:BF92" si="5">IF(N80="snížená",J80,0)</f>
        <v>0</v>
      </c>
      <c r="BG80" s="115">
        <f t="shared" ref="BG80:BG92" si="6">IF(N80="zákl. přenesená",J80,0)</f>
        <v>0</v>
      </c>
      <c r="BH80" s="115">
        <f t="shared" ref="BH80:BH92" si="7">IF(N80="sníž. přenesená",J80,0)</f>
        <v>0</v>
      </c>
      <c r="BI80" s="115">
        <f t="shared" ref="BI80:BI92" si="8">IF(N80="nulová",J80,0)</f>
        <v>0</v>
      </c>
      <c r="BJ80" s="13" t="s">
        <v>80</v>
      </c>
      <c r="BK80" s="115">
        <f t="shared" ref="BK80:BK92" si="9">ROUND(I80*H80,2)</f>
        <v>0</v>
      </c>
      <c r="BL80" s="13" t="s">
        <v>111</v>
      </c>
      <c r="BM80" s="114" t="s">
        <v>82</v>
      </c>
    </row>
    <row r="81" spans="2:65" s="1" customFormat="1" ht="24.15" customHeight="1">
      <c r="B81" s="28"/>
      <c r="C81" s="103" t="s">
        <v>82</v>
      </c>
      <c r="D81" s="103" t="s">
        <v>107</v>
      </c>
      <c r="E81" s="104" t="s">
        <v>113</v>
      </c>
      <c r="F81" s="105" t="s">
        <v>114</v>
      </c>
      <c r="G81" s="106" t="s">
        <v>110</v>
      </c>
      <c r="H81" s="107">
        <v>4</v>
      </c>
      <c r="I81" s="108"/>
      <c r="J81" s="109">
        <f t="shared" si="0"/>
        <v>0</v>
      </c>
      <c r="K81" s="105" t="s">
        <v>19</v>
      </c>
      <c r="L81" s="28"/>
      <c r="M81" s="110" t="s">
        <v>19</v>
      </c>
      <c r="N81" s="111" t="s">
        <v>43</v>
      </c>
      <c r="P81" s="112">
        <f t="shared" si="1"/>
        <v>0</v>
      </c>
      <c r="Q81" s="112">
        <v>0</v>
      </c>
      <c r="R81" s="112">
        <f t="shared" si="2"/>
        <v>0</v>
      </c>
      <c r="S81" s="112">
        <v>0</v>
      </c>
      <c r="T81" s="113">
        <f t="shared" si="3"/>
        <v>0</v>
      </c>
      <c r="AR81" s="114" t="s">
        <v>111</v>
      </c>
      <c r="AT81" s="114" t="s">
        <v>107</v>
      </c>
      <c r="AU81" s="114" t="s">
        <v>72</v>
      </c>
      <c r="AY81" s="13" t="s">
        <v>112</v>
      </c>
      <c r="BE81" s="115">
        <f t="shared" si="4"/>
        <v>0</v>
      </c>
      <c r="BF81" s="115">
        <f t="shared" si="5"/>
        <v>0</v>
      </c>
      <c r="BG81" s="115">
        <f t="shared" si="6"/>
        <v>0</v>
      </c>
      <c r="BH81" s="115">
        <f t="shared" si="7"/>
        <v>0</v>
      </c>
      <c r="BI81" s="115">
        <f t="shared" si="8"/>
        <v>0</v>
      </c>
      <c r="BJ81" s="13" t="s">
        <v>80</v>
      </c>
      <c r="BK81" s="115">
        <f t="shared" si="9"/>
        <v>0</v>
      </c>
      <c r="BL81" s="13" t="s">
        <v>111</v>
      </c>
      <c r="BM81" s="114" t="s">
        <v>111</v>
      </c>
    </row>
    <row r="82" spans="2:65" s="1" customFormat="1" ht="24.15" customHeight="1">
      <c r="B82" s="28"/>
      <c r="C82" s="103" t="s">
        <v>115</v>
      </c>
      <c r="D82" s="103" t="s">
        <v>107</v>
      </c>
      <c r="E82" s="104" t="s">
        <v>116</v>
      </c>
      <c r="F82" s="105" t="s">
        <v>117</v>
      </c>
      <c r="G82" s="106" t="s">
        <v>110</v>
      </c>
      <c r="H82" s="107">
        <v>6</v>
      </c>
      <c r="I82" s="108"/>
      <c r="J82" s="109">
        <f t="shared" si="0"/>
        <v>0</v>
      </c>
      <c r="K82" s="105" t="s">
        <v>19</v>
      </c>
      <c r="L82" s="28"/>
      <c r="M82" s="110" t="s">
        <v>19</v>
      </c>
      <c r="N82" s="111" t="s">
        <v>43</v>
      </c>
      <c r="P82" s="112">
        <f t="shared" si="1"/>
        <v>0</v>
      </c>
      <c r="Q82" s="112">
        <v>0</v>
      </c>
      <c r="R82" s="112">
        <f t="shared" si="2"/>
        <v>0</v>
      </c>
      <c r="S82" s="112">
        <v>0</v>
      </c>
      <c r="T82" s="113">
        <f t="shared" si="3"/>
        <v>0</v>
      </c>
      <c r="AR82" s="114" t="s">
        <v>111</v>
      </c>
      <c r="AT82" s="114" t="s">
        <v>107</v>
      </c>
      <c r="AU82" s="114" t="s">
        <v>72</v>
      </c>
      <c r="AY82" s="13" t="s">
        <v>112</v>
      </c>
      <c r="BE82" s="115">
        <f t="shared" si="4"/>
        <v>0</v>
      </c>
      <c r="BF82" s="115">
        <f t="shared" si="5"/>
        <v>0</v>
      </c>
      <c r="BG82" s="115">
        <f t="shared" si="6"/>
        <v>0</v>
      </c>
      <c r="BH82" s="115">
        <f t="shared" si="7"/>
        <v>0</v>
      </c>
      <c r="BI82" s="115">
        <f t="shared" si="8"/>
        <v>0</v>
      </c>
      <c r="BJ82" s="13" t="s">
        <v>80</v>
      </c>
      <c r="BK82" s="115">
        <f t="shared" si="9"/>
        <v>0</v>
      </c>
      <c r="BL82" s="13" t="s">
        <v>111</v>
      </c>
      <c r="BM82" s="114" t="s">
        <v>118</v>
      </c>
    </row>
    <row r="83" spans="2:65" s="1" customFormat="1" ht="44.25" customHeight="1">
      <c r="B83" s="28"/>
      <c r="C83" s="103" t="s">
        <v>111</v>
      </c>
      <c r="D83" s="103" t="s">
        <v>107</v>
      </c>
      <c r="E83" s="104" t="s">
        <v>119</v>
      </c>
      <c r="F83" s="105" t="s">
        <v>120</v>
      </c>
      <c r="G83" s="106" t="s">
        <v>110</v>
      </c>
      <c r="H83" s="107">
        <v>3</v>
      </c>
      <c r="I83" s="108"/>
      <c r="J83" s="109">
        <f t="shared" si="0"/>
        <v>0</v>
      </c>
      <c r="K83" s="105" t="s">
        <v>19</v>
      </c>
      <c r="L83" s="28"/>
      <c r="M83" s="110" t="s">
        <v>19</v>
      </c>
      <c r="N83" s="111" t="s">
        <v>43</v>
      </c>
      <c r="P83" s="112">
        <f t="shared" si="1"/>
        <v>0</v>
      </c>
      <c r="Q83" s="112">
        <v>0</v>
      </c>
      <c r="R83" s="112">
        <f t="shared" si="2"/>
        <v>0</v>
      </c>
      <c r="S83" s="112">
        <v>0</v>
      </c>
      <c r="T83" s="113">
        <f t="shared" si="3"/>
        <v>0</v>
      </c>
      <c r="AR83" s="114" t="s">
        <v>111</v>
      </c>
      <c r="AT83" s="114" t="s">
        <v>107</v>
      </c>
      <c r="AU83" s="114" t="s">
        <v>72</v>
      </c>
      <c r="AY83" s="13" t="s">
        <v>112</v>
      </c>
      <c r="BE83" s="115">
        <f t="shared" si="4"/>
        <v>0</v>
      </c>
      <c r="BF83" s="115">
        <f t="shared" si="5"/>
        <v>0</v>
      </c>
      <c r="BG83" s="115">
        <f t="shared" si="6"/>
        <v>0</v>
      </c>
      <c r="BH83" s="115">
        <f t="shared" si="7"/>
        <v>0</v>
      </c>
      <c r="BI83" s="115">
        <f t="shared" si="8"/>
        <v>0</v>
      </c>
      <c r="BJ83" s="13" t="s">
        <v>80</v>
      </c>
      <c r="BK83" s="115">
        <f t="shared" si="9"/>
        <v>0</v>
      </c>
      <c r="BL83" s="13" t="s">
        <v>111</v>
      </c>
      <c r="BM83" s="114" t="s">
        <v>121</v>
      </c>
    </row>
    <row r="84" spans="2:65" s="1" customFormat="1" ht="44.25" customHeight="1">
      <c r="B84" s="28"/>
      <c r="C84" s="103" t="s">
        <v>122</v>
      </c>
      <c r="D84" s="103" t="s">
        <v>107</v>
      </c>
      <c r="E84" s="104" t="s">
        <v>123</v>
      </c>
      <c r="F84" s="105" t="s">
        <v>124</v>
      </c>
      <c r="G84" s="106" t="s">
        <v>110</v>
      </c>
      <c r="H84" s="107">
        <v>2</v>
      </c>
      <c r="I84" s="108"/>
      <c r="J84" s="109">
        <f t="shared" si="0"/>
        <v>0</v>
      </c>
      <c r="K84" s="105" t="s">
        <v>19</v>
      </c>
      <c r="L84" s="28"/>
      <c r="M84" s="110" t="s">
        <v>19</v>
      </c>
      <c r="N84" s="111" t="s">
        <v>43</v>
      </c>
      <c r="P84" s="112">
        <f t="shared" si="1"/>
        <v>0</v>
      </c>
      <c r="Q84" s="112">
        <v>0</v>
      </c>
      <c r="R84" s="112">
        <f t="shared" si="2"/>
        <v>0</v>
      </c>
      <c r="S84" s="112">
        <v>0</v>
      </c>
      <c r="T84" s="113">
        <f t="shared" si="3"/>
        <v>0</v>
      </c>
      <c r="AR84" s="114" t="s">
        <v>111</v>
      </c>
      <c r="AT84" s="114" t="s">
        <v>107</v>
      </c>
      <c r="AU84" s="114" t="s">
        <v>72</v>
      </c>
      <c r="AY84" s="13" t="s">
        <v>112</v>
      </c>
      <c r="BE84" s="115">
        <f t="shared" si="4"/>
        <v>0</v>
      </c>
      <c r="BF84" s="115">
        <f t="shared" si="5"/>
        <v>0</v>
      </c>
      <c r="BG84" s="115">
        <f t="shared" si="6"/>
        <v>0</v>
      </c>
      <c r="BH84" s="115">
        <f t="shared" si="7"/>
        <v>0</v>
      </c>
      <c r="BI84" s="115">
        <f t="shared" si="8"/>
        <v>0</v>
      </c>
      <c r="BJ84" s="13" t="s">
        <v>80</v>
      </c>
      <c r="BK84" s="115">
        <f t="shared" si="9"/>
        <v>0</v>
      </c>
      <c r="BL84" s="13" t="s">
        <v>111</v>
      </c>
      <c r="BM84" s="114" t="s">
        <v>125</v>
      </c>
    </row>
    <row r="85" spans="2:65" s="1" customFormat="1" ht="49" customHeight="1">
      <c r="B85" s="28"/>
      <c r="C85" s="103" t="s">
        <v>118</v>
      </c>
      <c r="D85" s="103" t="s">
        <v>107</v>
      </c>
      <c r="E85" s="104" t="s">
        <v>126</v>
      </c>
      <c r="F85" s="105" t="s">
        <v>127</v>
      </c>
      <c r="G85" s="106" t="s">
        <v>110</v>
      </c>
      <c r="H85" s="107">
        <v>2</v>
      </c>
      <c r="I85" s="108"/>
      <c r="J85" s="109">
        <f t="shared" si="0"/>
        <v>0</v>
      </c>
      <c r="K85" s="105" t="s">
        <v>19</v>
      </c>
      <c r="L85" s="28"/>
      <c r="M85" s="110" t="s">
        <v>19</v>
      </c>
      <c r="N85" s="111" t="s">
        <v>43</v>
      </c>
      <c r="P85" s="112">
        <f t="shared" si="1"/>
        <v>0</v>
      </c>
      <c r="Q85" s="112">
        <v>0</v>
      </c>
      <c r="R85" s="112">
        <f t="shared" si="2"/>
        <v>0</v>
      </c>
      <c r="S85" s="112">
        <v>0</v>
      </c>
      <c r="T85" s="113">
        <f t="shared" si="3"/>
        <v>0</v>
      </c>
      <c r="AR85" s="114" t="s">
        <v>111</v>
      </c>
      <c r="AT85" s="114" t="s">
        <v>107</v>
      </c>
      <c r="AU85" s="114" t="s">
        <v>72</v>
      </c>
      <c r="AY85" s="13" t="s">
        <v>112</v>
      </c>
      <c r="BE85" s="115">
        <f t="shared" si="4"/>
        <v>0</v>
      </c>
      <c r="BF85" s="115">
        <f t="shared" si="5"/>
        <v>0</v>
      </c>
      <c r="BG85" s="115">
        <f t="shared" si="6"/>
        <v>0</v>
      </c>
      <c r="BH85" s="115">
        <f t="shared" si="7"/>
        <v>0</v>
      </c>
      <c r="BI85" s="115">
        <f t="shared" si="8"/>
        <v>0</v>
      </c>
      <c r="BJ85" s="13" t="s">
        <v>80</v>
      </c>
      <c r="BK85" s="115">
        <f t="shared" si="9"/>
        <v>0</v>
      </c>
      <c r="BL85" s="13" t="s">
        <v>111</v>
      </c>
      <c r="BM85" s="114" t="s">
        <v>8</v>
      </c>
    </row>
    <row r="86" spans="2:65" s="1" customFormat="1" ht="33" customHeight="1">
      <c r="B86" s="28"/>
      <c r="C86" s="103" t="s">
        <v>128</v>
      </c>
      <c r="D86" s="103" t="s">
        <v>107</v>
      </c>
      <c r="E86" s="104" t="s">
        <v>129</v>
      </c>
      <c r="F86" s="105" t="s">
        <v>130</v>
      </c>
      <c r="G86" s="106" t="s">
        <v>110</v>
      </c>
      <c r="H86" s="107">
        <v>2</v>
      </c>
      <c r="I86" s="108"/>
      <c r="J86" s="109">
        <f t="shared" si="0"/>
        <v>0</v>
      </c>
      <c r="K86" s="105" t="s">
        <v>19</v>
      </c>
      <c r="L86" s="28"/>
      <c r="M86" s="110" t="s">
        <v>19</v>
      </c>
      <c r="N86" s="111" t="s">
        <v>43</v>
      </c>
      <c r="P86" s="112">
        <f t="shared" si="1"/>
        <v>0</v>
      </c>
      <c r="Q86" s="112">
        <v>0</v>
      </c>
      <c r="R86" s="112">
        <f t="shared" si="2"/>
        <v>0</v>
      </c>
      <c r="S86" s="112">
        <v>0</v>
      </c>
      <c r="T86" s="113">
        <f t="shared" si="3"/>
        <v>0</v>
      </c>
      <c r="AR86" s="114" t="s">
        <v>111</v>
      </c>
      <c r="AT86" s="114" t="s">
        <v>107</v>
      </c>
      <c r="AU86" s="114" t="s">
        <v>72</v>
      </c>
      <c r="AY86" s="13" t="s">
        <v>112</v>
      </c>
      <c r="BE86" s="115">
        <f t="shared" si="4"/>
        <v>0</v>
      </c>
      <c r="BF86" s="115">
        <f t="shared" si="5"/>
        <v>0</v>
      </c>
      <c r="BG86" s="115">
        <f t="shared" si="6"/>
        <v>0</v>
      </c>
      <c r="BH86" s="115">
        <f t="shared" si="7"/>
        <v>0</v>
      </c>
      <c r="BI86" s="115">
        <f t="shared" si="8"/>
        <v>0</v>
      </c>
      <c r="BJ86" s="13" t="s">
        <v>80</v>
      </c>
      <c r="BK86" s="115">
        <f t="shared" si="9"/>
        <v>0</v>
      </c>
      <c r="BL86" s="13" t="s">
        <v>111</v>
      </c>
      <c r="BM86" s="114" t="s">
        <v>131</v>
      </c>
    </row>
    <row r="87" spans="2:65" s="1" customFormat="1" ht="49" customHeight="1">
      <c r="B87" s="28"/>
      <c r="C87" s="103" t="s">
        <v>121</v>
      </c>
      <c r="D87" s="103" t="s">
        <v>107</v>
      </c>
      <c r="E87" s="104" t="s">
        <v>132</v>
      </c>
      <c r="F87" s="105" t="s">
        <v>133</v>
      </c>
      <c r="G87" s="106" t="s">
        <v>110</v>
      </c>
      <c r="H87" s="107">
        <v>1</v>
      </c>
      <c r="I87" s="108"/>
      <c r="J87" s="109">
        <f t="shared" si="0"/>
        <v>0</v>
      </c>
      <c r="K87" s="105" t="s">
        <v>19</v>
      </c>
      <c r="L87" s="28"/>
      <c r="M87" s="110" t="s">
        <v>19</v>
      </c>
      <c r="N87" s="111" t="s">
        <v>43</v>
      </c>
      <c r="P87" s="112">
        <f t="shared" si="1"/>
        <v>0</v>
      </c>
      <c r="Q87" s="112">
        <v>0</v>
      </c>
      <c r="R87" s="112">
        <f t="shared" si="2"/>
        <v>0</v>
      </c>
      <c r="S87" s="112">
        <v>0</v>
      </c>
      <c r="T87" s="113">
        <f t="shared" si="3"/>
        <v>0</v>
      </c>
      <c r="AR87" s="114" t="s">
        <v>111</v>
      </c>
      <c r="AT87" s="114" t="s">
        <v>107</v>
      </c>
      <c r="AU87" s="114" t="s">
        <v>72</v>
      </c>
      <c r="AY87" s="13" t="s">
        <v>112</v>
      </c>
      <c r="BE87" s="115">
        <f t="shared" si="4"/>
        <v>0</v>
      </c>
      <c r="BF87" s="115">
        <f t="shared" si="5"/>
        <v>0</v>
      </c>
      <c r="BG87" s="115">
        <f t="shared" si="6"/>
        <v>0</v>
      </c>
      <c r="BH87" s="115">
        <f t="shared" si="7"/>
        <v>0</v>
      </c>
      <c r="BI87" s="115">
        <f t="shared" si="8"/>
        <v>0</v>
      </c>
      <c r="BJ87" s="13" t="s">
        <v>80</v>
      </c>
      <c r="BK87" s="115">
        <f t="shared" si="9"/>
        <v>0</v>
      </c>
      <c r="BL87" s="13" t="s">
        <v>111</v>
      </c>
      <c r="BM87" s="114" t="s">
        <v>134</v>
      </c>
    </row>
    <row r="88" spans="2:65" s="1" customFormat="1" ht="55.5" customHeight="1">
      <c r="B88" s="28"/>
      <c r="C88" s="103" t="s">
        <v>135</v>
      </c>
      <c r="D88" s="103" t="s">
        <v>107</v>
      </c>
      <c r="E88" s="104" t="s">
        <v>136</v>
      </c>
      <c r="F88" s="105" t="s">
        <v>137</v>
      </c>
      <c r="G88" s="106" t="s">
        <v>110</v>
      </c>
      <c r="H88" s="107">
        <v>26</v>
      </c>
      <c r="I88" s="108"/>
      <c r="J88" s="109">
        <f t="shared" si="0"/>
        <v>0</v>
      </c>
      <c r="K88" s="105" t="s">
        <v>19</v>
      </c>
      <c r="L88" s="28"/>
      <c r="M88" s="110" t="s">
        <v>19</v>
      </c>
      <c r="N88" s="111" t="s">
        <v>43</v>
      </c>
      <c r="P88" s="112">
        <f t="shared" si="1"/>
        <v>0</v>
      </c>
      <c r="Q88" s="112">
        <v>0</v>
      </c>
      <c r="R88" s="112">
        <f t="shared" si="2"/>
        <v>0</v>
      </c>
      <c r="S88" s="112">
        <v>0</v>
      </c>
      <c r="T88" s="113">
        <f t="shared" si="3"/>
        <v>0</v>
      </c>
      <c r="AR88" s="114" t="s">
        <v>111</v>
      </c>
      <c r="AT88" s="114" t="s">
        <v>107</v>
      </c>
      <c r="AU88" s="114" t="s">
        <v>72</v>
      </c>
      <c r="AY88" s="13" t="s">
        <v>112</v>
      </c>
      <c r="BE88" s="115">
        <f t="shared" si="4"/>
        <v>0</v>
      </c>
      <c r="BF88" s="115">
        <f t="shared" si="5"/>
        <v>0</v>
      </c>
      <c r="BG88" s="115">
        <f t="shared" si="6"/>
        <v>0</v>
      </c>
      <c r="BH88" s="115">
        <f t="shared" si="7"/>
        <v>0</v>
      </c>
      <c r="BI88" s="115">
        <f t="shared" si="8"/>
        <v>0</v>
      </c>
      <c r="BJ88" s="13" t="s">
        <v>80</v>
      </c>
      <c r="BK88" s="115">
        <f t="shared" si="9"/>
        <v>0</v>
      </c>
      <c r="BL88" s="13" t="s">
        <v>111</v>
      </c>
      <c r="BM88" s="114" t="s">
        <v>138</v>
      </c>
    </row>
    <row r="89" spans="2:65" s="1" customFormat="1" ht="55.5" customHeight="1">
      <c r="B89" s="28"/>
      <c r="C89" s="103" t="s">
        <v>125</v>
      </c>
      <c r="D89" s="103" t="s">
        <v>107</v>
      </c>
      <c r="E89" s="104" t="s">
        <v>139</v>
      </c>
      <c r="F89" s="105" t="s">
        <v>140</v>
      </c>
      <c r="G89" s="106" t="s">
        <v>110</v>
      </c>
      <c r="H89" s="107">
        <v>8</v>
      </c>
      <c r="I89" s="108"/>
      <c r="J89" s="109">
        <f t="shared" si="0"/>
        <v>0</v>
      </c>
      <c r="K89" s="105" t="s">
        <v>19</v>
      </c>
      <c r="L89" s="28"/>
      <c r="M89" s="110" t="s">
        <v>19</v>
      </c>
      <c r="N89" s="111" t="s">
        <v>43</v>
      </c>
      <c r="P89" s="112">
        <f t="shared" si="1"/>
        <v>0</v>
      </c>
      <c r="Q89" s="112">
        <v>0</v>
      </c>
      <c r="R89" s="112">
        <f t="shared" si="2"/>
        <v>0</v>
      </c>
      <c r="S89" s="112">
        <v>0</v>
      </c>
      <c r="T89" s="113">
        <f t="shared" si="3"/>
        <v>0</v>
      </c>
      <c r="AR89" s="114" t="s">
        <v>111</v>
      </c>
      <c r="AT89" s="114" t="s">
        <v>107</v>
      </c>
      <c r="AU89" s="114" t="s">
        <v>72</v>
      </c>
      <c r="AY89" s="13" t="s">
        <v>112</v>
      </c>
      <c r="BE89" s="115">
        <f t="shared" si="4"/>
        <v>0</v>
      </c>
      <c r="BF89" s="115">
        <f t="shared" si="5"/>
        <v>0</v>
      </c>
      <c r="BG89" s="115">
        <f t="shared" si="6"/>
        <v>0</v>
      </c>
      <c r="BH89" s="115">
        <f t="shared" si="7"/>
        <v>0</v>
      </c>
      <c r="BI89" s="115">
        <f t="shared" si="8"/>
        <v>0</v>
      </c>
      <c r="BJ89" s="13" t="s">
        <v>80</v>
      </c>
      <c r="BK89" s="115">
        <f t="shared" si="9"/>
        <v>0</v>
      </c>
      <c r="BL89" s="13" t="s">
        <v>111</v>
      </c>
      <c r="BM89" s="114" t="s">
        <v>141</v>
      </c>
    </row>
    <row r="90" spans="2:65" s="1" customFormat="1" ht="33" customHeight="1">
      <c r="B90" s="28"/>
      <c r="C90" s="103" t="s">
        <v>142</v>
      </c>
      <c r="D90" s="103" t="s">
        <v>107</v>
      </c>
      <c r="E90" s="104" t="s">
        <v>143</v>
      </c>
      <c r="F90" s="105" t="s">
        <v>144</v>
      </c>
      <c r="G90" s="106" t="s">
        <v>110</v>
      </c>
      <c r="H90" s="107">
        <v>1</v>
      </c>
      <c r="I90" s="108"/>
      <c r="J90" s="109">
        <f t="shared" si="0"/>
        <v>0</v>
      </c>
      <c r="K90" s="105" t="s">
        <v>19</v>
      </c>
      <c r="L90" s="28"/>
      <c r="M90" s="110" t="s">
        <v>19</v>
      </c>
      <c r="N90" s="111" t="s">
        <v>43</v>
      </c>
      <c r="P90" s="112">
        <f t="shared" si="1"/>
        <v>0</v>
      </c>
      <c r="Q90" s="112">
        <v>0</v>
      </c>
      <c r="R90" s="112">
        <f t="shared" si="2"/>
        <v>0</v>
      </c>
      <c r="S90" s="112">
        <v>0</v>
      </c>
      <c r="T90" s="113">
        <f t="shared" si="3"/>
        <v>0</v>
      </c>
      <c r="AR90" s="114" t="s">
        <v>111</v>
      </c>
      <c r="AT90" s="114" t="s">
        <v>107</v>
      </c>
      <c r="AU90" s="114" t="s">
        <v>72</v>
      </c>
      <c r="AY90" s="13" t="s">
        <v>112</v>
      </c>
      <c r="BE90" s="115">
        <f t="shared" si="4"/>
        <v>0</v>
      </c>
      <c r="BF90" s="115">
        <f t="shared" si="5"/>
        <v>0</v>
      </c>
      <c r="BG90" s="115">
        <f t="shared" si="6"/>
        <v>0</v>
      </c>
      <c r="BH90" s="115">
        <f t="shared" si="7"/>
        <v>0</v>
      </c>
      <c r="BI90" s="115">
        <f t="shared" si="8"/>
        <v>0</v>
      </c>
      <c r="BJ90" s="13" t="s">
        <v>80</v>
      </c>
      <c r="BK90" s="115">
        <f t="shared" si="9"/>
        <v>0</v>
      </c>
      <c r="BL90" s="13" t="s">
        <v>111</v>
      </c>
      <c r="BM90" s="114" t="s">
        <v>145</v>
      </c>
    </row>
    <row r="91" spans="2:65" s="1" customFormat="1" ht="33" customHeight="1">
      <c r="B91" s="28"/>
      <c r="C91" s="103" t="s">
        <v>8</v>
      </c>
      <c r="D91" s="103" t="s">
        <v>107</v>
      </c>
      <c r="E91" s="104" t="s">
        <v>146</v>
      </c>
      <c r="F91" s="105" t="s">
        <v>147</v>
      </c>
      <c r="G91" s="106" t="s">
        <v>110</v>
      </c>
      <c r="H91" s="107">
        <v>1</v>
      </c>
      <c r="I91" s="108"/>
      <c r="J91" s="109">
        <f t="shared" si="0"/>
        <v>0</v>
      </c>
      <c r="K91" s="105" t="s">
        <v>19</v>
      </c>
      <c r="L91" s="28"/>
      <c r="M91" s="110" t="s">
        <v>19</v>
      </c>
      <c r="N91" s="111" t="s">
        <v>43</v>
      </c>
      <c r="P91" s="112">
        <f t="shared" si="1"/>
        <v>0</v>
      </c>
      <c r="Q91" s="112">
        <v>0</v>
      </c>
      <c r="R91" s="112">
        <f t="shared" si="2"/>
        <v>0</v>
      </c>
      <c r="S91" s="112">
        <v>0</v>
      </c>
      <c r="T91" s="113">
        <f t="shared" si="3"/>
        <v>0</v>
      </c>
      <c r="AR91" s="114" t="s">
        <v>111</v>
      </c>
      <c r="AT91" s="114" t="s">
        <v>107</v>
      </c>
      <c r="AU91" s="114" t="s">
        <v>72</v>
      </c>
      <c r="AY91" s="13" t="s">
        <v>112</v>
      </c>
      <c r="BE91" s="115">
        <f t="shared" si="4"/>
        <v>0</v>
      </c>
      <c r="BF91" s="115">
        <f t="shared" si="5"/>
        <v>0</v>
      </c>
      <c r="BG91" s="115">
        <f t="shared" si="6"/>
        <v>0</v>
      </c>
      <c r="BH91" s="115">
        <f t="shared" si="7"/>
        <v>0</v>
      </c>
      <c r="BI91" s="115">
        <f t="shared" si="8"/>
        <v>0</v>
      </c>
      <c r="BJ91" s="13" t="s">
        <v>80</v>
      </c>
      <c r="BK91" s="115">
        <f t="shared" si="9"/>
        <v>0</v>
      </c>
      <c r="BL91" s="13" t="s">
        <v>111</v>
      </c>
      <c r="BM91" s="114" t="s">
        <v>148</v>
      </c>
    </row>
    <row r="92" spans="2:65" s="1" customFormat="1" ht="16.5" customHeight="1">
      <c r="B92" s="28"/>
      <c r="C92" s="103" t="s">
        <v>149</v>
      </c>
      <c r="D92" s="103" t="s">
        <v>107</v>
      </c>
      <c r="E92" s="104" t="s">
        <v>150</v>
      </c>
      <c r="F92" s="105" t="s">
        <v>151</v>
      </c>
      <c r="G92" s="106" t="s">
        <v>152</v>
      </c>
      <c r="H92" s="107">
        <v>1</v>
      </c>
      <c r="I92" s="108"/>
      <c r="J92" s="109">
        <f t="shared" si="0"/>
        <v>0</v>
      </c>
      <c r="K92" s="105" t="s">
        <v>19</v>
      </c>
      <c r="L92" s="28"/>
      <c r="M92" s="116" t="s">
        <v>19</v>
      </c>
      <c r="N92" s="117" t="s">
        <v>43</v>
      </c>
      <c r="O92" s="118"/>
      <c r="P92" s="119">
        <f t="shared" si="1"/>
        <v>0</v>
      </c>
      <c r="Q92" s="119">
        <v>0</v>
      </c>
      <c r="R92" s="119">
        <f t="shared" si="2"/>
        <v>0</v>
      </c>
      <c r="S92" s="119">
        <v>0</v>
      </c>
      <c r="T92" s="120">
        <f t="shared" si="3"/>
        <v>0</v>
      </c>
      <c r="AR92" s="114" t="s">
        <v>111</v>
      </c>
      <c r="AT92" s="114" t="s">
        <v>107</v>
      </c>
      <c r="AU92" s="114" t="s">
        <v>72</v>
      </c>
      <c r="AY92" s="13" t="s">
        <v>112</v>
      </c>
      <c r="BE92" s="115">
        <f t="shared" si="4"/>
        <v>0</v>
      </c>
      <c r="BF92" s="115">
        <f t="shared" si="5"/>
        <v>0</v>
      </c>
      <c r="BG92" s="115">
        <f t="shared" si="6"/>
        <v>0</v>
      </c>
      <c r="BH92" s="115">
        <f t="shared" si="7"/>
        <v>0</v>
      </c>
      <c r="BI92" s="115">
        <f t="shared" si="8"/>
        <v>0</v>
      </c>
      <c r="BJ92" s="13" t="s">
        <v>80</v>
      </c>
      <c r="BK92" s="115">
        <f t="shared" si="9"/>
        <v>0</v>
      </c>
      <c r="BL92" s="13" t="s">
        <v>111</v>
      </c>
      <c r="BM92" s="114" t="s">
        <v>153</v>
      </c>
    </row>
    <row r="93" spans="2:65" s="1" customFormat="1" ht="7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28"/>
    </row>
  </sheetData>
  <sheetProtection algorithmName="SHA-512" hashValue="BuceSwc+DjFUIEQsIYKVCxxDJwvi9c5C/dIK+NBzF3KYFbCTcfbb37tMwuTePfKMU2c5eWRw6EPBaZv+1HIZMg==" saltValue="No84cswdZeT6NwY5JyEc6RpHXIj1CQVu4lXaBZxwLOzfLjjvN6lhQauNKvQxY+Fqu40oiwYkyOJPr8VWJm07mQ==" spinCount="100000" sheet="1" objects="1" scenarios="1" formatColumns="0" formatRows="0" autoFilter="0"/>
  <autoFilter ref="C78:K92" xr:uid="{00000000-0009-0000-0000-000001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1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3" t="s">
        <v>85</v>
      </c>
    </row>
    <row r="3" spans="2:46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5" customHeight="1">
      <c r="B4" s="16"/>
      <c r="D4" s="17" t="s">
        <v>86</v>
      </c>
      <c r="L4" s="16"/>
      <c r="M4" s="81" t="s">
        <v>10</v>
      </c>
      <c r="AT4" s="13" t="s">
        <v>4</v>
      </c>
    </row>
    <row r="5" spans="2:46" ht="7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257" t="str">
        <f>'Rekapitulace stavby'!K6</f>
        <v>Rekonstrukce tělocvičny a zázemí ve staré budově VŠE - Interiér</v>
      </c>
      <c r="F7" s="258"/>
      <c r="G7" s="258"/>
      <c r="H7" s="258"/>
      <c r="L7" s="16"/>
    </row>
    <row r="8" spans="2:46" s="1" customFormat="1" ht="12" customHeight="1">
      <c r="B8" s="28"/>
      <c r="D8" s="23" t="s">
        <v>87</v>
      </c>
      <c r="L8" s="28"/>
    </row>
    <row r="9" spans="2:46" s="1" customFormat="1" ht="16.5" customHeight="1">
      <c r="B9" s="28"/>
      <c r="E9" s="239" t="s">
        <v>154</v>
      </c>
      <c r="F9" s="259"/>
      <c r="G9" s="259"/>
      <c r="H9" s="259"/>
      <c r="L9" s="28"/>
    </row>
    <row r="10" spans="2:46" s="1" customFormat="1" ht="10">
      <c r="B10" s="28"/>
      <c r="L10" s="28"/>
    </row>
    <row r="11" spans="2:46" s="1" customFormat="1" ht="12" customHeight="1">
      <c r="B11" s="28"/>
      <c r="D11" s="23" t="s">
        <v>18</v>
      </c>
      <c r="F11" s="21" t="s">
        <v>19</v>
      </c>
      <c r="I11" s="23" t="s">
        <v>20</v>
      </c>
      <c r="J11" s="21" t="s">
        <v>19</v>
      </c>
      <c r="L11" s="28"/>
    </row>
    <row r="12" spans="2:46" s="1" customFormat="1" ht="12" customHeight="1">
      <c r="B12" s="28"/>
      <c r="D12" s="23" t="s">
        <v>21</v>
      </c>
      <c r="F12" s="21" t="s">
        <v>22</v>
      </c>
      <c r="I12" s="23" t="s">
        <v>23</v>
      </c>
      <c r="J12" s="45" t="str">
        <f>'Rekapitulace stavby'!AN8</f>
        <v>25. 11. 2024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3" t="s">
        <v>25</v>
      </c>
      <c r="I14" s="23" t="s">
        <v>26</v>
      </c>
      <c r="J14" s="21" t="s">
        <v>19</v>
      </c>
      <c r="L14" s="28"/>
    </row>
    <row r="15" spans="2:46" s="1" customFormat="1" ht="18" customHeight="1">
      <c r="B15" s="28"/>
      <c r="E15" s="21" t="s">
        <v>27</v>
      </c>
      <c r="I15" s="23" t="s">
        <v>28</v>
      </c>
      <c r="J15" s="21" t="s">
        <v>19</v>
      </c>
      <c r="L15" s="28"/>
    </row>
    <row r="16" spans="2:46" s="1" customFormat="1" ht="7" customHeight="1">
      <c r="B16" s="28"/>
      <c r="L16" s="28"/>
    </row>
    <row r="17" spans="2:12" s="1" customFormat="1" ht="12" customHeight="1">
      <c r="B17" s="28"/>
      <c r="D17" s="23" t="s">
        <v>29</v>
      </c>
      <c r="I17" s="23" t="s">
        <v>26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60" t="str">
        <f>'Rekapitulace stavby'!E14</f>
        <v>Vyplň údaj</v>
      </c>
      <c r="F18" s="223"/>
      <c r="G18" s="223"/>
      <c r="H18" s="223"/>
      <c r="I18" s="23" t="s">
        <v>28</v>
      </c>
      <c r="J18" s="24" t="str">
        <f>'Rekapitulace stavby'!AN14</f>
        <v>Vyplň údaj</v>
      </c>
      <c r="L18" s="28"/>
    </row>
    <row r="19" spans="2:12" s="1" customFormat="1" ht="7" customHeight="1">
      <c r="B19" s="28"/>
      <c r="L19" s="28"/>
    </row>
    <row r="20" spans="2:12" s="1" customFormat="1" ht="12" customHeight="1">
      <c r="B20" s="28"/>
      <c r="D20" s="23" t="s">
        <v>31</v>
      </c>
      <c r="I20" s="23" t="s">
        <v>26</v>
      </c>
      <c r="J20" s="21" t="s">
        <v>19</v>
      </c>
      <c r="L20" s="28"/>
    </row>
    <row r="21" spans="2:12" s="1" customFormat="1" ht="18" customHeight="1">
      <c r="B21" s="28"/>
      <c r="E21" s="21" t="s">
        <v>32</v>
      </c>
      <c r="I21" s="23" t="s">
        <v>28</v>
      </c>
      <c r="J21" s="21" t="s">
        <v>19</v>
      </c>
      <c r="L21" s="28"/>
    </row>
    <row r="22" spans="2:12" s="1" customFormat="1" ht="7" customHeight="1">
      <c r="B22" s="28"/>
      <c r="L22" s="28"/>
    </row>
    <row r="23" spans="2:12" s="1" customFormat="1" ht="12" customHeight="1">
      <c r="B23" s="28"/>
      <c r="D23" s="23" t="s">
        <v>34</v>
      </c>
      <c r="I23" s="23" t="s">
        <v>26</v>
      </c>
      <c r="J23" s="21" t="s">
        <v>19</v>
      </c>
      <c r="L23" s="28"/>
    </row>
    <row r="24" spans="2:12" s="1" customFormat="1" ht="18" customHeight="1">
      <c r="B24" s="28"/>
      <c r="E24" s="21" t="s">
        <v>35</v>
      </c>
      <c r="I24" s="23" t="s">
        <v>28</v>
      </c>
      <c r="J24" s="21" t="s">
        <v>19</v>
      </c>
      <c r="L24" s="28"/>
    </row>
    <row r="25" spans="2:12" s="1" customFormat="1" ht="7" customHeight="1">
      <c r="B25" s="28"/>
      <c r="L25" s="28"/>
    </row>
    <row r="26" spans="2:12" s="1" customFormat="1" ht="12" customHeight="1">
      <c r="B26" s="28"/>
      <c r="D26" s="23" t="s">
        <v>36</v>
      </c>
      <c r="L26" s="28"/>
    </row>
    <row r="27" spans="2:12" s="7" customFormat="1" ht="155.25" customHeight="1">
      <c r="B27" s="82"/>
      <c r="E27" s="228" t="s">
        <v>89</v>
      </c>
      <c r="F27" s="228"/>
      <c r="G27" s="228"/>
      <c r="H27" s="228"/>
      <c r="L27" s="82"/>
    </row>
    <row r="28" spans="2:12" s="1" customFormat="1" ht="7" customHeight="1">
      <c r="B28" s="28"/>
      <c r="L28" s="28"/>
    </row>
    <row r="29" spans="2:12" s="1" customFormat="1" ht="7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4" customHeight="1">
      <c r="B30" s="28"/>
      <c r="D30" s="83" t="s">
        <v>38</v>
      </c>
      <c r="J30" s="59">
        <f>ROUND(J86, 2)</f>
        <v>0</v>
      </c>
      <c r="L30" s="28"/>
    </row>
    <row r="31" spans="2:12" s="1" customFormat="1" ht="7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" customHeight="1">
      <c r="B32" s="28"/>
      <c r="F32" s="31" t="s">
        <v>40</v>
      </c>
      <c r="I32" s="31" t="s">
        <v>39</v>
      </c>
      <c r="J32" s="31" t="s">
        <v>41</v>
      </c>
      <c r="L32" s="28"/>
    </row>
    <row r="33" spans="2:12" s="1" customFormat="1" ht="14.4" customHeight="1">
      <c r="B33" s="28"/>
      <c r="D33" s="48" t="s">
        <v>42</v>
      </c>
      <c r="E33" s="23" t="s">
        <v>43</v>
      </c>
      <c r="F33" s="84">
        <f>ROUND((SUM(BE86:BE170)),  2)</f>
        <v>0</v>
      </c>
      <c r="I33" s="85">
        <v>0.21</v>
      </c>
      <c r="J33" s="84">
        <f>ROUND(((SUM(BE86:BE170))*I33),  2)</f>
        <v>0</v>
      </c>
      <c r="L33" s="28"/>
    </row>
    <row r="34" spans="2:12" s="1" customFormat="1" ht="14.4" customHeight="1">
      <c r="B34" s="28"/>
      <c r="E34" s="23" t="s">
        <v>44</v>
      </c>
      <c r="F34" s="84">
        <f>ROUND((SUM(BF86:BF170)),  2)</f>
        <v>0</v>
      </c>
      <c r="I34" s="85">
        <v>0.12</v>
      </c>
      <c r="J34" s="84">
        <f>ROUND(((SUM(BF86:BF170))*I34),  2)</f>
        <v>0</v>
      </c>
      <c r="L34" s="28"/>
    </row>
    <row r="35" spans="2:12" s="1" customFormat="1" ht="14.4" hidden="1" customHeight="1">
      <c r="B35" s="28"/>
      <c r="E35" s="23" t="s">
        <v>45</v>
      </c>
      <c r="F35" s="84">
        <f>ROUND((SUM(BG86:BG170)),  2)</f>
        <v>0</v>
      </c>
      <c r="I35" s="85">
        <v>0.21</v>
      </c>
      <c r="J35" s="84">
        <f>0</f>
        <v>0</v>
      </c>
      <c r="L35" s="28"/>
    </row>
    <row r="36" spans="2:12" s="1" customFormat="1" ht="14.4" hidden="1" customHeight="1">
      <c r="B36" s="28"/>
      <c r="E36" s="23" t="s">
        <v>46</v>
      </c>
      <c r="F36" s="84">
        <f>ROUND((SUM(BH86:BH170)),  2)</f>
        <v>0</v>
      </c>
      <c r="I36" s="85">
        <v>0.12</v>
      </c>
      <c r="J36" s="84">
        <f>0</f>
        <v>0</v>
      </c>
      <c r="L36" s="28"/>
    </row>
    <row r="37" spans="2:12" s="1" customFormat="1" ht="14.4" hidden="1" customHeight="1">
      <c r="B37" s="28"/>
      <c r="E37" s="23" t="s">
        <v>47</v>
      </c>
      <c r="F37" s="84">
        <f>ROUND((SUM(BI86:BI170)),  2)</f>
        <v>0</v>
      </c>
      <c r="I37" s="85">
        <v>0</v>
      </c>
      <c r="J37" s="84">
        <f>0</f>
        <v>0</v>
      </c>
      <c r="L37" s="28"/>
    </row>
    <row r="38" spans="2:12" s="1" customFormat="1" ht="7" customHeight="1">
      <c r="B38" s="28"/>
      <c r="L38" s="28"/>
    </row>
    <row r="39" spans="2:12" s="1" customFormat="1" ht="25.4" customHeight="1">
      <c r="B39" s="28"/>
      <c r="C39" s="86"/>
      <c r="D39" s="87" t="s">
        <v>48</v>
      </c>
      <c r="E39" s="50"/>
      <c r="F39" s="50"/>
      <c r="G39" s="88" t="s">
        <v>49</v>
      </c>
      <c r="H39" s="89" t="s">
        <v>50</v>
      </c>
      <c r="I39" s="50"/>
      <c r="J39" s="90">
        <f>SUM(J30:J37)</f>
        <v>0</v>
      </c>
      <c r="K39" s="91"/>
      <c r="L39" s="28"/>
    </row>
    <row r="40" spans="2:12" s="1" customFormat="1" ht="14.4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4" spans="2:12" s="1" customFormat="1" ht="7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5" customHeight="1">
      <c r="B45" s="28"/>
      <c r="C45" s="17" t="s">
        <v>90</v>
      </c>
      <c r="L45" s="28"/>
    </row>
    <row r="46" spans="2:12" s="1" customFormat="1" ht="7" customHeight="1">
      <c r="B46" s="28"/>
      <c r="L46" s="28"/>
    </row>
    <row r="47" spans="2:12" s="1" customFormat="1" ht="12" customHeight="1">
      <c r="B47" s="28"/>
      <c r="C47" s="23" t="s">
        <v>16</v>
      </c>
      <c r="L47" s="28"/>
    </row>
    <row r="48" spans="2:12" s="1" customFormat="1" ht="16.5" customHeight="1">
      <c r="B48" s="28"/>
      <c r="E48" s="257" t="str">
        <f>E7</f>
        <v>Rekonstrukce tělocvičny a zázemí ve staré budově VŠE - Interiér</v>
      </c>
      <c r="F48" s="258"/>
      <c r="G48" s="258"/>
      <c r="H48" s="258"/>
      <c r="L48" s="28"/>
    </row>
    <row r="49" spans="2:47" s="1" customFormat="1" ht="12" customHeight="1">
      <c r="B49" s="28"/>
      <c r="C49" s="23" t="s">
        <v>87</v>
      </c>
      <c r="L49" s="28"/>
    </row>
    <row r="50" spans="2:47" s="1" customFormat="1" ht="16.5" customHeight="1">
      <c r="B50" s="28"/>
      <c r="E50" s="239" t="str">
        <f>E9</f>
        <v>S - Sportovní vybavení</v>
      </c>
      <c r="F50" s="259"/>
      <c r="G50" s="259"/>
      <c r="H50" s="259"/>
      <c r="L50" s="28"/>
    </row>
    <row r="51" spans="2:47" s="1" customFormat="1" ht="7" customHeight="1">
      <c r="B51" s="28"/>
      <c r="L51" s="28"/>
    </row>
    <row r="52" spans="2:47" s="1" customFormat="1" ht="12" customHeight="1">
      <c r="B52" s="28"/>
      <c r="C52" s="23" t="s">
        <v>21</v>
      </c>
      <c r="F52" s="21" t="str">
        <f>F12</f>
        <v xml:space="preserve"> </v>
      </c>
      <c r="I52" s="23" t="s">
        <v>23</v>
      </c>
      <c r="J52" s="45" t="str">
        <f>IF(J12="","",J12)</f>
        <v>25. 11. 2024</v>
      </c>
      <c r="L52" s="28"/>
    </row>
    <row r="53" spans="2:47" s="1" customFormat="1" ht="7" customHeight="1">
      <c r="B53" s="28"/>
      <c r="L53" s="28"/>
    </row>
    <row r="54" spans="2:47" s="1" customFormat="1" ht="25.65" customHeight="1">
      <c r="B54" s="28"/>
      <c r="C54" s="23" t="s">
        <v>25</v>
      </c>
      <c r="F54" s="21" t="str">
        <f>E15</f>
        <v>VŠE v Praze</v>
      </c>
      <c r="I54" s="23" t="s">
        <v>31</v>
      </c>
      <c r="J54" s="26" t="str">
        <f>E21</f>
        <v>ing. arch Eva Melicharová</v>
      </c>
      <c r="L54" s="28"/>
    </row>
    <row r="55" spans="2:47" s="1" customFormat="1" ht="15.15" customHeight="1">
      <c r="B55" s="28"/>
      <c r="C55" s="23" t="s">
        <v>29</v>
      </c>
      <c r="F55" s="21" t="str">
        <f>IF(E18="","",E18)</f>
        <v>Vyplň údaj</v>
      </c>
      <c r="I55" s="23" t="s">
        <v>34</v>
      </c>
      <c r="J55" s="26" t="str">
        <f>E24</f>
        <v>Martin Škrabal</v>
      </c>
      <c r="L55" s="28"/>
    </row>
    <row r="56" spans="2:47" s="1" customFormat="1" ht="10.25" customHeight="1">
      <c r="B56" s="28"/>
      <c r="L56" s="28"/>
    </row>
    <row r="57" spans="2:47" s="1" customFormat="1" ht="29.25" customHeight="1">
      <c r="B57" s="28"/>
      <c r="C57" s="92" t="s">
        <v>91</v>
      </c>
      <c r="D57" s="86"/>
      <c r="E57" s="86"/>
      <c r="F57" s="86"/>
      <c r="G57" s="86"/>
      <c r="H57" s="86"/>
      <c r="I57" s="86"/>
      <c r="J57" s="93" t="s">
        <v>92</v>
      </c>
      <c r="K57" s="86"/>
      <c r="L57" s="28"/>
    </row>
    <row r="58" spans="2:47" s="1" customFormat="1" ht="10.25" customHeight="1">
      <c r="B58" s="28"/>
      <c r="L58" s="28"/>
    </row>
    <row r="59" spans="2:47" s="1" customFormat="1" ht="22.75" customHeight="1">
      <c r="B59" s="28"/>
      <c r="C59" s="94" t="s">
        <v>70</v>
      </c>
      <c r="J59" s="59">
        <f>J86</f>
        <v>0</v>
      </c>
      <c r="L59" s="28"/>
      <c r="AU59" s="13" t="s">
        <v>93</v>
      </c>
    </row>
    <row r="60" spans="2:47" s="9" customFormat="1" ht="25" customHeight="1">
      <c r="B60" s="121"/>
      <c r="D60" s="122" t="s">
        <v>155</v>
      </c>
      <c r="E60" s="123"/>
      <c r="F60" s="123"/>
      <c r="G60" s="123"/>
      <c r="H60" s="123"/>
      <c r="I60" s="123"/>
      <c r="J60" s="124">
        <f>J87</f>
        <v>0</v>
      </c>
      <c r="L60" s="121"/>
    </row>
    <row r="61" spans="2:47" s="9" customFormat="1" ht="25" customHeight="1">
      <c r="B61" s="121"/>
      <c r="D61" s="122" t="s">
        <v>156</v>
      </c>
      <c r="E61" s="123"/>
      <c r="F61" s="123"/>
      <c r="G61" s="123"/>
      <c r="H61" s="123"/>
      <c r="I61" s="123"/>
      <c r="J61" s="124">
        <f>J121</f>
        <v>0</v>
      </c>
      <c r="L61" s="121"/>
    </row>
    <row r="62" spans="2:47" s="9" customFormat="1" ht="25" customHeight="1">
      <c r="B62" s="121"/>
      <c r="D62" s="122" t="s">
        <v>157</v>
      </c>
      <c r="E62" s="123"/>
      <c r="F62" s="123"/>
      <c r="G62" s="123"/>
      <c r="H62" s="123"/>
      <c r="I62" s="123"/>
      <c r="J62" s="124">
        <f>J142</f>
        <v>0</v>
      </c>
      <c r="L62" s="121"/>
    </row>
    <row r="63" spans="2:47" s="9" customFormat="1" ht="25" customHeight="1">
      <c r="B63" s="121"/>
      <c r="D63" s="122" t="s">
        <v>158</v>
      </c>
      <c r="E63" s="123"/>
      <c r="F63" s="123"/>
      <c r="G63" s="123"/>
      <c r="H63" s="123"/>
      <c r="I63" s="123"/>
      <c r="J63" s="124">
        <f>J152</f>
        <v>0</v>
      </c>
      <c r="L63" s="121"/>
    </row>
    <row r="64" spans="2:47" s="9" customFormat="1" ht="25" customHeight="1">
      <c r="B64" s="121"/>
      <c r="D64" s="122" t="s">
        <v>159</v>
      </c>
      <c r="E64" s="123"/>
      <c r="F64" s="123"/>
      <c r="G64" s="123"/>
      <c r="H64" s="123"/>
      <c r="I64" s="123"/>
      <c r="J64" s="124">
        <f>J160</f>
        <v>0</v>
      </c>
      <c r="L64" s="121"/>
    </row>
    <row r="65" spans="2:12" s="9" customFormat="1" ht="25" customHeight="1">
      <c r="B65" s="121"/>
      <c r="D65" s="122" t="s">
        <v>160</v>
      </c>
      <c r="E65" s="123"/>
      <c r="F65" s="123"/>
      <c r="G65" s="123"/>
      <c r="H65" s="123"/>
      <c r="I65" s="123"/>
      <c r="J65" s="124">
        <f>J163</f>
        <v>0</v>
      </c>
      <c r="L65" s="121"/>
    </row>
    <row r="66" spans="2:12" s="9" customFormat="1" ht="25" customHeight="1">
      <c r="B66" s="121"/>
      <c r="D66" s="122" t="s">
        <v>161</v>
      </c>
      <c r="E66" s="123"/>
      <c r="F66" s="123"/>
      <c r="G66" s="123"/>
      <c r="H66" s="123"/>
      <c r="I66" s="123"/>
      <c r="J66" s="124">
        <f>J169</f>
        <v>0</v>
      </c>
      <c r="L66" s="121"/>
    </row>
    <row r="67" spans="2:12" s="1" customFormat="1" ht="21.75" customHeight="1">
      <c r="B67" s="28"/>
      <c r="L67" s="28"/>
    </row>
    <row r="68" spans="2:12" s="1" customFormat="1" ht="7" customHeight="1"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28"/>
    </row>
    <row r="72" spans="2:12" s="1" customFormat="1" ht="7" customHeight="1"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28"/>
    </row>
    <row r="73" spans="2:12" s="1" customFormat="1" ht="25" customHeight="1">
      <c r="B73" s="28"/>
      <c r="C73" s="17" t="s">
        <v>94</v>
      </c>
      <c r="L73" s="28"/>
    </row>
    <row r="74" spans="2:12" s="1" customFormat="1" ht="7" customHeight="1">
      <c r="B74" s="28"/>
      <c r="L74" s="28"/>
    </row>
    <row r="75" spans="2:12" s="1" customFormat="1" ht="12" customHeight="1">
      <c r="B75" s="28"/>
      <c r="C75" s="23" t="s">
        <v>16</v>
      </c>
      <c r="L75" s="28"/>
    </row>
    <row r="76" spans="2:12" s="1" customFormat="1" ht="16.5" customHeight="1">
      <c r="B76" s="28"/>
      <c r="E76" s="257" t="str">
        <f>E7</f>
        <v>Rekonstrukce tělocvičny a zázemí ve staré budově VŠE - Interiér</v>
      </c>
      <c r="F76" s="258"/>
      <c r="G76" s="258"/>
      <c r="H76" s="258"/>
      <c r="L76" s="28"/>
    </row>
    <row r="77" spans="2:12" s="1" customFormat="1" ht="12" customHeight="1">
      <c r="B77" s="28"/>
      <c r="C77" s="23" t="s">
        <v>87</v>
      </c>
      <c r="L77" s="28"/>
    </row>
    <row r="78" spans="2:12" s="1" customFormat="1" ht="16.5" customHeight="1">
      <c r="B78" s="28"/>
      <c r="E78" s="239" t="str">
        <f>E9</f>
        <v>S - Sportovní vybavení</v>
      </c>
      <c r="F78" s="259"/>
      <c r="G78" s="259"/>
      <c r="H78" s="259"/>
      <c r="L78" s="28"/>
    </row>
    <row r="79" spans="2:12" s="1" customFormat="1" ht="7" customHeight="1">
      <c r="B79" s="28"/>
      <c r="L79" s="28"/>
    </row>
    <row r="80" spans="2:12" s="1" customFormat="1" ht="12" customHeight="1">
      <c r="B80" s="28"/>
      <c r="C80" s="23" t="s">
        <v>21</v>
      </c>
      <c r="F80" s="21" t="str">
        <f>F12</f>
        <v xml:space="preserve"> </v>
      </c>
      <c r="I80" s="23" t="s">
        <v>23</v>
      </c>
      <c r="J80" s="45" t="str">
        <f>IF(J12="","",J12)</f>
        <v>25. 11. 2024</v>
      </c>
      <c r="L80" s="28"/>
    </row>
    <row r="81" spans="2:65" s="1" customFormat="1" ht="7" customHeight="1">
      <c r="B81" s="28"/>
      <c r="L81" s="28"/>
    </row>
    <row r="82" spans="2:65" s="1" customFormat="1" ht="25.65" customHeight="1">
      <c r="B82" s="28"/>
      <c r="C82" s="23" t="s">
        <v>25</v>
      </c>
      <c r="F82" s="21" t="str">
        <f>E15</f>
        <v>VŠE v Praze</v>
      </c>
      <c r="I82" s="23" t="s">
        <v>31</v>
      </c>
      <c r="J82" s="26" t="str">
        <f>E21</f>
        <v>ing. arch Eva Melicharová</v>
      </c>
      <c r="L82" s="28"/>
    </row>
    <row r="83" spans="2:65" s="1" customFormat="1" ht="15.15" customHeight="1">
      <c r="B83" s="28"/>
      <c r="C83" s="23" t="s">
        <v>29</v>
      </c>
      <c r="F83" s="21" t="str">
        <f>IF(E18="","",E18)</f>
        <v>Vyplň údaj</v>
      </c>
      <c r="I83" s="23" t="s">
        <v>34</v>
      </c>
      <c r="J83" s="26" t="str">
        <f>E24</f>
        <v>Martin Škrabal</v>
      </c>
      <c r="L83" s="28"/>
    </row>
    <row r="84" spans="2:65" s="1" customFormat="1" ht="10.25" customHeight="1">
      <c r="B84" s="28"/>
      <c r="L84" s="28"/>
    </row>
    <row r="85" spans="2:65" s="8" customFormat="1" ht="29.25" customHeight="1">
      <c r="B85" s="95"/>
      <c r="C85" s="96" t="s">
        <v>95</v>
      </c>
      <c r="D85" s="97" t="s">
        <v>57</v>
      </c>
      <c r="E85" s="97" t="s">
        <v>53</v>
      </c>
      <c r="F85" s="97" t="s">
        <v>54</v>
      </c>
      <c r="G85" s="97" t="s">
        <v>96</v>
      </c>
      <c r="H85" s="97" t="s">
        <v>97</v>
      </c>
      <c r="I85" s="97" t="s">
        <v>98</v>
      </c>
      <c r="J85" s="97" t="s">
        <v>92</v>
      </c>
      <c r="K85" s="98" t="s">
        <v>99</v>
      </c>
      <c r="L85" s="95"/>
      <c r="M85" s="52" t="s">
        <v>19</v>
      </c>
      <c r="N85" s="53" t="s">
        <v>42</v>
      </c>
      <c r="O85" s="53" t="s">
        <v>100</v>
      </c>
      <c r="P85" s="53" t="s">
        <v>101</v>
      </c>
      <c r="Q85" s="53" t="s">
        <v>102</v>
      </c>
      <c r="R85" s="53" t="s">
        <v>103</v>
      </c>
      <c r="S85" s="53" t="s">
        <v>104</v>
      </c>
      <c r="T85" s="54" t="s">
        <v>105</v>
      </c>
    </row>
    <row r="86" spans="2:65" s="1" customFormat="1" ht="22.75" customHeight="1">
      <c r="B86" s="28"/>
      <c r="C86" s="57" t="s">
        <v>106</v>
      </c>
      <c r="J86" s="99">
        <f>BK86</f>
        <v>0</v>
      </c>
      <c r="L86" s="28"/>
      <c r="M86" s="55"/>
      <c r="N86" s="46"/>
      <c r="O86" s="46"/>
      <c r="P86" s="100">
        <f>P87+P121+P142+P152+P160+P163+P169</f>
        <v>0</v>
      </c>
      <c r="Q86" s="46"/>
      <c r="R86" s="100">
        <f>R87+R121+R142+R152+R160+R163+R169</f>
        <v>0</v>
      </c>
      <c r="S86" s="46"/>
      <c r="T86" s="101">
        <f>T87+T121+T142+T152+T160+T163+T169</f>
        <v>0</v>
      </c>
      <c r="AT86" s="13" t="s">
        <v>71</v>
      </c>
      <c r="AU86" s="13" t="s">
        <v>93</v>
      </c>
      <c r="BK86" s="102">
        <f>BK87+BK121+BK142+BK152+BK160+BK163+BK169</f>
        <v>0</v>
      </c>
    </row>
    <row r="87" spans="2:65" s="10" customFormat="1" ht="25.9" customHeight="1">
      <c r="B87" s="125"/>
      <c r="D87" s="126" t="s">
        <v>71</v>
      </c>
      <c r="E87" s="127" t="s">
        <v>162</v>
      </c>
      <c r="F87" s="127" t="s">
        <v>163</v>
      </c>
      <c r="I87" s="128"/>
      <c r="J87" s="129">
        <f>BK87</f>
        <v>0</v>
      </c>
      <c r="L87" s="125"/>
      <c r="M87" s="130"/>
      <c r="P87" s="131">
        <f>SUM(P88:P120)</f>
        <v>0</v>
      </c>
      <c r="R87" s="131">
        <f>SUM(R88:R120)</f>
        <v>0</v>
      </c>
      <c r="T87" s="132">
        <f>SUM(T88:T120)</f>
        <v>0</v>
      </c>
      <c r="AR87" s="126" t="s">
        <v>80</v>
      </c>
      <c r="AT87" s="133" t="s">
        <v>71</v>
      </c>
      <c r="AU87" s="133" t="s">
        <v>72</v>
      </c>
      <c r="AY87" s="126" t="s">
        <v>112</v>
      </c>
      <c r="BK87" s="134">
        <f>SUM(BK88:BK120)</f>
        <v>0</v>
      </c>
    </row>
    <row r="88" spans="2:65" s="1" customFormat="1" ht="16.5" customHeight="1">
      <c r="B88" s="28"/>
      <c r="C88" s="103" t="s">
        <v>80</v>
      </c>
      <c r="D88" s="103" t="s">
        <v>107</v>
      </c>
      <c r="E88" s="104" t="s">
        <v>164</v>
      </c>
      <c r="F88" s="105" t="s">
        <v>165</v>
      </c>
      <c r="G88" s="106" t="s">
        <v>110</v>
      </c>
      <c r="H88" s="107">
        <v>12</v>
      </c>
      <c r="I88" s="108"/>
      <c r="J88" s="109">
        <f t="shared" ref="J88:J120" si="0">ROUND(I88*H88,2)</f>
        <v>0</v>
      </c>
      <c r="K88" s="105" t="s">
        <v>19</v>
      </c>
      <c r="L88" s="28"/>
      <c r="M88" s="110" t="s">
        <v>19</v>
      </c>
      <c r="N88" s="111" t="s">
        <v>43</v>
      </c>
      <c r="P88" s="112">
        <f t="shared" ref="P88:P120" si="1">O88*H88</f>
        <v>0</v>
      </c>
      <c r="Q88" s="112">
        <v>0</v>
      </c>
      <c r="R88" s="112">
        <f t="shared" ref="R88:R120" si="2">Q88*H88</f>
        <v>0</v>
      </c>
      <c r="S88" s="112">
        <v>0</v>
      </c>
      <c r="T88" s="113">
        <f t="shared" ref="T88:T120" si="3">S88*H88</f>
        <v>0</v>
      </c>
      <c r="AR88" s="114" t="s">
        <v>111</v>
      </c>
      <c r="AT88" s="114" t="s">
        <v>107</v>
      </c>
      <c r="AU88" s="114" t="s">
        <v>80</v>
      </c>
      <c r="AY88" s="13" t="s">
        <v>112</v>
      </c>
      <c r="BE88" s="115">
        <f t="shared" ref="BE88:BE120" si="4">IF(N88="základní",J88,0)</f>
        <v>0</v>
      </c>
      <c r="BF88" s="115">
        <f t="shared" ref="BF88:BF120" si="5">IF(N88="snížená",J88,0)</f>
        <v>0</v>
      </c>
      <c r="BG88" s="115">
        <f t="shared" ref="BG88:BG120" si="6">IF(N88="zákl. přenesená",J88,0)</f>
        <v>0</v>
      </c>
      <c r="BH88" s="115">
        <f t="shared" ref="BH88:BH120" si="7">IF(N88="sníž. přenesená",J88,0)</f>
        <v>0</v>
      </c>
      <c r="BI88" s="115">
        <f t="shared" ref="BI88:BI120" si="8">IF(N88="nulová",J88,0)</f>
        <v>0</v>
      </c>
      <c r="BJ88" s="13" t="s">
        <v>80</v>
      </c>
      <c r="BK88" s="115">
        <f t="shared" ref="BK88:BK120" si="9">ROUND(I88*H88,2)</f>
        <v>0</v>
      </c>
      <c r="BL88" s="13" t="s">
        <v>111</v>
      </c>
      <c r="BM88" s="114" t="s">
        <v>166</v>
      </c>
    </row>
    <row r="89" spans="2:65" s="1" customFormat="1" ht="16.5" customHeight="1">
      <c r="B89" s="28"/>
      <c r="C89" s="103" t="s">
        <v>82</v>
      </c>
      <c r="D89" s="103" t="s">
        <v>107</v>
      </c>
      <c r="E89" s="104" t="s">
        <v>167</v>
      </c>
      <c r="F89" s="105" t="s">
        <v>168</v>
      </c>
      <c r="G89" s="106" t="s">
        <v>110</v>
      </c>
      <c r="H89" s="107">
        <v>12</v>
      </c>
      <c r="I89" s="108"/>
      <c r="J89" s="109">
        <f t="shared" si="0"/>
        <v>0</v>
      </c>
      <c r="K89" s="105" t="s">
        <v>19</v>
      </c>
      <c r="L89" s="28"/>
      <c r="M89" s="110" t="s">
        <v>19</v>
      </c>
      <c r="N89" s="111" t="s">
        <v>43</v>
      </c>
      <c r="P89" s="112">
        <f t="shared" si="1"/>
        <v>0</v>
      </c>
      <c r="Q89" s="112">
        <v>0</v>
      </c>
      <c r="R89" s="112">
        <f t="shared" si="2"/>
        <v>0</v>
      </c>
      <c r="S89" s="112">
        <v>0</v>
      </c>
      <c r="T89" s="113">
        <f t="shared" si="3"/>
        <v>0</v>
      </c>
      <c r="AR89" s="114" t="s">
        <v>111</v>
      </c>
      <c r="AT89" s="114" t="s">
        <v>107</v>
      </c>
      <c r="AU89" s="114" t="s">
        <v>80</v>
      </c>
      <c r="AY89" s="13" t="s">
        <v>112</v>
      </c>
      <c r="BE89" s="115">
        <f t="shared" si="4"/>
        <v>0</v>
      </c>
      <c r="BF89" s="115">
        <f t="shared" si="5"/>
        <v>0</v>
      </c>
      <c r="BG89" s="115">
        <f t="shared" si="6"/>
        <v>0</v>
      </c>
      <c r="BH89" s="115">
        <f t="shared" si="7"/>
        <v>0</v>
      </c>
      <c r="BI89" s="115">
        <f t="shared" si="8"/>
        <v>0</v>
      </c>
      <c r="BJ89" s="13" t="s">
        <v>80</v>
      </c>
      <c r="BK89" s="115">
        <f t="shared" si="9"/>
        <v>0</v>
      </c>
      <c r="BL89" s="13" t="s">
        <v>111</v>
      </c>
      <c r="BM89" s="114" t="s">
        <v>169</v>
      </c>
    </row>
    <row r="90" spans="2:65" s="1" customFormat="1" ht="16.5" customHeight="1">
      <c r="B90" s="28"/>
      <c r="C90" s="103" t="s">
        <v>115</v>
      </c>
      <c r="D90" s="103" t="s">
        <v>107</v>
      </c>
      <c r="E90" s="104" t="s">
        <v>170</v>
      </c>
      <c r="F90" s="105" t="s">
        <v>171</v>
      </c>
      <c r="G90" s="106" t="s">
        <v>110</v>
      </c>
      <c r="H90" s="107">
        <v>8</v>
      </c>
      <c r="I90" s="108"/>
      <c r="J90" s="109">
        <f t="shared" si="0"/>
        <v>0</v>
      </c>
      <c r="K90" s="105" t="s">
        <v>19</v>
      </c>
      <c r="L90" s="28"/>
      <c r="M90" s="110" t="s">
        <v>19</v>
      </c>
      <c r="N90" s="111" t="s">
        <v>43</v>
      </c>
      <c r="P90" s="112">
        <f t="shared" si="1"/>
        <v>0</v>
      </c>
      <c r="Q90" s="112">
        <v>0</v>
      </c>
      <c r="R90" s="112">
        <f t="shared" si="2"/>
        <v>0</v>
      </c>
      <c r="S90" s="112">
        <v>0</v>
      </c>
      <c r="T90" s="113">
        <f t="shared" si="3"/>
        <v>0</v>
      </c>
      <c r="AR90" s="114" t="s">
        <v>111</v>
      </c>
      <c r="AT90" s="114" t="s">
        <v>107</v>
      </c>
      <c r="AU90" s="114" t="s">
        <v>80</v>
      </c>
      <c r="AY90" s="13" t="s">
        <v>112</v>
      </c>
      <c r="BE90" s="115">
        <f t="shared" si="4"/>
        <v>0</v>
      </c>
      <c r="BF90" s="115">
        <f t="shared" si="5"/>
        <v>0</v>
      </c>
      <c r="BG90" s="115">
        <f t="shared" si="6"/>
        <v>0</v>
      </c>
      <c r="BH90" s="115">
        <f t="shared" si="7"/>
        <v>0</v>
      </c>
      <c r="BI90" s="115">
        <f t="shared" si="8"/>
        <v>0</v>
      </c>
      <c r="BJ90" s="13" t="s">
        <v>80</v>
      </c>
      <c r="BK90" s="115">
        <f t="shared" si="9"/>
        <v>0</v>
      </c>
      <c r="BL90" s="13" t="s">
        <v>111</v>
      </c>
      <c r="BM90" s="114" t="s">
        <v>172</v>
      </c>
    </row>
    <row r="91" spans="2:65" s="1" customFormat="1" ht="16.5" customHeight="1">
      <c r="B91" s="28"/>
      <c r="C91" s="103" t="s">
        <v>111</v>
      </c>
      <c r="D91" s="103" t="s">
        <v>107</v>
      </c>
      <c r="E91" s="104" t="s">
        <v>173</v>
      </c>
      <c r="F91" s="105" t="s">
        <v>174</v>
      </c>
      <c r="G91" s="106" t="s">
        <v>110</v>
      </c>
      <c r="H91" s="107">
        <v>2</v>
      </c>
      <c r="I91" s="108"/>
      <c r="J91" s="109">
        <f t="shared" si="0"/>
        <v>0</v>
      </c>
      <c r="K91" s="105" t="s">
        <v>19</v>
      </c>
      <c r="L91" s="28"/>
      <c r="M91" s="110" t="s">
        <v>19</v>
      </c>
      <c r="N91" s="111" t="s">
        <v>43</v>
      </c>
      <c r="P91" s="112">
        <f t="shared" si="1"/>
        <v>0</v>
      </c>
      <c r="Q91" s="112">
        <v>0</v>
      </c>
      <c r="R91" s="112">
        <f t="shared" si="2"/>
        <v>0</v>
      </c>
      <c r="S91" s="112">
        <v>0</v>
      </c>
      <c r="T91" s="113">
        <f t="shared" si="3"/>
        <v>0</v>
      </c>
      <c r="AR91" s="114" t="s">
        <v>111</v>
      </c>
      <c r="AT91" s="114" t="s">
        <v>107</v>
      </c>
      <c r="AU91" s="114" t="s">
        <v>80</v>
      </c>
      <c r="AY91" s="13" t="s">
        <v>112</v>
      </c>
      <c r="BE91" s="115">
        <f t="shared" si="4"/>
        <v>0</v>
      </c>
      <c r="BF91" s="115">
        <f t="shared" si="5"/>
        <v>0</v>
      </c>
      <c r="BG91" s="115">
        <f t="shared" si="6"/>
        <v>0</v>
      </c>
      <c r="BH91" s="115">
        <f t="shared" si="7"/>
        <v>0</v>
      </c>
      <c r="BI91" s="115">
        <f t="shared" si="8"/>
        <v>0</v>
      </c>
      <c r="BJ91" s="13" t="s">
        <v>80</v>
      </c>
      <c r="BK91" s="115">
        <f t="shared" si="9"/>
        <v>0</v>
      </c>
      <c r="BL91" s="13" t="s">
        <v>111</v>
      </c>
      <c r="BM91" s="114" t="s">
        <v>175</v>
      </c>
    </row>
    <row r="92" spans="2:65" s="1" customFormat="1" ht="16.5" customHeight="1">
      <c r="B92" s="28"/>
      <c r="C92" s="103" t="s">
        <v>122</v>
      </c>
      <c r="D92" s="103" t="s">
        <v>107</v>
      </c>
      <c r="E92" s="104" t="s">
        <v>176</v>
      </c>
      <c r="F92" s="105" t="s">
        <v>177</v>
      </c>
      <c r="G92" s="106" t="s">
        <v>110</v>
      </c>
      <c r="H92" s="107">
        <v>2</v>
      </c>
      <c r="I92" s="108"/>
      <c r="J92" s="109">
        <f t="shared" si="0"/>
        <v>0</v>
      </c>
      <c r="K92" s="105" t="s">
        <v>19</v>
      </c>
      <c r="L92" s="28"/>
      <c r="M92" s="110" t="s">
        <v>19</v>
      </c>
      <c r="N92" s="111" t="s">
        <v>43</v>
      </c>
      <c r="P92" s="112">
        <f t="shared" si="1"/>
        <v>0</v>
      </c>
      <c r="Q92" s="112">
        <v>0</v>
      </c>
      <c r="R92" s="112">
        <f t="shared" si="2"/>
        <v>0</v>
      </c>
      <c r="S92" s="112">
        <v>0</v>
      </c>
      <c r="T92" s="113">
        <f t="shared" si="3"/>
        <v>0</v>
      </c>
      <c r="AR92" s="114" t="s">
        <v>111</v>
      </c>
      <c r="AT92" s="114" t="s">
        <v>107</v>
      </c>
      <c r="AU92" s="114" t="s">
        <v>80</v>
      </c>
      <c r="AY92" s="13" t="s">
        <v>112</v>
      </c>
      <c r="BE92" s="115">
        <f t="shared" si="4"/>
        <v>0</v>
      </c>
      <c r="BF92" s="115">
        <f t="shared" si="5"/>
        <v>0</v>
      </c>
      <c r="BG92" s="115">
        <f t="shared" si="6"/>
        <v>0</v>
      </c>
      <c r="BH92" s="115">
        <f t="shared" si="7"/>
        <v>0</v>
      </c>
      <c r="BI92" s="115">
        <f t="shared" si="8"/>
        <v>0</v>
      </c>
      <c r="BJ92" s="13" t="s">
        <v>80</v>
      </c>
      <c r="BK92" s="115">
        <f t="shared" si="9"/>
        <v>0</v>
      </c>
      <c r="BL92" s="13" t="s">
        <v>111</v>
      </c>
      <c r="BM92" s="114" t="s">
        <v>178</v>
      </c>
    </row>
    <row r="93" spans="2:65" s="1" customFormat="1" ht="16.5" customHeight="1">
      <c r="B93" s="28"/>
      <c r="C93" s="103" t="s">
        <v>118</v>
      </c>
      <c r="D93" s="103" t="s">
        <v>107</v>
      </c>
      <c r="E93" s="104" t="s">
        <v>179</v>
      </c>
      <c r="F93" s="105" t="s">
        <v>180</v>
      </c>
      <c r="G93" s="106" t="s">
        <v>110</v>
      </c>
      <c r="H93" s="107">
        <v>2</v>
      </c>
      <c r="I93" s="108"/>
      <c r="J93" s="109">
        <f t="shared" si="0"/>
        <v>0</v>
      </c>
      <c r="K93" s="105" t="s">
        <v>19</v>
      </c>
      <c r="L93" s="28"/>
      <c r="M93" s="110" t="s">
        <v>19</v>
      </c>
      <c r="N93" s="111" t="s">
        <v>43</v>
      </c>
      <c r="P93" s="112">
        <f t="shared" si="1"/>
        <v>0</v>
      </c>
      <c r="Q93" s="112">
        <v>0</v>
      </c>
      <c r="R93" s="112">
        <f t="shared" si="2"/>
        <v>0</v>
      </c>
      <c r="S93" s="112">
        <v>0</v>
      </c>
      <c r="T93" s="113">
        <f t="shared" si="3"/>
        <v>0</v>
      </c>
      <c r="AR93" s="114" t="s">
        <v>111</v>
      </c>
      <c r="AT93" s="114" t="s">
        <v>107</v>
      </c>
      <c r="AU93" s="114" t="s">
        <v>80</v>
      </c>
      <c r="AY93" s="13" t="s">
        <v>112</v>
      </c>
      <c r="BE93" s="115">
        <f t="shared" si="4"/>
        <v>0</v>
      </c>
      <c r="BF93" s="115">
        <f t="shared" si="5"/>
        <v>0</v>
      </c>
      <c r="BG93" s="115">
        <f t="shared" si="6"/>
        <v>0</v>
      </c>
      <c r="BH93" s="115">
        <f t="shared" si="7"/>
        <v>0</v>
      </c>
      <c r="BI93" s="115">
        <f t="shared" si="8"/>
        <v>0</v>
      </c>
      <c r="BJ93" s="13" t="s">
        <v>80</v>
      </c>
      <c r="BK93" s="115">
        <f t="shared" si="9"/>
        <v>0</v>
      </c>
      <c r="BL93" s="13" t="s">
        <v>111</v>
      </c>
      <c r="BM93" s="114" t="s">
        <v>181</v>
      </c>
    </row>
    <row r="94" spans="2:65" s="1" customFormat="1" ht="16.5" customHeight="1">
      <c r="B94" s="28"/>
      <c r="C94" s="103" t="s">
        <v>128</v>
      </c>
      <c r="D94" s="103" t="s">
        <v>107</v>
      </c>
      <c r="E94" s="104" t="s">
        <v>182</v>
      </c>
      <c r="F94" s="105" t="s">
        <v>183</v>
      </c>
      <c r="G94" s="106" t="s">
        <v>110</v>
      </c>
      <c r="H94" s="107">
        <v>2</v>
      </c>
      <c r="I94" s="108"/>
      <c r="J94" s="109">
        <f t="shared" si="0"/>
        <v>0</v>
      </c>
      <c r="K94" s="105" t="s">
        <v>19</v>
      </c>
      <c r="L94" s="28"/>
      <c r="M94" s="110" t="s">
        <v>19</v>
      </c>
      <c r="N94" s="111" t="s">
        <v>43</v>
      </c>
      <c r="P94" s="112">
        <f t="shared" si="1"/>
        <v>0</v>
      </c>
      <c r="Q94" s="112">
        <v>0</v>
      </c>
      <c r="R94" s="112">
        <f t="shared" si="2"/>
        <v>0</v>
      </c>
      <c r="S94" s="112">
        <v>0</v>
      </c>
      <c r="T94" s="113">
        <f t="shared" si="3"/>
        <v>0</v>
      </c>
      <c r="AR94" s="114" t="s">
        <v>111</v>
      </c>
      <c r="AT94" s="114" t="s">
        <v>107</v>
      </c>
      <c r="AU94" s="114" t="s">
        <v>80</v>
      </c>
      <c r="AY94" s="13" t="s">
        <v>112</v>
      </c>
      <c r="BE94" s="115">
        <f t="shared" si="4"/>
        <v>0</v>
      </c>
      <c r="BF94" s="115">
        <f t="shared" si="5"/>
        <v>0</v>
      </c>
      <c r="BG94" s="115">
        <f t="shared" si="6"/>
        <v>0</v>
      </c>
      <c r="BH94" s="115">
        <f t="shared" si="7"/>
        <v>0</v>
      </c>
      <c r="BI94" s="115">
        <f t="shared" si="8"/>
        <v>0</v>
      </c>
      <c r="BJ94" s="13" t="s">
        <v>80</v>
      </c>
      <c r="BK94" s="115">
        <f t="shared" si="9"/>
        <v>0</v>
      </c>
      <c r="BL94" s="13" t="s">
        <v>111</v>
      </c>
      <c r="BM94" s="114" t="s">
        <v>184</v>
      </c>
    </row>
    <row r="95" spans="2:65" s="1" customFormat="1" ht="16.5" customHeight="1">
      <c r="B95" s="28"/>
      <c r="C95" s="103" t="s">
        <v>121</v>
      </c>
      <c r="D95" s="103" t="s">
        <v>107</v>
      </c>
      <c r="E95" s="104" t="s">
        <v>185</v>
      </c>
      <c r="F95" s="105" t="s">
        <v>186</v>
      </c>
      <c r="G95" s="106" t="s">
        <v>110</v>
      </c>
      <c r="H95" s="107">
        <v>2</v>
      </c>
      <c r="I95" s="108"/>
      <c r="J95" s="109">
        <f t="shared" si="0"/>
        <v>0</v>
      </c>
      <c r="K95" s="105" t="s">
        <v>19</v>
      </c>
      <c r="L95" s="28"/>
      <c r="M95" s="110" t="s">
        <v>19</v>
      </c>
      <c r="N95" s="111" t="s">
        <v>43</v>
      </c>
      <c r="P95" s="112">
        <f t="shared" si="1"/>
        <v>0</v>
      </c>
      <c r="Q95" s="112">
        <v>0</v>
      </c>
      <c r="R95" s="112">
        <f t="shared" si="2"/>
        <v>0</v>
      </c>
      <c r="S95" s="112">
        <v>0</v>
      </c>
      <c r="T95" s="113">
        <f t="shared" si="3"/>
        <v>0</v>
      </c>
      <c r="AR95" s="114" t="s">
        <v>111</v>
      </c>
      <c r="AT95" s="114" t="s">
        <v>107</v>
      </c>
      <c r="AU95" s="114" t="s">
        <v>80</v>
      </c>
      <c r="AY95" s="13" t="s">
        <v>112</v>
      </c>
      <c r="BE95" s="115">
        <f t="shared" si="4"/>
        <v>0</v>
      </c>
      <c r="BF95" s="115">
        <f t="shared" si="5"/>
        <v>0</v>
      </c>
      <c r="BG95" s="115">
        <f t="shared" si="6"/>
        <v>0</v>
      </c>
      <c r="BH95" s="115">
        <f t="shared" si="7"/>
        <v>0</v>
      </c>
      <c r="BI95" s="115">
        <f t="shared" si="8"/>
        <v>0</v>
      </c>
      <c r="BJ95" s="13" t="s">
        <v>80</v>
      </c>
      <c r="BK95" s="115">
        <f t="shared" si="9"/>
        <v>0</v>
      </c>
      <c r="BL95" s="13" t="s">
        <v>111</v>
      </c>
      <c r="BM95" s="114" t="s">
        <v>187</v>
      </c>
    </row>
    <row r="96" spans="2:65" s="1" customFormat="1" ht="16.5" customHeight="1">
      <c r="B96" s="28"/>
      <c r="C96" s="103" t="s">
        <v>135</v>
      </c>
      <c r="D96" s="103" t="s">
        <v>107</v>
      </c>
      <c r="E96" s="104" t="s">
        <v>188</v>
      </c>
      <c r="F96" s="105" t="s">
        <v>189</v>
      </c>
      <c r="G96" s="106" t="s">
        <v>110</v>
      </c>
      <c r="H96" s="107">
        <v>2</v>
      </c>
      <c r="I96" s="108"/>
      <c r="J96" s="109">
        <f t="shared" si="0"/>
        <v>0</v>
      </c>
      <c r="K96" s="105" t="s">
        <v>19</v>
      </c>
      <c r="L96" s="28"/>
      <c r="M96" s="110" t="s">
        <v>19</v>
      </c>
      <c r="N96" s="111" t="s">
        <v>43</v>
      </c>
      <c r="P96" s="112">
        <f t="shared" si="1"/>
        <v>0</v>
      </c>
      <c r="Q96" s="112">
        <v>0</v>
      </c>
      <c r="R96" s="112">
        <f t="shared" si="2"/>
        <v>0</v>
      </c>
      <c r="S96" s="112">
        <v>0</v>
      </c>
      <c r="T96" s="113">
        <f t="shared" si="3"/>
        <v>0</v>
      </c>
      <c r="AR96" s="114" t="s">
        <v>111</v>
      </c>
      <c r="AT96" s="114" t="s">
        <v>107</v>
      </c>
      <c r="AU96" s="114" t="s">
        <v>80</v>
      </c>
      <c r="AY96" s="13" t="s">
        <v>112</v>
      </c>
      <c r="BE96" s="115">
        <f t="shared" si="4"/>
        <v>0</v>
      </c>
      <c r="BF96" s="115">
        <f t="shared" si="5"/>
        <v>0</v>
      </c>
      <c r="BG96" s="115">
        <f t="shared" si="6"/>
        <v>0</v>
      </c>
      <c r="BH96" s="115">
        <f t="shared" si="7"/>
        <v>0</v>
      </c>
      <c r="BI96" s="115">
        <f t="shared" si="8"/>
        <v>0</v>
      </c>
      <c r="BJ96" s="13" t="s">
        <v>80</v>
      </c>
      <c r="BK96" s="115">
        <f t="shared" si="9"/>
        <v>0</v>
      </c>
      <c r="BL96" s="13" t="s">
        <v>111</v>
      </c>
      <c r="BM96" s="114" t="s">
        <v>190</v>
      </c>
    </row>
    <row r="97" spans="2:65" s="1" customFormat="1" ht="16.5" customHeight="1">
      <c r="B97" s="28"/>
      <c r="C97" s="103" t="s">
        <v>125</v>
      </c>
      <c r="D97" s="103" t="s">
        <v>107</v>
      </c>
      <c r="E97" s="104" t="s">
        <v>191</v>
      </c>
      <c r="F97" s="105" t="s">
        <v>192</v>
      </c>
      <c r="G97" s="106" t="s">
        <v>110</v>
      </c>
      <c r="H97" s="107">
        <v>2</v>
      </c>
      <c r="I97" s="108"/>
      <c r="J97" s="109">
        <f t="shared" si="0"/>
        <v>0</v>
      </c>
      <c r="K97" s="105" t="s">
        <v>19</v>
      </c>
      <c r="L97" s="28"/>
      <c r="M97" s="110" t="s">
        <v>19</v>
      </c>
      <c r="N97" s="111" t="s">
        <v>43</v>
      </c>
      <c r="P97" s="112">
        <f t="shared" si="1"/>
        <v>0</v>
      </c>
      <c r="Q97" s="112">
        <v>0</v>
      </c>
      <c r="R97" s="112">
        <f t="shared" si="2"/>
        <v>0</v>
      </c>
      <c r="S97" s="112">
        <v>0</v>
      </c>
      <c r="T97" s="113">
        <f t="shared" si="3"/>
        <v>0</v>
      </c>
      <c r="AR97" s="114" t="s">
        <v>111</v>
      </c>
      <c r="AT97" s="114" t="s">
        <v>107</v>
      </c>
      <c r="AU97" s="114" t="s">
        <v>80</v>
      </c>
      <c r="AY97" s="13" t="s">
        <v>112</v>
      </c>
      <c r="BE97" s="115">
        <f t="shared" si="4"/>
        <v>0</v>
      </c>
      <c r="BF97" s="115">
        <f t="shared" si="5"/>
        <v>0</v>
      </c>
      <c r="BG97" s="115">
        <f t="shared" si="6"/>
        <v>0</v>
      </c>
      <c r="BH97" s="115">
        <f t="shared" si="7"/>
        <v>0</v>
      </c>
      <c r="BI97" s="115">
        <f t="shared" si="8"/>
        <v>0</v>
      </c>
      <c r="BJ97" s="13" t="s">
        <v>80</v>
      </c>
      <c r="BK97" s="115">
        <f t="shared" si="9"/>
        <v>0</v>
      </c>
      <c r="BL97" s="13" t="s">
        <v>111</v>
      </c>
      <c r="BM97" s="114" t="s">
        <v>193</v>
      </c>
    </row>
    <row r="98" spans="2:65" s="1" customFormat="1" ht="16.5" customHeight="1">
      <c r="B98" s="28"/>
      <c r="C98" s="103" t="s">
        <v>142</v>
      </c>
      <c r="D98" s="103" t="s">
        <v>107</v>
      </c>
      <c r="E98" s="104" t="s">
        <v>194</v>
      </c>
      <c r="F98" s="105" t="s">
        <v>195</v>
      </c>
      <c r="G98" s="106" t="s">
        <v>110</v>
      </c>
      <c r="H98" s="107">
        <v>2</v>
      </c>
      <c r="I98" s="108"/>
      <c r="J98" s="109">
        <f t="shared" si="0"/>
        <v>0</v>
      </c>
      <c r="K98" s="105" t="s">
        <v>19</v>
      </c>
      <c r="L98" s="28"/>
      <c r="M98" s="110" t="s">
        <v>19</v>
      </c>
      <c r="N98" s="111" t="s">
        <v>43</v>
      </c>
      <c r="P98" s="112">
        <f t="shared" si="1"/>
        <v>0</v>
      </c>
      <c r="Q98" s="112">
        <v>0</v>
      </c>
      <c r="R98" s="112">
        <f t="shared" si="2"/>
        <v>0</v>
      </c>
      <c r="S98" s="112">
        <v>0</v>
      </c>
      <c r="T98" s="113">
        <f t="shared" si="3"/>
        <v>0</v>
      </c>
      <c r="AR98" s="114" t="s">
        <v>111</v>
      </c>
      <c r="AT98" s="114" t="s">
        <v>107</v>
      </c>
      <c r="AU98" s="114" t="s">
        <v>80</v>
      </c>
      <c r="AY98" s="13" t="s">
        <v>112</v>
      </c>
      <c r="BE98" s="115">
        <f t="shared" si="4"/>
        <v>0</v>
      </c>
      <c r="BF98" s="115">
        <f t="shared" si="5"/>
        <v>0</v>
      </c>
      <c r="BG98" s="115">
        <f t="shared" si="6"/>
        <v>0</v>
      </c>
      <c r="BH98" s="115">
        <f t="shared" si="7"/>
        <v>0</v>
      </c>
      <c r="BI98" s="115">
        <f t="shared" si="8"/>
        <v>0</v>
      </c>
      <c r="BJ98" s="13" t="s">
        <v>80</v>
      </c>
      <c r="BK98" s="115">
        <f t="shared" si="9"/>
        <v>0</v>
      </c>
      <c r="BL98" s="13" t="s">
        <v>111</v>
      </c>
      <c r="BM98" s="114" t="s">
        <v>196</v>
      </c>
    </row>
    <row r="99" spans="2:65" s="1" customFormat="1" ht="16.5" customHeight="1">
      <c r="B99" s="28"/>
      <c r="C99" s="103" t="s">
        <v>8</v>
      </c>
      <c r="D99" s="103" t="s">
        <v>107</v>
      </c>
      <c r="E99" s="104" t="s">
        <v>197</v>
      </c>
      <c r="F99" s="105" t="s">
        <v>198</v>
      </c>
      <c r="G99" s="106" t="s">
        <v>110</v>
      </c>
      <c r="H99" s="107">
        <v>2</v>
      </c>
      <c r="I99" s="108"/>
      <c r="J99" s="109">
        <f t="shared" si="0"/>
        <v>0</v>
      </c>
      <c r="K99" s="105" t="s">
        <v>19</v>
      </c>
      <c r="L99" s="28"/>
      <c r="M99" s="110" t="s">
        <v>19</v>
      </c>
      <c r="N99" s="111" t="s">
        <v>43</v>
      </c>
      <c r="P99" s="112">
        <f t="shared" si="1"/>
        <v>0</v>
      </c>
      <c r="Q99" s="112">
        <v>0</v>
      </c>
      <c r="R99" s="112">
        <f t="shared" si="2"/>
        <v>0</v>
      </c>
      <c r="S99" s="112">
        <v>0</v>
      </c>
      <c r="T99" s="113">
        <f t="shared" si="3"/>
        <v>0</v>
      </c>
      <c r="AR99" s="114" t="s">
        <v>111</v>
      </c>
      <c r="AT99" s="114" t="s">
        <v>107</v>
      </c>
      <c r="AU99" s="114" t="s">
        <v>80</v>
      </c>
      <c r="AY99" s="13" t="s">
        <v>112</v>
      </c>
      <c r="BE99" s="115">
        <f t="shared" si="4"/>
        <v>0</v>
      </c>
      <c r="BF99" s="115">
        <f t="shared" si="5"/>
        <v>0</v>
      </c>
      <c r="BG99" s="115">
        <f t="shared" si="6"/>
        <v>0</v>
      </c>
      <c r="BH99" s="115">
        <f t="shared" si="7"/>
        <v>0</v>
      </c>
      <c r="BI99" s="115">
        <f t="shared" si="8"/>
        <v>0</v>
      </c>
      <c r="BJ99" s="13" t="s">
        <v>80</v>
      </c>
      <c r="BK99" s="115">
        <f t="shared" si="9"/>
        <v>0</v>
      </c>
      <c r="BL99" s="13" t="s">
        <v>111</v>
      </c>
      <c r="BM99" s="114" t="s">
        <v>199</v>
      </c>
    </row>
    <row r="100" spans="2:65" s="1" customFormat="1" ht="16.5" customHeight="1">
      <c r="B100" s="28"/>
      <c r="C100" s="103" t="s">
        <v>149</v>
      </c>
      <c r="D100" s="103" t="s">
        <v>107</v>
      </c>
      <c r="E100" s="104" t="s">
        <v>200</v>
      </c>
      <c r="F100" s="105" t="s">
        <v>201</v>
      </c>
      <c r="G100" s="106" t="s">
        <v>110</v>
      </c>
      <c r="H100" s="107">
        <v>2</v>
      </c>
      <c r="I100" s="108"/>
      <c r="J100" s="109">
        <f t="shared" si="0"/>
        <v>0</v>
      </c>
      <c r="K100" s="105" t="s">
        <v>19</v>
      </c>
      <c r="L100" s="28"/>
      <c r="M100" s="110" t="s">
        <v>19</v>
      </c>
      <c r="N100" s="111" t="s">
        <v>43</v>
      </c>
      <c r="P100" s="112">
        <f t="shared" si="1"/>
        <v>0</v>
      </c>
      <c r="Q100" s="112">
        <v>0</v>
      </c>
      <c r="R100" s="112">
        <f t="shared" si="2"/>
        <v>0</v>
      </c>
      <c r="S100" s="112">
        <v>0</v>
      </c>
      <c r="T100" s="113">
        <f t="shared" si="3"/>
        <v>0</v>
      </c>
      <c r="AR100" s="114" t="s">
        <v>111</v>
      </c>
      <c r="AT100" s="114" t="s">
        <v>107</v>
      </c>
      <c r="AU100" s="114" t="s">
        <v>80</v>
      </c>
      <c r="AY100" s="13" t="s">
        <v>112</v>
      </c>
      <c r="BE100" s="115">
        <f t="shared" si="4"/>
        <v>0</v>
      </c>
      <c r="BF100" s="115">
        <f t="shared" si="5"/>
        <v>0</v>
      </c>
      <c r="BG100" s="115">
        <f t="shared" si="6"/>
        <v>0</v>
      </c>
      <c r="BH100" s="115">
        <f t="shared" si="7"/>
        <v>0</v>
      </c>
      <c r="BI100" s="115">
        <f t="shared" si="8"/>
        <v>0</v>
      </c>
      <c r="BJ100" s="13" t="s">
        <v>80</v>
      </c>
      <c r="BK100" s="115">
        <f t="shared" si="9"/>
        <v>0</v>
      </c>
      <c r="BL100" s="13" t="s">
        <v>111</v>
      </c>
      <c r="BM100" s="114" t="s">
        <v>202</v>
      </c>
    </row>
    <row r="101" spans="2:65" s="1" customFormat="1" ht="16.5" customHeight="1">
      <c r="B101" s="28"/>
      <c r="C101" s="103" t="s">
        <v>131</v>
      </c>
      <c r="D101" s="103" t="s">
        <v>107</v>
      </c>
      <c r="E101" s="104" t="s">
        <v>203</v>
      </c>
      <c r="F101" s="105" t="s">
        <v>204</v>
      </c>
      <c r="G101" s="106" t="s">
        <v>110</v>
      </c>
      <c r="H101" s="107">
        <v>2</v>
      </c>
      <c r="I101" s="108"/>
      <c r="J101" s="109">
        <f t="shared" si="0"/>
        <v>0</v>
      </c>
      <c r="K101" s="105" t="s">
        <v>19</v>
      </c>
      <c r="L101" s="28"/>
      <c r="M101" s="110" t="s">
        <v>19</v>
      </c>
      <c r="N101" s="111" t="s">
        <v>43</v>
      </c>
      <c r="P101" s="112">
        <f t="shared" si="1"/>
        <v>0</v>
      </c>
      <c r="Q101" s="112">
        <v>0</v>
      </c>
      <c r="R101" s="112">
        <f t="shared" si="2"/>
        <v>0</v>
      </c>
      <c r="S101" s="112">
        <v>0</v>
      </c>
      <c r="T101" s="113">
        <f t="shared" si="3"/>
        <v>0</v>
      </c>
      <c r="AR101" s="114" t="s">
        <v>111</v>
      </c>
      <c r="AT101" s="114" t="s">
        <v>107</v>
      </c>
      <c r="AU101" s="114" t="s">
        <v>80</v>
      </c>
      <c r="AY101" s="13" t="s">
        <v>112</v>
      </c>
      <c r="BE101" s="115">
        <f t="shared" si="4"/>
        <v>0</v>
      </c>
      <c r="BF101" s="115">
        <f t="shared" si="5"/>
        <v>0</v>
      </c>
      <c r="BG101" s="115">
        <f t="shared" si="6"/>
        <v>0</v>
      </c>
      <c r="BH101" s="115">
        <f t="shared" si="7"/>
        <v>0</v>
      </c>
      <c r="BI101" s="115">
        <f t="shared" si="8"/>
        <v>0</v>
      </c>
      <c r="BJ101" s="13" t="s">
        <v>80</v>
      </c>
      <c r="BK101" s="115">
        <f t="shared" si="9"/>
        <v>0</v>
      </c>
      <c r="BL101" s="13" t="s">
        <v>111</v>
      </c>
      <c r="BM101" s="114" t="s">
        <v>205</v>
      </c>
    </row>
    <row r="102" spans="2:65" s="1" customFormat="1" ht="16.5" customHeight="1">
      <c r="B102" s="28"/>
      <c r="C102" s="103" t="s">
        <v>206</v>
      </c>
      <c r="D102" s="103" t="s">
        <v>107</v>
      </c>
      <c r="E102" s="104" t="s">
        <v>207</v>
      </c>
      <c r="F102" s="105" t="s">
        <v>208</v>
      </c>
      <c r="G102" s="106" t="s">
        <v>110</v>
      </c>
      <c r="H102" s="107">
        <v>2</v>
      </c>
      <c r="I102" s="108"/>
      <c r="J102" s="109">
        <f t="shared" si="0"/>
        <v>0</v>
      </c>
      <c r="K102" s="105" t="s">
        <v>19</v>
      </c>
      <c r="L102" s="28"/>
      <c r="M102" s="110" t="s">
        <v>19</v>
      </c>
      <c r="N102" s="111" t="s">
        <v>43</v>
      </c>
      <c r="P102" s="112">
        <f t="shared" si="1"/>
        <v>0</v>
      </c>
      <c r="Q102" s="112">
        <v>0</v>
      </c>
      <c r="R102" s="112">
        <f t="shared" si="2"/>
        <v>0</v>
      </c>
      <c r="S102" s="112">
        <v>0</v>
      </c>
      <c r="T102" s="113">
        <f t="shared" si="3"/>
        <v>0</v>
      </c>
      <c r="AR102" s="114" t="s">
        <v>111</v>
      </c>
      <c r="AT102" s="114" t="s">
        <v>107</v>
      </c>
      <c r="AU102" s="114" t="s">
        <v>80</v>
      </c>
      <c r="AY102" s="13" t="s">
        <v>112</v>
      </c>
      <c r="BE102" s="115">
        <f t="shared" si="4"/>
        <v>0</v>
      </c>
      <c r="BF102" s="115">
        <f t="shared" si="5"/>
        <v>0</v>
      </c>
      <c r="BG102" s="115">
        <f t="shared" si="6"/>
        <v>0</v>
      </c>
      <c r="BH102" s="115">
        <f t="shared" si="7"/>
        <v>0</v>
      </c>
      <c r="BI102" s="115">
        <f t="shared" si="8"/>
        <v>0</v>
      </c>
      <c r="BJ102" s="13" t="s">
        <v>80</v>
      </c>
      <c r="BK102" s="115">
        <f t="shared" si="9"/>
        <v>0</v>
      </c>
      <c r="BL102" s="13" t="s">
        <v>111</v>
      </c>
      <c r="BM102" s="114" t="s">
        <v>209</v>
      </c>
    </row>
    <row r="103" spans="2:65" s="1" customFormat="1" ht="16.5" customHeight="1">
      <c r="B103" s="28"/>
      <c r="C103" s="103" t="s">
        <v>134</v>
      </c>
      <c r="D103" s="103" t="s">
        <v>107</v>
      </c>
      <c r="E103" s="104" t="s">
        <v>210</v>
      </c>
      <c r="F103" s="105" t="s">
        <v>211</v>
      </c>
      <c r="G103" s="106" t="s">
        <v>110</v>
      </c>
      <c r="H103" s="107">
        <v>2</v>
      </c>
      <c r="I103" s="108"/>
      <c r="J103" s="109">
        <f t="shared" si="0"/>
        <v>0</v>
      </c>
      <c r="K103" s="105" t="s">
        <v>19</v>
      </c>
      <c r="L103" s="28"/>
      <c r="M103" s="110" t="s">
        <v>19</v>
      </c>
      <c r="N103" s="111" t="s">
        <v>43</v>
      </c>
      <c r="P103" s="112">
        <f t="shared" si="1"/>
        <v>0</v>
      </c>
      <c r="Q103" s="112">
        <v>0</v>
      </c>
      <c r="R103" s="112">
        <f t="shared" si="2"/>
        <v>0</v>
      </c>
      <c r="S103" s="112">
        <v>0</v>
      </c>
      <c r="T103" s="113">
        <f t="shared" si="3"/>
        <v>0</v>
      </c>
      <c r="AR103" s="114" t="s">
        <v>111</v>
      </c>
      <c r="AT103" s="114" t="s">
        <v>107</v>
      </c>
      <c r="AU103" s="114" t="s">
        <v>80</v>
      </c>
      <c r="AY103" s="13" t="s">
        <v>112</v>
      </c>
      <c r="BE103" s="115">
        <f t="shared" si="4"/>
        <v>0</v>
      </c>
      <c r="BF103" s="115">
        <f t="shared" si="5"/>
        <v>0</v>
      </c>
      <c r="BG103" s="115">
        <f t="shared" si="6"/>
        <v>0</v>
      </c>
      <c r="BH103" s="115">
        <f t="shared" si="7"/>
        <v>0</v>
      </c>
      <c r="BI103" s="115">
        <f t="shared" si="8"/>
        <v>0</v>
      </c>
      <c r="BJ103" s="13" t="s">
        <v>80</v>
      </c>
      <c r="BK103" s="115">
        <f t="shared" si="9"/>
        <v>0</v>
      </c>
      <c r="BL103" s="13" t="s">
        <v>111</v>
      </c>
      <c r="BM103" s="114" t="s">
        <v>212</v>
      </c>
    </row>
    <row r="104" spans="2:65" s="1" customFormat="1" ht="16.5" customHeight="1">
      <c r="B104" s="28"/>
      <c r="C104" s="103" t="s">
        <v>213</v>
      </c>
      <c r="D104" s="103" t="s">
        <v>107</v>
      </c>
      <c r="E104" s="104" t="s">
        <v>214</v>
      </c>
      <c r="F104" s="105" t="s">
        <v>215</v>
      </c>
      <c r="G104" s="106" t="s">
        <v>110</v>
      </c>
      <c r="H104" s="107">
        <v>2</v>
      </c>
      <c r="I104" s="108"/>
      <c r="J104" s="109">
        <f t="shared" si="0"/>
        <v>0</v>
      </c>
      <c r="K104" s="105" t="s">
        <v>19</v>
      </c>
      <c r="L104" s="28"/>
      <c r="M104" s="110" t="s">
        <v>19</v>
      </c>
      <c r="N104" s="111" t="s">
        <v>43</v>
      </c>
      <c r="P104" s="112">
        <f t="shared" si="1"/>
        <v>0</v>
      </c>
      <c r="Q104" s="112">
        <v>0</v>
      </c>
      <c r="R104" s="112">
        <f t="shared" si="2"/>
        <v>0</v>
      </c>
      <c r="S104" s="112">
        <v>0</v>
      </c>
      <c r="T104" s="113">
        <f t="shared" si="3"/>
        <v>0</v>
      </c>
      <c r="AR104" s="114" t="s">
        <v>111</v>
      </c>
      <c r="AT104" s="114" t="s">
        <v>107</v>
      </c>
      <c r="AU104" s="114" t="s">
        <v>80</v>
      </c>
      <c r="AY104" s="13" t="s">
        <v>112</v>
      </c>
      <c r="BE104" s="115">
        <f t="shared" si="4"/>
        <v>0</v>
      </c>
      <c r="BF104" s="115">
        <f t="shared" si="5"/>
        <v>0</v>
      </c>
      <c r="BG104" s="115">
        <f t="shared" si="6"/>
        <v>0</v>
      </c>
      <c r="BH104" s="115">
        <f t="shared" si="7"/>
        <v>0</v>
      </c>
      <c r="BI104" s="115">
        <f t="shared" si="8"/>
        <v>0</v>
      </c>
      <c r="BJ104" s="13" t="s">
        <v>80</v>
      </c>
      <c r="BK104" s="115">
        <f t="shared" si="9"/>
        <v>0</v>
      </c>
      <c r="BL104" s="13" t="s">
        <v>111</v>
      </c>
      <c r="BM104" s="114" t="s">
        <v>216</v>
      </c>
    </row>
    <row r="105" spans="2:65" s="1" customFormat="1" ht="16.5" customHeight="1">
      <c r="B105" s="28"/>
      <c r="C105" s="103" t="s">
        <v>138</v>
      </c>
      <c r="D105" s="103" t="s">
        <v>107</v>
      </c>
      <c r="E105" s="104" t="s">
        <v>217</v>
      </c>
      <c r="F105" s="105" t="s">
        <v>218</v>
      </c>
      <c r="G105" s="106" t="s">
        <v>110</v>
      </c>
      <c r="H105" s="107">
        <v>2</v>
      </c>
      <c r="I105" s="108"/>
      <c r="J105" s="109">
        <f t="shared" si="0"/>
        <v>0</v>
      </c>
      <c r="K105" s="105" t="s">
        <v>19</v>
      </c>
      <c r="L105" s="28"/>
      <c r="M105" s="110" t="s">
        <v>19</v>
      </c>
      <c r="N105" s="111" t="s">
        <v>43</v>
      </c>
      <c r="P105" s="112">
        <f t="shared" si="1"/>
        <v>0</v>
      </c>
      <c r="Q105" s="112">
        <v>0</v>
      </c>
      <c r="R105" s="112">
        <f t="shared" si="2"/>
        <v>0</v>
      </c>
      <c r="S105" s="112">
        <v>0</v>
      </c>
      <c r="T105" s="113">
        <f t="shared" si="3"/>
        <v>0</v>
      </c>
      <c r="AR105" s="114" t="s">
        <v>111</v>
      </c>
      <c r="AT105" s="114" t="s">
        <v>107</v>
      </c>
      <c r="AU105" s="114" t="s">
        <v>80</v>
      </c>
      <c r="AY105" s="13" t="s">
        <v>112</v>
      </c>
      <c r="BE105" s="115">
        <f t="shared" si="4"/>
        <v>0</v>
      </c>
      <c r="BF105" s="115">
        <f t="shared" si="5"/>
        <v>0</v>
      </c>
      <c r="BG105" s="115">
        <f t="shared" si="6"/>
        <v>0</v>
      </c>
      <c r="BH105" s="115">
        <f t="shared" si="7"/>
        <v>0</v>
      </c>
      <c r="BI105" s="115">
        <f t="shared" si="8"/>
        <v>0</v>
      </c>
      <c r="BJ105" s="13" t="s">
        <v>80</v>
      </c>
      <c r="BK105" s="115">
        <f t="shared" si="9"/>
        <v>0</v>
      </c>
      <c r="BL105" s="13" t="s">
        <v>111</v>
      </c>
      <c r="BM105" s="114" t="s">
        <v>219</v>
      </c>
    </row>
    <row r="106" spans="2:65" s="1" customFormat="1" ht="16.5" customHeight="1">
      <c r="B106" s="28"/>
      <c r="C106" s="103" t="s">
        <v>220</v>
      </c>
      <c r="D106" s="103" t="s">
        <v>107</v>
      </c>
      <c r="E106" s="104" t="s">
        <v>221</v>
      </c>
      <c r="F106" s="105" t="s">
        <v>222</v>
      </c>
      <c r="G106" s="106" t="s">
        <v>110</v>
      </c>
      <c r="H106" s="107">
        <v>2</v>
      </c>
      <c r="I106" s="108"/>
      <c r="J106" s="109">
        <f t="shared" si="0"/>
        <v>0</v>
      </c>
      <c r="K106" s="105" t="s">
        <v>19</v>
      </c>
      <c r="L106" s="28"/>
      <c r="M106" s="110" t="s">
        <v>19</v>
      </c>
      <c r="N106" s="111" t="s">
        <v>43</v>
      </c>
      <c r="P106" s="112">
        <f t="shared" si="1"/>
        <v>0</v>
      </c>
      <c r="Q106" s="112">
        <v>0</v>
      </c>
      <c r="R106" s="112">
        <f t="shared" si="2"/>
        <v>0</v>
      </c>
      <c r="S106" s="112">
        <v>0</v>
      </c>
      <c r="T106" s="113">
        <f t="shared" si="3"/>
        <v>0</v>
      </c>
      <c r="AR106" s="114" t="s">
        <v>111</v>
      </c>
      <c r="AT106" s="114" t="s">
        <v>107</v>
      </c>
      <c r="AU106" s="114" t="s">
        <v>80</v>
      </c>
      <c r="AY106" s="13" t="s">
        <v>112</v>
      </c>
      <c r="BE106" s="115">
        <f t="shared" si="4"/>
        <v>0</v>
      </c>
      <c r="BF106" s="115">
        <f t="shared" si="5"/>
        <v>0</v>
      </c>
      <c r="BG106" s="115">
        <f t="shared" si="6"/>
        <v>0</v>
      </c>
      <c r="BH106" s="115">
        <f t="shared" si="7"/>
        <v>0</v>
      </c>
      <c r="BI106" s="115">
        <f t="shared" si="8"/>
        <v>0</v>
      </c>
      <c r="BJ106" s="13" t="s">
        <v>80</v>
      </c>
      <c r="BK106" s="115">
        <f t="shared" si="9"/>
        <v>0</v>
      </c>
      <c r="BL106" s="13" t="s">
        <v>111</v>
      </c>
      <c r="BM106" s="114" t="s">
        <v>223</v>
      </c>
    </row>
    <row r="107" spans="2:65" s="1" customFormat="1" ht="16.5" customHeight="1">
      <c r="B107" s="28"/>
      <c r="C107" s="103" t="s">
        <v>141</v>
      </c>
      <c r="D107" s="103" t="s">
        <v>107</v>
      </c>
      <c r="E107" s="104" t="s">
        <v>224</v>
      </c>
      <c r="F107" s="105" t="s">
        <v>225</v>
      </c>
      <c r="G107" s="106" t="s">
        <v>110</v>
      </c>
      <c r="H107" s="107">
        <v>2</v>
      </c>
      <c r="I107" s="108"/>
      <c r="J107" s="109">
        <f t="shared" si="0"/>
        <v>0</v>
      </c>
      <c r="K107" s="105" t="s">
        <v>19</v>
      </c>
      <c r="L107" s="28"/>
      <c r="M107" s="110" t="s">
        <v>19</v>
      </c>
      <c r="N107" s="111" t="s">
        <v>43</v>
      </c>
      <c r="P107" s="112">
        <f t="shared" si="1"/>
        <v>0</v>
      </c>
      <c r="Q107" s="112">
        <v>0</v>
      </c>
      <c r="R107" s="112">
        <f t="shared" si="2"/>
        <v>0</v>
      </c>
      <c r="S107" s="112">
        <v>0</v>
      </c>
      <c r="T107" s="113">
        <f t="shared" si="3"/>
        <v>0</v>
      </c>
      <c r="AR107" s="114" t="s">
        <v>111</v>
      </c>
      <c r="AT107" s="114" t="s">
        <v>107</v>
      </c>
      <c r="AU107" s="114" t="s">
        <v>80</v>
      </c>
      <c r="AY107" s="13" t="s">
        <v>112</v>
      </c>
      <c r="BE107" s="115">
        <f t="shared" si="4"/>
        <v>0</v>
      </c>
      <c r="BF107" s="115">
        <f t="shared" si="5"/>
        <v>0</v>
      </c>
      <c r="BG107" s="115">
        <f t="shared" si="6"/>
        <v>0</v>
      </c>
      <c r="BH107" s="115">
        <f t="shared" si="7"/>
        <v>0</v>
      </c>
      <c r="BI107" s="115">
        <f t="shared" si="8"/>
        <v>0</v>
      </c>
      <c r="BJ107" s="13" t="s">
        <v>80</v>
      </c>
      <c r="BK107" s="115">
        <f t="shared" si="9"/>
        <v>0</v>
      </c>
      <c r="BL107" s="13" t="s">
        <v>111</v>
      </c>
      <c r="BM107" s="114" t="s">
        <v>226</v>
      </c>
    </row>
    <row r="108" spans="2:65" s="1" customFormat="1" ht="16.5" customHeight="1">
      <c r="B108" s="28"/>
      <c r="C108" s="103" t="s">
        <v>7</v>
      </c>
      <c r="D108" s="103" t="s">
        <v>107</v>
      </c>
      <c r="E108" s="104" t="s">
        <v>227</v>
      </c>
      <c r="F108" s="105" t="s">
        <v>228</v>
      </c>
      <c r="G108" s="106" t="s">
        <v>110</v>
      </c>
      <c r="H108" s="107">
        <v>2</v>
      </c>
      <c r="I108" s="108"/>
      <c r="J108" s="109">
        <f t="shared" si="0"/>
        <v>0</v>
      </c>
      <c r="K108" s="105" t="s">
        <v>19</v>
      </c>
      <c r="L108" s="28"/>
      <c r="M108" s="110" t="s">
        <v>19</v>
      </c>
      <c r="N108" s="111" t="s">
        <v>43</v>
      </c>
      <c r="P108" s="112">
        <f t="shared" si="1"/>
        <v>0</v>
      </c>
      <c r="Q108" s="112">
        <v>0</v>
      </c>
      <c r="R108" s="112">
        <f t="shared" si="2"/>
        <v>0</v>
      </c>
      <c r="S108" s="112">
        <v>0</v>
      </c>
      <c r="T108" s="113">
        <f t="shared" si="3"/>
        <v>0</v>
      </c>
      <c r="AR108" s="114" t="s">
        <v>111</v>
      </c>
      <c r="AT108" s="114" t="s">
        <v>107</v>
      </c>
      <c r="AU108" s="114" t="s">
        <v>80</v>
      </c>
      <c r="AY108" s="13" t="s">
        <v>112</v>
      </c>
      <c r="BE108" s="115">
        <f t="shared" si="4"/>
        <v>0</v>
      </c>
      <c r="BF108" s="115">
        <f t="shared" si="5"/>
        <v>0</v>
      </c>
      <c r="BG108" s="115">
        <f t="shared" si="6"/>
        <v>0</v>
      </c>
      <c r="BH108" s="115">
        <f t="shared" si="7"/>
        <v>0</v>
      </c>
      <c r="BI108" s="115">
        <f t="shared" si="8"/>
        <v>0</v>
      </c>
      <c r="BJ108" s="13" t="s">
        <v>80</v>
      </c>
      <c r="BK108" s="115">
        <f t="shared" si="9"/>
        <v>0</v>
      </c>
      <c r="BL108" s="13" t="s">
        <v>111</v>
      </c>
      <c r="BM108" s="114" t="s">
        <v>229</v>
      </c>
    </row>
    <row r="109" spans="2:65" s="1" customFormat="1" ht="16.5" customHeight="1">
      <c r="B109" s="28"/>
      <c r="C109" s="103" t="s">
        <v>145</v>
      </c>
      <c r="D109" s="103" t="s">
        <v>107</v>
      </c>
      <c r="E109" s="104" t="s">
        <v>230</v>
      </c>
      <c r="F109" s="105" t="s">
        <v>231</v>
      </c>
      <c r="G109" s="106" t="s">
        <v>110</v>
      </c>
      <c r="H109" s="107">
        <v>4</v>
      </c>
      <c r="I109" s="108"/>
      <c r="J109" s="109">
        <f t="shared" si="0"/>
        <v>0</v>
      </c>
      <c r="K109" s="105" t="s">
        <v>19</v>
      </c>
      <c r="L109" s="28"/>
      <c r="M109" s="110" t="s">
        <v>19</v>
      </c>
      <c r="N109" s="111" t="s">
        <v>43</v>
      </c>
      <c r="P109" s="112">
        <f t="shared" si="1"/>
        <v>0</v>
      </c>
      <c r="Q109" s="112">
        <v>0</v>
      </c>
      <c r="R109" s="112">
        <f t="shared" si="2"/>
        <v>0</v>
      </c>
      <c r="S109" s="112">
        <v>0</v>
      </c>
      <c r="T109" s="113">
        <f t="shared" si="3"/>
        <v>0</v>
      </c>
      <c r="AR109" s="114" t="s">
        <v>111</v>
      </c>
      <c r="AT109" s="114" t="s">
        <v>107</v>
      </c>
      <c r="AU109" s="114" t="s">
        <v>80</v>
      </c>
      <c r="AY109" s="13" t="s">
        <v>112</v>
      </c>
      <c r="BE109" s="115">
        <f t="shared" si="4"/>
        <v>0</v>
      </c>
      <c r="BF109" s="115">
        <f t="shared" si="5"/>
        <v>0</v>
      </c>
      <c r="BG109" s="115">
        <f t="shared" si="6"/>
        <v>0</v>
      </c>
      <c r="BH109" s="115">
        <f t="shared" si="7"/>
        <v>0</v>
      </c>
      <c r="BI109" s="115">
        <f t="shared" si="8"/>
        <v>0</v>
      </c>
      <c r="BJ109" s="13" t="s">
        <v>80</v>
      </c>
      <c r="BK109" s="115">
        <f t="shared" si="9"/>
        <v>0</v>
      </c>
      <c r="BL109" s="13" t="s">
        <v>111</v>
      </c>
      <c r="BM109" s="114" t="s">
        <v>232</v>
      </c>
    </row>
    <row r="110" spans="2:65" s="1" customFormat="1" ht="16.5" customHeight="1">
      <c r="B110" s="28"/>
      <c r="C110" s="103" t="s">
        <v>233</v>
      </c>
      <c r="D110" s="103" t="s">
        <v>107</v>
      </c>
      <c r="E110" s="104" t="s">
        <v>234</v>
      </c>
      <c r="F110" s="105" t="s">
        <v>235</v>
      </c>
      <c r="G110" s="106" t="s">
        <v>110</v>
      </c>
      <c r="H110" s="107">
        <v>2</v>
      </c>
      <c r="I110" s="108"/>
      <c r="J110" s="109">
        <f t="shared" si="0"/>
        <v>0</v>
      </c>
      <c r="K110" s="105" t="s">
        <v>19</v>
      </c>
      <c r="L110" s="28"/>
      <c r="M110" s="110" t="s">
        <v>19</v>
      </c>
      <c r="N110" s="111" t="s">
        <v>43</v>
      </c>
      <c r="P110" s="112">
        <f t="shared" si="1"/>
        <v>0</v>
      </c>
      <c r="Q110" s="112">
        <v>0</v>
      </c>
      <c r="R110" s="112">
        <f t="shared" si="2"/>
        <v>0</v>
      </c>
      <c r="S110" s="112">
        <v>0</v>
      </c>
      <c r="T110" s="113">
        <f t="shared" si="3"/>
        <v>0</v>
      </c>
      <c r="AR110" s="114" t="s">
        <v>111</v>
      </c>
      <c r="AT110" s="114" t="s">
        <v>107</v>
      </c>
      <c r="AU110" s="114" t="s">
        <v>80</v>
      </c>
      <c r="AY110" s="13" t="s">
        <v>112</v>
      </c>
      <c r="BE110" s="115">
        <f t="shared" si="4"/>
        <v>0</v>
      </c>
      <c r="BF110" s="115">
        <f t="shared" si="5"/>
        <v>0</v>
      </c>
      <c r="BG110" s="115">
        <f t="shared" si="6"/>
        <v>0</v>
      </c>
      <c r="BH110" s="115">
        <f t="shared" si="7"/>
        <v>0</v>
      </c>
      <c r="BI110" s="115">
        <f t="shared" si="8"/>
        <v>0</v>
      </c>
      <c r="BJ110" s="13" t="s">
        <v>80</v>
      </c>
      <c r="BK110" s="115">
        <f t="shared" si="9"/>
        <v>0</v>
      </c>
      <c r="BL110" s="13" t="s">
        <v>111</v>
      </c>
      <c r="BM110" s="114" t="s">
        <v>236</v>
      </c>
    </row>
    <row r="111" spans="2:65" s="1" customFormat="1" ht="16.5" customHeight="1">
      <c r="B111" s="28"/>
      <c r="C111" s="103" t="s">
        <v>148</v>
      </c>
      <c r="D111" s="103" t="s">
        <v>107</v>
      </c>
      <c r="E111" s="104" t="s">
        <v>234</v>
      </c>
      <c r="F111" s="105" t="s">
        <v>235</v>
      </c>
      <c r="G111" s="106" t="s">
        <v>110</v>
      </c>
      <c r="H111" s="107">
        <v>2</v>
      </c>
      <c r="I111" s="108"/>
      <c r="J111" s="109">
        <f t="shared" si="0"/>
        <v>0</v>
      </c>
      <c r="K111" s="105" t="s">
        <v>19</v>
      </c>
      <c r="L111" s="28"/>
      <c r="M111" s="110" t="s">
        <v>19</v>
      </c>
      <c r="N111" s="111" t="s">
        <v>43</v>
      </c>
      <c r="P111" s="112">
        <f t="shared" si="1"/>
        <v>0</v>
      </c>
      <c r="Q111" s="112">
        <v>0</v>
      </c>
      <c r="R111" s="112">
        <f t="shared" si="2"/>
        <v>0</v>
      </c>
      <c r="S111" s="112">
        <v>0</v>
      </c>
      <c r="T111" s="113">
        <f t="shared" si="3"/>
        <v>0</v>
      </c>
      <c r="AR111" s="114" t="s">
        <v>111</v>
      </c>
      <c r="AT111" s="114" t="s">
        <v>107</v>
      </c>
      <c r="AU111" s="114" t="s">
        <v>80</v>
      </c>
      <c r="AY111" s="13" t="s">
        <v>112</v>
      </c>
      <c r="BE111" s="115">
        <f t="shared" si="4"/>
        <v>0</v>
      </c>
      <c r="BF111" s="115">
        <f t="shared" si="5"/>
        <v>0</v>
      </c>
      <c r="BG111" s="115">
        <f t="shared" si="6"/>
        <v>0</v>
      </c>
      <c r="BH111" s="115">
        <f t="shared" si="7"/>
        <v>0</v>
      </c>
      <c r="BI111" s="115">
        <f t="shared" si="8"/>
        <v>0</v>
      </c>
      <c r="BJ111" s="13" t="s">
        <v>80</v>
      </c>
      <c r="BK111" s="115">
        <f t="shared" si="9"/>
        <v>0</v>
      </c>
      <c r="BL111" s="13" t="s">
        <v>111</v>
      </c>
      <c r="BM111" s="114" t="s">
        <v>237</v>
      </c>
    </row>
    <row r="112" spans="2:65" s="1" customFormat="1" ht="16.5" customHeight="1">
      <c r="B112" s="28"/>
      <c r="C112" s="103" t="s">
        <v>238</v>
      </c>
      <c r="D112" s="103" t="s">
        <v>107</v>
      </c>
      <c r="E112" s="104" t="s">
        <v>239</v>
      </c>
      <c r="F112" s="105" t="s">
        <v>240</v>
      </c>
      <c r="G112" s="106" t="s">
        <v>110</v>
      </c>
      <c r="H112" s="107">
        <v>30</v>
      </c>
      <c r="I112" s="108"/>
      <c r="J112" s="109">
        <f t="shared" si="0"/>
        <v>0</v>
      </c>
      <c r="K112" s="105" t="s">
        <v>19</v>
      </c>
      <c r="L112" s="28"/>
      <c r="M112" s="110" t="s">
        <v>19</v>
      </c>
      <c r="N112" s="111" t="s">
        <v>43</v>
      </c>
      <c r="P112" s="112">
        <f t="shared" si="1"/>
        <v>0</v>
      </c>
      <c r="Q112" s="112">
        <v>0</v>
      </c>
      <c r="R112" s="112">
        <f t="shared" si="2"/>
        <v>0</v>
      </c>
      <c r="S112" s="112">
        <v>0</v>
      </c>
      <c r="T112" s="113">
        <f t="shared" si="3"/>
        <v>0</v>
      </c>
      <c r="AR112" s="114" t="s">
        <v>111</v>
      </c>
      <c r="AT112" s="114" t="s">
        <v>107</v>
      </c>
      <c r="AU112" s="114" t="s">
        <v>80</v>
      </c>
      <c r="AY112" s="13" t="s">
        <v>112</v>
      </c>
      <c r="BE112" s="115">
        <f t="shared" si="4"/>
        <v>0</v>
      </c>
      <c r="BF112" s="115">
        <f t="shared" si="5"/>
        <v>0</v>
      </c>
      <c r="BG112" s="115">
        <f t="shared" si="6"/>
        <v>0</v>
      </c>
      <c r="BH112" s="115">
        <f t="shared" si="7"/>
        <v>0</v>
      </c>
      <c r="BI112" s="115">
        <f t="shared" si="8"/>
        <v>0</v>
      </c>
      <c r="BJ112" s="13" t="s">
        <v>80</v>
      </c>
      <c r="BK112" s="115">
        <f t="shared" si="9"/>
        <v>0</v>
      </c>
      <c r="BL112" s="13" t="s">
        <v>111</v>
      </c>
      <c r="BM112" s="114" t="s">
        <v>241</v>
      </c>
    </row>
    <row r="113" spans="2:65" s="1" customFormat="1" ht="16.5" customHeight="1">
      <c r="B113" s="28"/>
      <c r="C113" s="103" t="s">
        <v>242</v>
      </c>
      <c r="D113" s="103" t="s">
        <v>107</v>
      </c>
      <c r="E113" s="104" t="s">
        <v>243</v>
      </c>
      <c r="F113" s="105" t="s">
        <v>244</v>
      </c>
      <c r="G113" s="106" t="s">
        <v>110</v>
      </c>
      <c r="H113" s="107">
        <v>2</v>
      </c>
      <c r="I113" s="108"/>
      <c r="J113" s="109">
        <f t="shared" si="0"/>
        <v>0</v>
      </c>
      <c r="K113" s="105" t="s">
        <v>19</v>
      </c>
      <c r="L113" s="28"/>
      <c r="M113" s="110" t="s">
        <v>19</v>
      </c>
      <c r="N113" s="111" t="s">
        <v>43</v>
      </c>
      <c r="P113" s="112">
        <f t="shared" si="1"/>
        <v>0</v>
      </c>
      <c r="Q113" s="112">
        <v>0</v>
      </c>
      <c r="R113" s="112">
        <f t="shared" si="2"/>
        <v>0</v>
      </c>
      <c r="S113" s="112">
        <v>0</v>
      </c>
      <c r="T113" s="113">
        <f t="shared" si="3"/>
        <v>0</v>
      </c>
      <c r="AR113" s="114" t="s">
        <v>111</v>
      </c>
      <c r="AT113" s="114" t="s">
        <v>107</v>
      </c>
      <c r="AU113" s="114" t="s">
        <v>80</v>
      </c>
      <c r="AY113" s="13" t="s">
        <v>112</v>
      </c>
      <c r="BE113" s="115">
        <f t="shared" si="4"/>
        <v>0</v>
      </c>
      <c r="BF113" s="115">
        <f t="shared" si="5"/>
        <v>0</v>
      </c>
      <c r="BG113" s="115">
        <f t="shared" si="6"/>
        <v>0</v>
      </c>
      <c r="BH113" s="115">
        <f t="shared" si="7"/>
        <v>0</v>
      </c>
      <c r="BI113" s="115">
        <f t="shared" si="8"/>
        <v>0</v>
      </c>
      <c r="BJ113" s="13" t="s">
        <v>80</v>
      </c>
      <c r="BK113" s="115">
        <f t="shared" si="9"/>
        <v>0</v>
      </c>
      <c r="BL113" s="13" t="s">
        <v>111</v>
      </c>
      <c r="BM113" s="114" t="s">
        <v>245</v>
      </c>
    </row>
    <row r="114" spans="2:65" s="1" customFormat="1" ht="16.5" customHeight="1">
      <c r="B114" s="28"/>
      <c r="C114" s="103" t="s">
        <v>246</v>
      </c>
      <c r="D114" s="103" t="s">
        <v>107</v>
      </c>
      <c r="E114" s="104" t="s">
        <v>247</v>
      </c>
      <c r="F114" s="105" t="s">
        <v>248</v>
      </c>
      <c r="G114" s="106" t="s">
        <v>110</v>
      </c>
      <c r="H114" s="107">
        <v>1</v>
      </c>
      <c r="I114" s="108"/>
      <c r="J114" s="109">
        <f t="shared" si="0"/>
        <v>0</v>
      </c>
      <c r="K114" s="105" t="s">
        <v>19</v>
      </c>
      <c r="L114" s="28"/>
      <c r="M114" s="110" t="s">
        <v>19</v>
      </c>
      <c r="N114" s="111" t="s">
        <v>43</v>
      </c>
      <c r="P114" s="112">
        <f t="shared" si="1"/>
        <v>0</v>
      </c>
      <c r="Q114" s="112">
        <v>0</v>
      </c>
      <c r="R114" s="112">
        <f t="shared" si="2"/>
        <v>0</v>
      </c>
      <c r="S114" s="112">
        <v>0</v>
      </c>
      <c r="T114" s="113">
        <f t="shared" si="3"/>
        <v>0</v>
      </c>
      <c r="AR114" s="114" t="s">
        <v>111</v>
      </c>
      <c r="AT114" s="114" t="s">
        <v>107</v>
      </c>
      <c r="AU114" s="114" t="s">
        <v>80</v>
      </c>
      <c r="AY114" s="13" t="s">
        <v>112</v>
      </c>
      <c r="BE114" s="115">
        <f t="shared" si="4"/>
        <v>0</v>
      </c>
      <c r="BF114" s="115">
        <f t="shared" si="5"/>
        <v>0</v>
      </c>
      <c r="BG114" s="115">
        <f t="shared" si="6"/>
        <v>0</v>
      </c>
      <c r="BH114" s="115">
        <f t="shared" si="7"/>
        <v>0</v>
      </c>
      <c r="BI114" s="115">
        <f t="shared" si="8"/>
        <v>0</v>
      </c>
      <c r="BJ114" s="13" t="s">
        <v>80</v>
      </c>
      <c r="BK114" s="115">
        <f t="shared" si="9"/>
        <v>0</v>
      </c>
      <c r="BL114" s="13" t="s">
        <v>111</v>
      </c>
      <c r="BM114" s="114" t="s">
        <v>249</v>
      </c>
    </row>
    <row r="115" spans="2:65" s="1" customFormat="1" ht="16.5" customHeight="1">
      <c r="B115" s="28"/>
      <c r="C115" s="103" t="s">
        <v>250</v>
      </c>
      <c r="D115" s="103" t="s">
        <v>107</v>
      </c>
      <c r="E115" s="104" t="s">
        <v>251</v>
      </c>
      <c r="F115" s="105" t="s">
        <v>252</v>
      </c>
      <c r="G115" s="106" t="s">
        <v>110</v>
      </c>
      <c r="H115" s="107">
        <v>2</v>
      </c>
      <c r="I115" s="108"/>
      <c r="J115" s="109">
        <f t="shared" si="0"/>
        <v>0</v>
      </c>
      <c r="K115" s="105" t="s">
        <v>19</v>
      </c>
      <c r="L115" s="28"/>
      <c r="M115" s="110" t="s">
        <v>19</v>
      </c>
      <c r="N115" s="111" t="s">
        <v>43</v>
      </c>
      <c r="P115" s="112">
        <f t="shared" si="1"/>
        <v>0</v>
      </c>
      <c r="Q115" s="112">
        <v>0</v>
      </c>
      <c r="R115" s="112">
        <f t="shared" si="2"/>
        <v>0</v>
      </c>
      <c r="S115" s="112">
        <v>0</v>
      </c>
      <c r="T115" s="113">
        <f t="shared" si="3"/>
        <v>0</v>
      </c>
      <c r="AR115" s="114" t="s">
        <v>111</v>
      </c>
      <c r="AT115" s="114" t="s">
        <v>107</v>
      </c>
      <c r="AU115" s="114" t="s">
        <v>80</v>
      </c>
      <c r="AY115" s="13" t="s">
        <v>112</v>
      </c>
      <c r="BE115" s="115">
        <f t="shared" si="4"/>
        <v>0</v>
      </c>
      <c r="BF115" s="115">
        <f t="shared" si="5"/>
        <v>0</v>
      </c>
      <c r="BG115" s="115">
        <f t="shared" si="6"/>
        <v>0</v>
      </c>
      <c r="BH115" s="115">
        <f t="shared" si="7"/>
        <v>0</v>
      </c>
      <c r="BI115" s="115">
        <f t="shared" si="8"/>
        <v>0</v>
      </c>
      <c r="BJ115" s="13" t="s">
        <v>80</v>
      </c>
      <c r="BK115" s="115">
        <f t="shared" si="9"/>
        <v>0</v>
      </c>
      <c r="BL115" s="13" t="s">
        <v>111</v>
      </c>
      <c r="BM115" s="114" t="s">
        <v>253</v>
      </c>
    </row>
    <row r="116" spans="2:65" s="1" customFormat="1" ht="16.5" customHeight="1">
      <c r="B116" s="28"/>
      <c r="C116" s="103" t="s">
        <v>254</v>
      </c>
      <c r="D116" s="103" t="s">
        <v>107</v>
      </c>
      <c r="E116" s="104" t="s">
        <v>255</v>
      </c>
      <c r="F116" s="105" t="s">
        <v>256</v>
      </c>
      <c r="G116" s="106" t="s">
        <v>110</v>
      </c>
      <c r="H116" s="107">
        <v>2</v>
      </c>
      <c r="I116" s="108"/>
      <c r="J116" s="109">
        <f t="shared" si="0"/>
        <v>0</v>
      </c>
      <c r="K116" s="105" t="s">
        <v>19</v>
      </c>
      <c r="L116" s="28"/>
      <c r="M116" s="110" t="s">
        <v>19</v>
      </c>
      <c r="N116" s="111" t="s">
        <v>43</v>
      </c>
      <c r="P116" s="112">
        <f t="shared" si="1"/>
        <v>0</v>
      </c>
      <c r="Q116" s="112">
        <v>0</v>
      </c>
      <c r="R116" s="112">
        <f t="shared" si="2"/>
        <v>0</v>
      </c>
      <c r="S116" s="112">
        <v>0</v>
      </c>
      <c r="T116" s="113">
        <f t="shared" si="3"/>
        <v>0</v>
      </c>
      <c r="AR116" s="114" t="s">
        <v>111</v>
      </c>
      <c r="AT116" s="114" t="s">
        <v>107</v>
      </c>
      <c r="AU116" s="114" t="s">
        <v>80</v>
      </c>
      <c r="AY116" s="13" t="s">
        <v>112</v>
      </c>
      <c r="BE116" s="115">
        <f t="shared" si="4"/>
        <v>0</v>
      </c>
      <c r="BF116" s="115">
        <f t="shared" si="5"/>
        <v>0</v>
      </c>
      <c r="BG116" s="115">
        <f t="shared" si="6"/>
        <v>0</v>
      </c>
      <c r="BH116" s="115">
        <f t="shared" si="7"/>
        <v>0</v>
      </c>
      <c r="BI116" s="115">
        <f t="shared" si="8"/>
        <v>0</v>
      </c>
      <c r="BJ116" s="13" t="s">
        <v>80</v>
      </c>
      <c r="BK116" s="115">
        <f t="shared" si="9"/>
        <v>0</v>
      </c>
      <c r="BL116" s="13" t="s">
        <v>111</v>
      </c>
      <c r="BM116" s="114" t="s">
        <v>257</v>
      </c>
    </row>
    <row r="117" spans="2:65" s="1" customFormat="1" ht="16.5" customHeight="1">
      <c r="B117" s="28"/>
      <c r="C117" s="103" t="s">
        <v>258</v>
      </c>
      <c r="D117" s="103" t="s">
        <v>107</v>
      </c>
      <c r="E117" s="104" t="s">
        <v>259</v>
      </c>
      <c r="F117" s="105" t="s">
        <v>260</v>
      </c>
      <c r="G117" s="106" t="s">
        <v>110</v>
      </c>
      <c r="H117" s="107">
        <v>2</v>
      </c>
      <c r="I117" s="108"/>
      <c r="J117" s="109">
        <f t="shared" si="0"/>
        <v>0</v>
      </c>
      <c r="K117" s="105" t="s">
        <v>19</v>
      </c>
      <c r="L117" s="28"/>
      <c r="M117" s="110" t="s">
        <v>19</v>
      </c>
      <c r="N117" s="111" t="s">
        <v>43</v>
      </c>
      <c r="P117" s="112">
        <f t="shared" si="1"/>
        <v>0</v>
      </c>
      <c r="Q117" s="112">
        <v>0</v>
      </c>
      <c r="R117" s="112">
        <f t="shared" si="2"/>
        <v>0</v>
      </c>
      <c r="S117" s="112">
        <v>0</v>
      </c>
      <c r="T117" s="113">
        <f t="shared" si="3"/>
        <v>0</v>
      </c>
      <c r="AR117" s="114" t="s">
        <v>111</v>
      </c>
      <c r="AT117" s="114" t="s">
        <v>107</v>
      </c>
      <c r="AU117" s="114" t="s">
        <v>80</v>
      </c>
      <c r="AY117" s="13" t="s">
        <v>112</v>
      </c>
      <c r="BE117" s="115">
        <f t="shared" si="4"/>
        <v>0</v>
      </c>
      <c r="BF117" s="115">
        <f t="shared" si="5"/>
        <v>0</v>
      </c>
      <c r="BG117" s="115">
        <f t="shared" si="6"/>
        <v>0</v>
      </c>
      <c r="BH117" s="115">
        <f t="shared" si="7"/>
        <v>0</v>
      </c>
      <c r="BI117" s="115">
        <f t="shared" si="8"/>
        <v>0</v>
      </c>
      <c r="BJ117" s="13" t="s">
        <v>80</v>
      </c>
      <c r="BK117" s="115">
        <f t="shared" si="9"/>
        <v>0</v>
      </c>
      <c r="BL117" s="13" t="s">
        <v>111</v>
      </c>
      <c r="BM117" s="114" t="s">
        <v>261</v>
      </c>
    </row>
    <row r="118" spans="2:65" s="1" customFormat="1" ht="16.5" customHeight="1">
      <c r="B118" s="28"/>
      <c r="C118" s="103" t="s">
        <v>262</v>
      </c>
      <c r="D118" s="103" t="s">
        <v>107</v>
      </c>
      <c r="E118" s="104" t="s">
        <v>263</v>
      </c>
      <c r="F118" s="105" t="s">
        <v>264</v>
      </c>
      <c r="G118" s="106" t="s">
        <v>110</v>
      </c>
      <c r="H118" s="107">
        <v>2</v>
      </c>
      <c r="I118" s="108"/>
      <c r="J118" s="109">
        <f t="shared" si="0"/>
        <v>0</v>
      </c>
      <c r="K118" s="105" t="s">
        <v>19</v>
      </c>
      <c r="L118" s="28"/>
      <c r="M118" s="110" t="s">
        <v>19</v>
      </c>
      <c r="N118" s="111" t="s">
        <v>43</v>
      </c>
      <c r="P118" s="112">
        <f t="shared" si="1"/>
        <v>0</v>
      </c>
      <c r="Q118" s="112">
        <v>0</v>
      </c>
      <c r="R118" s="112">
        <f t="shared" si="2"/>
        <v>0</v>
      </c>
      <c r="S118" s="112">
        <v>0</v>
      </c>
      <c r="T118" s="113">
        <f t="shared" si="3"/>
        <v>0</v>
      </c>
      <c r="AR118" s="114" t="s">
        <v>111</v>
      </c>
      <c r="AT118" s="114" t="s">
        <v>107</v>
      </c>
      <c r="AU118" s="114" t="s">
        <v>80</v>
      </c>
      <c r="AY118" s="13" t="s">
        <v>112</v>
      </c>
      <c r="BE118" s="115">
        <f t="shared" si="4"/>
        <v>0</v>
      </c>
      <c r="BF118" s="115">
        <f t="shared" si="5"/>
        <v>0</v>
      </c>
      <c r="BG118" s="115">
        <f t="shared" si="6"/>
        <v>0</v>
      </c>
      <c r="BH118" s="115">
        <f t="shared" si="7"/>
        <v>0</v>
      </c>
      <c r="BI118" s="115">
        <f t="shared" si="8"/>
        <v>0</v>
      </c>
      <c r="BJ118" s="13" t="s">
        <v>80</v>
      </c>
      <c r="BK118" s="115">
        <f t="shared" si="9"/>
        <v>0</v>
      </c>
      <c r="BL118" s="13" t="s">
        <v>111</v>
      </c>
      <c r="BM118" s="114" t="s">
        <v>265</v>
      </c>
    </row>
    <row r="119" spans="2:65" s="1" customFormat="1" ht="16.5" customHeight="1">
      <c r="B119" s="28"/>
      <c r="C119" s="103" t="s">
        <v>266</v>
      </c>
      <c r="D119" s="103" t="s">
        <v>107</v>
      </c>
      <c r="E119" s="104" t="s">
        <v>267</v>
      </c>
      <c r="F119" s="105" t="s">
        <v>268</v>
      </c>
      <c r="G119" s="106" t="s">
        <v>110</v>
      </c>
      <c r="H119" s="107">
        <v>4</v>
      </c>
      <c r="I119" s="108"/>
      <c r="J119" s="109">
        <f t="shared" si="0"/>
        <v>0</v>
      </c>
      <c r="K119" s="105" t="s">
        <v>19</v>
      </c>
      <c r="L119" s="28"/>
      <c r="M119" s="110" t="s">
        <v>19</v>
      </c>
      <c r="N119" s="111" t="s">
        <v>43</v>
      </c>
      <c r="P119" s="112">
        <f t="shared" si="1"/>
        <v>0</v>
      </c>
      <c r="Q119" s="112">
        <v>0</v>
      </c>
      <c r="R119" s="112">
        <f t="shared" si="2"/>
        <v>0</v>
      </c>
      <c r="S119" s="112">
        <v>0</v>
      </c>
      <c r="T119" s="113">
        <f t="shared" si="3"/>
        <v>0</v>
      </c>
      <c r="AR119" s="114" t="s">
        <v>111</v>
      </c>
      <c r="AT119" s="114" t="s">
        <v>107</v>
      </c>
      <c r="AU119" s="114" t="s">
        <v>80</v>
      </c>
      <c r="AY119" s="13" t="s">
        <v>112</v>
      </c>
      <c r="BE119" s="115">
        <f t="shared" si="4"/>
        <v>0</v>
      </c>
      <c r="BF119" s="115">
        <f t="shared" si="5"/>
        <v>0</v>
      </c>
      <c r="BG119" s="115">
        <f t="shared" si="6"/>
        <v>0</v>
      </c>
      <c r="BH119" s="115">
        <f t="shared" si="7"/>
        <v>0</v>
      </c>
      <c r="BI119" s="115">
        <f t="shared" si="8"/>
        <v>0</v>
      </c>
      <c r="BJ119" s="13" t="s">
        <v>80</v>
      </c>
      <c r="BK119" s="115">
        <f t="shared" si="9"/>
        <v>0</v>
      </c>
      <c r="BL119" s="13" t="s">
        <v>111</v>
      </c>
      <c r="BM119" s="114" t="s">
        <v>269</v>
      </c>
    </row>
    <row r="120" spans="2:65" s="1" customFormat="1" ht="16.5" customHeight="1">
      <c r="B120" s="28"/>
      <c r="C120" s="103" t="s">
        <v>270</v>
      </c>
      <c r="D120" s="103" t="s">
        <v>107</v>
      </c>
      <c r="E120" s="104" t="s">
        <v>271</v>
      </c>
      <c r="F120" s="105" t="s">
        <v>272</v>
      </c>
      <c r="G120" s="106" t="s">
        <v>110</v>
      </c>
      <c r="H120" s="107">
        <v>12</v>
      </c>
      <c r="I120" s="108"/>
      <c r="J120" s="109">
        <f t="shared" si="0"/>
        <v>0</v>
      </c>
      <c r="K120" s="105" t="s">
        <v>19</v>
      </c>
      <c r="L120" s="28"/>
      <c r="M120" s="110" t="s">
        <v>19</v>
      </c>
      <c r="N120" s="111" t="s">
        <v>43</v>
      </c>
      <c r="P120" s="112">
        <f t="shared" si="1"/>
        <v>0</v>
      </c>
      <c r="Q120" s="112">
        <v>0</v>
      </c>
      <c r="R120" s="112">
        <f t="shared" si="2"/>
        <v>0</v>
      </c>
      <c r="S120" s="112">
        <v>0</v>
      </c>
      <c r="T120" s="113">
        <f t="shared" si="3"/>
        <v>0</v>
      </c>
      <c r="AR120" s="114" t="s">
        <v>111</v>
      </c>
      <c r="AT120" s="114" t="s">
        <v>107</v>
      </c>
      <c r="AU120" s="114" t="s">
        <v>80</v>
      </c>
      <c r="AY120" s="13" t="s">
        <v>112</v>
      </c>
      <c r="BE120" s="115">
        <f t="shared" si="4"/>
        <v>0</v>
      </c>
      <c r="BF120" s="115">
        <f t="shared" si="5"/>
        <v>0</v>
      </c>
      <c r="BG120" s="115">
        <f t="shared" si="6"/>
        <v>0</v>
      </c>
      <c r="BH120" s="115">
        <f t="shared" si="7"/>
        <v>0</v>
      </c>
      <c r="BI120" s="115">
        <f t="shared" si="8"/>
        <v>0</v>
      </c>
      <c r="BJ120" s="13" t="s">
        <v>80</v>
      </c>
      <c r="BK120" s="115">
        <f t="shared" si="9"/>
        <v>0</v>
      </c>
      <c r="BL120" s="13" t="s">
        <v>111</v>
      </c>
      <c r="BM120" s="114" t="s">
        <v>273</v>
      </c>
    </row>
    <row r="121" spans="2:65" s="10" customFormat="1" ht="25.9" customHeight="1">
      <c r="B121" s="125"/>
      <c r="D121" s="126" t="s">
        <v>71</v>
      </c>
      <c r="E121" s="127" t="s">
        <v>274</v>
      </c>
      <c r="F121" s="127" t="s">
        <v>275</v>
      </c>
      <c r="I121" s="128"/>
      <c r="J121" s="129">
        <f>BK121</f>
        <v>0</v>
      </c>
      <c r="L121" s="125"/>
      <c r="M121" s="130"/>
      <c r="P121" s="131">
        <f>SUM(P122:P141)</f>
        <v>0</v>
      </c>
      <c r="R121" s="131">
        <f>SUM(R122:R141)</f>
        <v>0</v>
      </c>
      <c r="T121" s="132">
        <f>SUM(T122:T141)</f>
        <v>0</v>
      </c>
      <c r="AR121" s="126" t="s">
        <v>80</v>
      </c>
      <c r="AT121" s="133" t="s">
        <v>71</v>
      </c>
      <c r="AU121" s="133" t="s">
        <v>72</v>
      </c>
      <c r="AY121" s="126" t="s">
        <v>112</v>
      </c>
      <c r="BK121" s="134">
        <f>SUM(BK122:BK141)</f>
        <v>0</v>
      </c>
    </row>
    <row r="122" spans="2:65" s="1" customFormat="1" ht="16.5" customHeight="1">
      <c r="B122" s="28"/>
      <c r="C122" s="103" t="s">
        <v>276</v>
      </c>
      <c r="D122" s="103" t="s">
        <v>107</v>
      </c>
      <c r="E122" s="104" t="s">
        <v>277</v>
      </c>
      <c r="F122" s="105" t="s">
        <v>278</v>
      </c>
      <c r="G122" s="106" t="s">
        <v>110</v>
      </c>
      <c r="H122" s="107">
        <v>2</v>
      </c>
      <c r="I122" s="108"/>
      <c r="J122" s="109">
        <f t="shared" ref="J122:J141" si="10">ROUND(I122*H122,2)</f>
        <v>0</v>
      </c>
      <c r="K122" s="105" t="s">
        <v>19</v>
      </c>
      <c r="L122" s="28"/>
      <c r="M122" s="110" t="s">
        <v>19</v>
      </c>
      <c r="N122" s="111" t="s">
        <v>43</v>
      </c>
      <c r="P122" s="112">
        <f t="shared" ref="P122:P141" si="11">O122*H122</f>
        <v>0</v>
      </c>
      <c r="Q122" s="112">
        <v>0</v>
      </c>
      <c r="R122" s="112">
        <f t="shared" ref="R122:R141" si="12">Q122*H122</f>
        <v>0</v>
      </c>
      <c r="S122" s="112">
        <v>0</v>
      </c>
      <c r="T122" s="113">
        <f t="shared" ref="T122:T141" si="13">S122*H122</f>
        <v>0</v>
      </c>
      <c r="AR122" s="114" t="s">
        <v>111</v>
      </c>
      <c r="AT122" s="114" t="s">
        <v>107</v>
      </c>
      <c r="AU122" s="114" t="s">
        <v>80</v>
      </c>
      <c r="AY122" s="13" t="s">
        <v>112</v>
      </c>
      <c r="BE122" s="115">
        <f t="shared" ref="BE122:BE141" si="14">IF(N122="základní",J122,0)</f>
        <v>0</v>
      </c>
      <c r="BF122" s="115">
        <f t="shared" ref="BF122:BF141" si="15">IF(N122="snížená",J122,0)</f>
        <v>0</v>
      </c>
      <c r="BG122" s="115">
        <f t="shared" ref="BG122:BG141" si="16">IF(N122="zákl. přenesená",J122,0)</f>
        <v>0</v>
      </c>
      <c r="BH122" s="115">
        <f t="shared" ref="BH122:BH141" si="17">IF(N122="sníž. přenesená",J122,0)</f>
        <v>0</v>
      </c>
      <c r="BI122" s="115">
        <f t="shared" ref="BI122:BI141" si="18">IF(N122="nulová",J122,0)</f>
        <v>0</v>
      </c>
      <c r="BJ122" s="13" t="s">
        <v>80</v>
      </c>
      <c r="BK122" s="115">
        <f t="shared" ref="BK122:BK141" si="19">ROUND(I122*H122,2)</f>
        <v>0</v>
      </c>
      <c r="BL122" s="13" t="s">
        <v>111</v>
      </c>
      <c r="BM122" s="114" t="s">
        <v>279</v>
      </c>
    </row>
    <row r="123" spans="2:65" s="1" customFormat="1" ht="16.5" customHeight="1">
      <c r="B123" s="28"/>
      <c r="C123" s="103" t="s">
        <v>280</v>
      </c>
      <c r="D123" s="103" t="s">
        <v>107</v>
      </c>
      <c r="E123" s="104" t="s">
        <v>281</v>
      </c>
      <c r="F123" s="105" t="s">
        <v>282</v>
      </c>
      <c r="G123" s="106" t="s">
        <v>110</v>
      </c>
      <c r="H123" s="107">
        <v>2</v>
      </c>
      <c r="I123" s="108"/>
      <c r="J123" s="109">
        <f t="shared" si="10"/>
        <v>0</v>
      </c>
      <c r="K123" s="105" t="s">
        <v>19</v>
      </c>
      <c r="L123" s="28"/>
      <c r="M123" s="110" t="s">
        <v>19</v>
      </c>
      <c r="N123" s="111" t="s">
        <v>43</v>
      </c>
      <c r="P123" s="112">
        <f t="shared" si="11"/>
        <v>0</v>
      </c>
      <c r="Q123" s="112">
        <v>0</v>
      </c>
      <c r="R123" s="112">
        <f t="shared" si="12"/>
        <v>0</v>
      </c>
      <c r="S123" s="112">
        <v>0</v>
      </c>
      <c r="T123" s="113">
        <f t="shared" si="13"/>
        <v>0</v>
      </c>
      <c r="AR123" s="114" t="s">
        <v>111</v>
      </c>
      <c r="AT123" s="114" t="s">
        <v>107</v>
      </c>
      <c r="AU123" s="114" t="s">
        <v>80</v>
      </c>
      <c r="AY123" s="13" t="s">
        <v>112</v>
      </c>
      <c r="BE123" s="115">
        <f t="shared" si="14"/>
        <v>0</v>
      </c>
      <c r="BF123" s="115">
        <f t="shared" si="15"/>
        <v>0</v>
      </c>
      <c r="BG123" s="115">
        <f t="shared" si="16"/>
        <v>0</v>
      </c>
      <c r="BH123" s="115">
        <f t="shared" si="17"/>
        <v>0</v>
      </c>
      <c r="BI123" s="115">
        <f t="shared" si="18"/>
        <v>0</v>
      </c>
      <c r="BJ123" s="13" t="s">
        <v>80</v>
      </c>
      <c r="BK123" s="115">
        <f t="shared" si="19"/>
        <v>0</v>
      </c>
      <c r="BL123" s="13" t="s">
        <v>111</v>
      </c>
      <c r="BM123" s="114" t="s">
        <v>283</v>
      </c>
    </row>
    <row r="124" spans="2:65" s="1" customFormat="1" ht="16.5" customHeight="1">
      <c r="B124" s="28"/>
      <c r="C124" s="103" t="s">
        <v>284</v>
      </c>
      <c r="D124" s="103" t="s">
        <v>107</v>
      </c>
      <c r="E124" s="104" t="s">
        <v>285</v>
      </c>
      <c r="F124" s="105" t="s">
        <v>286</v>
      </c>
      <c r="G124" s="106" t="s">
        <v>110</v>
      </c>
      <c r="H124" s="107">
        <v>1</v>
      </c>
      <c r="I124" s="108"/>
      <c r="J124" s="109">
        <f t="shared" si="10"/>
        <v>0</v>
      </c>
      <c r="K124" s="105" t="s">
        <v>19</v>
      </c>
      <c r="L124" s="28"/>
      <c r="M124" s="110" t="s">
        <v>19</v>
      </c>
      <c r="N124" s="111" t="s">
        <v>43</v>
      </c>
      <c r="P124" s="112">
        <f t="shared" si="11"/>
        <v>0</v>
      </c>
      <c r="Q124" s="112">
        <v>0</v>
      </c>
      <c r="R124" s="112">
        <f t="shared" si="12"/>
        <v>0</v>
      </c>
      <c r="S124" s="112">
        <v>0</v>
      </c>
      <c r="T124" s="113">
        <f t="shared" si="13"/>
        <v>0</v>
      </c>
      <c r="AR124" s="114" t="s">
        <v>111</v>
      </c>
      <c r="AT124" s="114" t="s">
        <v>107</v>
      </c>
      <c r="AU124" s="114" t="s">
        <v>80</v>
      </c>
      <c r="AY124" s="13" t="s">
        <v>112</v>
      </c>
      <c r="BE124" s="115">
        <f t="shared" si="14"/>
        <v>0</v>
      </c>
      <c r="BF124" s="115">
        <f t="shared" si="15"/>
        <v>0</v>
      </c>
      <c r="BG124" s="115">
        <f t="shared" si="16"/>
        <v>0</v>
      </c>
      <c r="BH124" s="115">
        <f t="shared" si="17"/>
        <v>0</v>
      </c>
      <c r="BI124" s="115">
        <f t="shared" si="18"/>
        <v>0</v>
      </c>
      <c r="BJ124" s="13" t="s">
        <v>80</v>
      </c>
      <c r="BK124" s="115">
        <f t="shared" si="19"/>
        <v>0</v>
      </c>
      <c r="BL124" s="13" t="s">
        <v>111</v>
      </c>
      <c r="BM124" s="114" t="s">
        <v>287</v>
      </c>
    </row>
    <row r="125" spans="2:65" s="1" customFormat="1" ht="16.5" customHeight="1">
      <c r="B125" s="28"/>
      <c r="C125" s="103" t="s">
        <v>288</v>
      </c>
      <c r="D125" s="103" t="s">
        <v>107</v>
      </c>
      <c r="E125" s="104" t="s">
        <v>289</v>
      </c>
      <c r="F125" s="105" t="s">
        <v>290</v>
      </c>
      <c r="G125" s="106" t="s">
        <v>110</v>
      </c>
      <c r="H125" s="107">
        <v>1</v>
      </c>
      <c r="I125" s="108"/>
      <c r="J125" s="109">
        <f t="shared" si="10"/>
        <v>0</v>
      </c>
      <c r="K125" s="105" t="s">
        <v>19</v>
      </c>
      <c r="L125" s="28"/>
      <c r="M125" s="110" t="s">
        <v>19</v>
      </c>
      <c r="N125" s="111" t="s">
        <v>43</v>
      </c>
      <c r="P125" s="112">
        <f t="shared" si="11"/>
        <v>0</v>
      </c>
      <c r="Q125" s="112">
        <v>0</v>
      </c>
      <c r="R125" s="112">
        <f t="shared" si="12"/>
        <v>0</v>
      </c>
      <c r="S125" s="112">
        <v>0</v>
      </c>
      <c r="T125" s="113">
        <f t="shared" si="13"/>
        <v>0</v>
      </c>
      <c r="AR125" s="114" t="s">
        <v>111</v>
      </c>
      <c r="AT125" s="114" t="s">
        <v>107</v>
      </c>
      <c r="AU125" s="114" t="s">
        <v>80</v>
      </c>
      <c r="AY125" s="13" t="s">
        <v>112</v>
      </c>
      <c r="BE125" s="115">
        <f t="shared" si="14"/>
        <v>0</v>
      </c>
      <c r="BF125" s="115">
        <f t="shared" si="15"/>
        <v>0</v>
      </c>
      <c r="BG125" s="115">
        <f t="shared" si="16"/>
        <v>0</v>
      </c>
      <c r="BH125" s="115">
        <f t="shared" si="17"/>
        <v>0</v>
      </c>
      <c r="BI125" s="115">
        <f t="shared" si="18"/>
        <v>0</v>
      </c>
      <c r="BJ125" s="13" t="s">
        <v>80</v>
      </c>
      <c r="BK125" s="115">
        <f t="shared" si="19"/>
        <v>0</v>
      </c>
      <c r="BL125" s="13" t="s">
        <v>111</v>
      </c>
      <c r="BM125" s="114" t="s">
        <v>291</v>
      </c>
    </row>
    <row r="126" spans="2:65" s="1" customFormat="1" ht="16.5" customHeight="1">
      <c r="B126" s="28"/>
      <c r="C126" s="103" t="s">
        <v>292</v>
      </c>
      <c r="D126" s="103" t="s">
        <v>107</v>
      </c>
      <c r="E126" s="104" t="s">
        <v>293</v>
      </c>
      <c r="F126" s="105" t="s">
        <v>294</v>
      </c>
      <c r="G126" s="106" t="s">
        <v>110</v>
      </c>
      <c r="H126" s="107">
        <v>1</v>
      </c>
      <c r="I126" s="108"/>
      <c r="J126" s="109">
        <f t="shared" si="10"/>
        <v>0</v>
      </c>
      <c r="K126" s="105" t="s">
        <v>19</v>
      </c>
      <c r="L126" s="28"/>
      <c r="M126" s="110" t="s">
        <v>19</v>
      </c>
      <c r="N126" s="111" t="s">
        <v>43</v>
      </c>
      <c r="P126" s="112">
        <f t="shared" si="11"/>
        <v>0</v>
      </c>
      <c r="Q126" s="112">
        <v>0</v>
      </c>
      <c r="R126" s="112">
        <f t="shared" si="12"/>
        <v>0</v>
      </c>
      <c r="S126" s="112">
        <v>0</v>
      </c>
      <c r="T126" s="113">
        <f t="shared" si="13"/>
        <v>0</v>
      </c>
      <c r="AR126" s="114" t="s">
        <v>111</v>
      </c>
      <c r="AT126" s="114" t="s">
        <v>107</v>
      </c>
      <c r="AU126" s="114" t="s">
        <v>80</v>
      </c>
      <c r="AY126" s="13" t="s">
        <v>112</v>
      </c>
      <c r="BE126" s="115">
        <f t="shared" si="14"/>
        <v>0</v>
      </c>
      <c r="BF126" s="115">
        <f t="shared" si="15"/>
        <v>0</v>
      </c>
      <c r="BG126" s="115">
        <f t="shared" si="16"/>
        <v>0</v>
      </c>
      <c r="BH126" s="115">
        <f t="shared" si="17"/>
        <v>0</v>
      </c>
      <c r="BI126" s="115">
        <f t="shared" si="18"/>
        <v>0</v>
      </c>
      <c r="BJ126" s="13" t="s">
        <v>80</v>
      </c>
      <c r="BK126" s="115">
        <f t="shared" si="19"/>
        <v>0</v>
      </c>
      <c r="BL126" s="13" t="s">
        <v>111</v>
      </c>
      <c r="BM126" s="114" t="s">
        <v>295</v>
      </c>
    </row>
    <row r="127" spans="2:65" s="1" customFormat="1" ht="16.5" customHeight="1">
      <c r="B127" s="28"/>
      <c r="C127" s="103" t="s">
        <v>296</v>
      </c>
      <c r="D127" s="103" t="s">
        <v>107</v>
      </c>
      <c r="E127" s="104" t="s">
        <v>297</v>
      </c>
      <c r="F127" s="105" t="s">
        <v>298</v>
      </c>
      <c r="G127" s="106" t="s">
        <v>110</v>
      </c>
      <c r="H127" s="107">
        <v>1</v>
      </c>
      <c r="I127" s="108"/>
      <c r="J127" s="109">
        <f t="shared" si="10"/>
        <v>0</v>
      </c>
      <c r="K127" s="105" t="s">
        <v>19</v>
      </c>
      <c r="L127" s="28"/>
      <c r="M127" s="110" t="s">
        <v>19</v>
      </c>
      <c r="N127" s="111" t="s">
        <v>43</v>
      </c>
      <c r="P127" s="112">
        <f t="shared" si="11"/>
        <v>0</v>
      </c>
      <c r="Q127" s="112">
        <v>0</v>
      </c>
      <c r="R127" s="112">
        <f t="shared" si="12"/>
        <v>0</v>
      </c>
      <c r="S127" s="112">
        <v>0</v>
      </c>
      <c r="T127" s="113">
        <f t="shared" si="13"/>
        <v>0</v>
      </c>
      <c r="AR127" s="114" t="s">
        <v>111</v>
      </c>
      <c r="AT127" s="114" t="s">
        <v>107</v>
      </c>
      <c r="AU127" s="114" t="s">
        <v>80</v>
      </c>
      <c r="AY127" s="13" t="s">
        <v>112</v>
      </c>
      <c r="BE127" s="115">
        <f t="shared" si="14"/>
        <v>0</v>
      </c>
      <c r="BF127" s="115">
        <f t="shared" si="15"/>
        <v>0</v>
      </c>
      <c r="BG127" s="115">
        <f t="shared" si="16"/>
        <v>0</v>
      </c>
      <c r="BH127" s="115">
        <f t="shared" si="17"/>
        <v>0</v>
      </c>
      <c r="BI127" s="115">
        <f t="shared" si="18"/>
        <v>0</v>
      </c>
      <c r="BJ127" s="13" t="s">
        <v>80</v>
      </c>
      <c r="BK127" s="115">
        <f t="shared" si="19"/>
        <v>0</v>
      </c>
      <c r="BL127" s="13" t="s">
        <v>111</v>
      </c>
      <c r="BM127" s="114" t="s">
        <v>299</v>
      </c>
    </row>
    <row r="128" spans="2:65" s="1" customFormat="1" ht="16.5" customHeight="1">
      <c r="B128" s="28"/>
      <c r="C128" s="103" t="s">
        <v>300</v>
      </c>
      <c r="D128" s="103" t="s">
        <v>107</v>
      </c>
      <c r="E128" s="104" t="s">
        <v>301</v>
      </c>
      <c r="F128" s="105" t="s">
        <v>302</v>
      </c>
      <c r="G128" s="106" t="s">
        <v>110</v>
      </c>
      <c r="H128" s="107">
        <v>1</v>
      </c>
      <c r="I128" s="108"/>
      <c r="J128" s="109">
        <f t="shared" si="10"/>
        <v>0</v>
      </c>
      <c r="K128" s="105" t="s">
        <v>19</v>
      </c>
      <c r="L128" s="28"/>
      <c r="M128" s="110" t="s">
        <v>19</v>
      </c>
      <c r="N128" s="111" t="s">
        <v>43</v>
      </c>
      <c r="P128" s="112">
        <f t="shared" si="11"/>
        <v>0</v>
      </c>
      <c r="Q128" s="112">
        <v>0</v>
      </c>
      <c r="R128" s="112">
        <f t="shared" si="12"/>
        <v>0</v>
      </c>
      <c r="S128" s="112">
        <v>0</v>
      </c>
      <c r="T128" s="113">
        <f t="shared" si="13"/>
        <v>0</v>
      </c>
      <c r="AR128" s="114" t="s">
        <v>111</v>
      </c>
      <c r="AT128" s="114" t="s">
        <v>107</v>
      </c>
      <c r="AU128" s="114" t="s">
        <v>80</v>
      </c>
      <c r="AY128" s="13" t="s">
        <v>112</v>
      </c>
      <c r="BE128" s="115">
        <f t="shared" si="14"/>
        <v>0</v>
      </c>
      <c r="BF128" s="115">
        <f t="shared" si="15"/>
        <v>0</v>
      </c>
      <c r="BG128" s="115">
        <f t="shared" si="16"/>
        <v>0</v>
      </c>
      <c r="BH128" s="115">
        <f t="shared" si="17"/>
        <v>0</v>
      </c>
      <c r="BI128" s="115">
        <f t="shared" si="18"/>
        <v>0</v>
      </c>
      <c r="BJ128" s="13" t="s">
        <v>80</v>
      </c>
      <c r="BK128" s="115">
        <f t="shared" si="19"/>
        <v>0</v>
      </c>
      <c r="BL128" s="13" t="s">
        <v>111</v>
      </c>
      <c r="BM128" s="114" t="s">
        <v>303</v>
      </c>
    </row>
    <row r="129" spans="2:65" s="1" customFormat="1" ht="16.5" customHeight="1">
      <c r="B129" s="28"/>
      <c r="C129" s="103" t="s">
        <v>304</v>
      </c>
      <c r="D129" s="103" t="s">
        <v>107</v>
      </c>
      <c r="E129" s="104" t="s">
        <v>305</v>
      </c>
      <c r="F129" s="105" t="s">
        <v>306</v>
      </c>
      <c r="G129" s="106" t="s">
        <v>110</v>
      </c>
      <c r="H129" s="107">
        <v>2</v>
      </c>
      <c r="I129" s="108"/>
      <c r="J129" s="109">
        <f t="shared" si="10"/>
        <v>0</v>
      </c>
      <c r="K129" s="105" t="s">
        <v>19</v>
      </c>
      <c r="L129" s="28"/>
      <c r="M129" s="110" t="s">
        <v>19</v>
      </c>
      <c r="N129" s="111" t="s">
        <v>43</v>
      </c>
      <c r="P129" s="112">
        <f t="shared" si="11"/>
        <v>0</v>
      </c>
      <c r="Q129" s="112">
        <v>0</v>
      </c>
      <c r="R129" s="112">
        <f t="shared" si="12"/>
        <v>0</v>
      </c>
      <c r="S129" s="112">
        <v>0</v>
      </c>
      <c r="T129" s="113">
        <f t="shared" si="13"/>
        <v>0</v>
      </c>
      <c r="AR129" s="114" t="s">
        <v>111</v>
      </c>
      <c r="AT129" s="114" t="s">
        <v>107</v>
      </c>
      <c r="AU129" s="114" t="s">
        <v>80</v>
      </c>
      <c r="AY129" s="13" t="s">
        <v>112</v>
      </c>
      <c r="BE129" s="115">
        <f t="shared" si="14"/>
        <v>0</v>
      </c>
      <c r="BF129" s="115">
        <f t="shared" si="15"/>
        <v>0</v>
      </c>
      <c r="BG129" s="115">
        <f t="shared" si="16"/>
        <v>0</v>
      </c>
      <c r="BH129" s="115">
        <f t="shared" si="17"/>
        <v>0</v>
      </c>
      <c r="BI129" s="115">
        <f t="shared" si="18"/>
        <v>0</v>
      </c>
      <c r="BJ129" s="13" t="s">
        <v>80</v>
      </c>
      <c r="BK129" s="115">
        <f t="shared" si="19"/>
        <v>0</v>
      </c>
      <c r="BL129" s="13" t="s">
        <v>111</v>
      </c>
      <c r="BM129" s="114" t="s">
        <v>307</v>
      </c>
    </row>
    <row r="130" spans="2:65" s="1" customFormat="1" ht="16.5" customHeight="1">
      <c r="B130" s="28"/>
      <c r="C130" s="103" t="s">
        <v>308</v>
      </c>
      <c r="D130" s="103" t="s">
        <v>107</v>
      </c>
      <c r="E130" s="104" t="s">
        <v>309</v>
      </c>
      <c r="F130" s="105" t="s">
        <v>310</v>
      </c>
      <c r="G130" s="106" t="s">
        <v>110</v>
      </c>
      <c r="H130" s="107">
        <v>4</v>
      </c>
      <c r="I130" s="108"/>
      <c r="J130" s="109">
        <f t="shared" si="10"/>
        <v>0</v>
      </c>
      <c r="K130" s="105" t="s">
        <v>19</v>
      </c>
      <c r="L130" s="28"/>
      <c r="M130" s="110" t="s">
        <v>19</v>
      </c>
      <c r="N130" s="111" t="s">
        <v>43</v>
      </c>
      <c r="P130" s="112">
        <f t="shared" si="11"/>
        <v>0</v>
      </c>
      <c r="Q130" s="112">
        <v>0</v>
      </c>
      <c r="R130" s="112">
        <f t="shared" si="12"/>
        <v>0</v>
      </c>
      <c r="S130" s="112">
        <v>0</v>
      </c>
      <c r="T130" s="113">
        <f t="shared" si="13"/>
        <v>0</v>
      </c>
      <c r="AR130" s="114" t="s">
        <v>111</v>
      </c>
      <c r="AT130" s="114" t="s">
        <v>107</v>
      </c>
      <c r="AU130" s="114" t="s">
        <v>80</v>
      </c>
      <c r="AY130" s="13" t="s">
        <v>112</v>
      </c>
      <c r="BE130" s="115">
        <f t="shared" si="14"/>
        <v>0</v>
      </c>
      <c r="BF130" s="115">
        <f t="shared" si="15"/>
        <v>0</v>
      </c>
      <c r="BG130" s="115">
        <f t="shared" si="16"/>
        <v>0</v>
      </c>
      <c r="BH130" s="115">
        <f t="shared" si="17"/>
        <v>0</v>
      </c>
      <c r="BI130" s="115">
        <f t="shared" si="18"/>
        <v>0</v>
      </c>
      <c r="BJ130" s="13" t="s">
        <v>80</v>
      </c>
      <c r="BK130" s="115">
        <f t="shared" si="19"/>
        <v>0</v>
      </c>
      <c r="BL130" s="13" t="s">
        <v>111</v>
      </c>
      <c r="BM130" s="114" t="s">
        <v>311</v>
      </c>
    </row>
    <row r="131" spans="2:65" s="1" customFormat="1" ht="16.5" customHeight="1">
      <c r="B131" s="28"/>
      <c r="C131" s="103" t="s">
        <v>312</v>
      </c>
      <c r="D131" s="103" t="s">
        <v>107</v>
      </c>
      <c r="E131" s="104" t="s">
        <v>313</v>
      </c>
      <c r="F131" s="105" t="s">
        <v>314</v>
      </c>
      <c r="G131" s="106" t="s">
        <v>110</v>
      </c>
      <c r="H131" s="107">
        <v>6</v>
      </c>
      <c r="I131" s="108"/>
      <c r="J131" s="109">
        <f t="shared" si="10"/>
        <v>0</v>
      </c>
      <c r="K131" s="105" t="s">
        <v>19</v>
      </c>
      <c r="L131" s="28"/>
      <c r="M131" s="110" t="s">
        <v>19</v>
      </c>
      <c r="N131" s="111" t="s">
        <v>43</v>
      </c>
      <c r="P131" s="112">
        <f t="shared" si="11"/>
        <v>0</v>
      </c>
      <c r="Q131" s="112">
        <v>0</v>
      </c>
      <c r="R131" s="112">
        <f t="shared" si="12"/>
        <v>0</v>
      </c>
      <c r="S131" s="112">
        <v>0</v>
      </c>
      <c r="T131" s="113">
        <f t="shared" si="13"/>
        <v>0</v>
      </c>
      <c r="AR131" s="114" t="s">
        <v>111</v>
      </c>
      <c r="AT131" s="114" t="s">
        <v>107</v>
      </c>
      <c r="AU131" s="114" t="s">
        <v>80</v>
      </c>
      <c r="AY131" s="13" t="s">
        <v>112</v>
      </c>
      <c r="BE131" s="115">
        <f t="shared" si="14"/>
        <v>0</v>
      </c>
      <c r="BF131" s="115">
        <f t="shared" si="15"/>
        <v>0</v>
      </c>
      <c r="BG131" s="115">
        <f t="shared" si="16"/>
        <v>0</v>
      </c>
      <c r="BH131" s="115">
        <f t="shared" si="17"/>
        <v>0</v>
      </c>
      <c r="BI131" s="115">
        <f t="shared" si="18"/>
        <v>0</v>
      </c>
      <c r="BJ131" s="13" t="s">
        <v>80</v>
      </c>
      <c r="BK131" s="115">
        <f t="shared" si="19"/>
        <v>0</v>
      </c>
      <c r="BL131" s="13" t="s">
        <v>111</v>
      </c>
      <c r="BM131" s="114" t="s">
        <v>315</v>
      </c>
    </row>
    <row r="132" spans="2:65" s="1" customFormat="1" ht="16.5" customHeight="1">
      <c r="B132" s="28"/>
      <c r="C132" s="103" t="s">
        <v>316</v>
      </c>
      <c r="D132" s="103" t="s">
        <v>107</v>
      </c>
      <c r="E132" s="104" t="s">
        <v>317</v>
      </c>
      <c r="F132" s="105" t="s">
        <v>318</v>
      </c>
      <c r="G132" s="106" t="s">
        <v>110</v>
      </c>
      <c r="H132" s="107">
        <v>10</v>
      </c>
      <c r="I132" s="108"/>
      <c r="J132" s="109">
        <f t="shared" si="10"/>
        <v>0</v>
      </c>
      <c r="K132" s="105" t="s">
        <v>19</v>
      </c>
      <c r="L132" s="28"/>
      <c r="M132" s="110" t="s">
        <v>19</v>
      </c>
      <c r="N132" s="111" t="s">
        <v>43</v>
      </c>
      <c r="P132" s="112">
        <f t="shared" si="11"/>
        <v>0</v>
      </c>
      <c r="Q132" s="112">
        <v>0</v>
      </c>
      <c r="R132" s="112">
        <f t="shared" si="12"/>
        <v>0</v>
      </c>
      <c r="S132" s="112">
        <v>0</v>
      </c>
      <c r="T132" s="113">
        <f t="shared" si="13"/>
        <v>0</v>
      </c>
      <c r="AR132" s="114" t="s">
        <v>111</v>
      </c>
      <c r="AT132" s="114" t="s">
        <v>107</v>
      </c>
      <c r="AU132" s="114" t="s">
        <v>80</v>
      </c>
      <c r="AY132" s="13" t="s">
        <v>112</v>
      </c>
      <c r="BE132" s="115">
        <f t="shared" si="14"/>
        <v>0</v>
      </c>
      <c r="BF132" s="115">
        <f t="shared" si="15"/>
        <v>0</v>
      </c>
      <c r="BG132" s="115">
        <f t="shared" si="16"/>
        <v>0</v>
      </c>
      <c r="BH132" s="115">
        <f t="shared" si="17"/>
        <v>0</v>
      </c>
      <c r="BI132" s="115">
        <f t="shared" si="18"/>
        <v>0</v>
      </c>
      <c r="BJ132" s="13" t="s">
        <v>80</v>
      </c>
      <c r="BK132" s="115">
        <f t="shared" si="19"/>
        <v>0</v>
      </c>
      <c r="BL132" s="13" t="s">
        <v>111</v>
      </c>
      <c r="BM132" s="114" t="s">
        <v>319</v>
      </c>
    </row>
    <row r="133" spans="2:65" s="1" customFormat="1" ht="16.5" customHeight="1">
      <c r="B133" s="28"/>
      <c r="C133" s="103" t="s">
        <v>320</v>
      </c>
      <c r="D133" s="103" t="s">
        <v>107</v>
      </c>
      <c r="E133" s="104" t="s">
        <v>321</v>
      </c>
      <c r="F133" s="105" t="s">
        <v>322</v>
      </c>
      <c r="G133" s="106" t="s">
        <v>110</v>
      </c>
      <c r="H133" s="107">
        <v>2</v>
      </c>
      <c r="I133" s="108"/>
      <c r="J133" s="109">
        <f t="shared" si="10"/>
        <v>0</v>
      </c>
      <c r="K133" s="105" t="s">
        <v>19</v>
      </c>
      <c r="L133" s="28"/>
      <c r="M133" s="110" t="s">
        <v>19</v>
      </c>
      <c r="N133" s="111" t="s">
        <v>43</v>
      </c>
      <c r="P133" s="112">
        <f t="shared" si="11"/>
        <v>0</v>
      </c>
      <c r="Q133" s="112">
        <v>0</v>
      </c>
      <c r="R133" s="112">
        <f t="shared" si="12"/>
        <v>0</v>
      </c>
      <c r="S133" s="112">
        <v>0</v>
      </c>
      <c r="T133" s="113">
        <f t="shared" si="13"/>
        <v>0</v>
      </c>
      <c r="AR133" s="114" t="s">
        <v>111</v>
      </c>
      <c r="AT133" s="114" t="s">
        <v>107</v>
      </c>
      <c r="AU133" s="114" t="s">
        <v>80</v>
      </c>
      <c r="AY133" s="13" t="s">
        <v>112</v>
      </c>
      <c r="BE133" s="115">
        <f t="shared" si="14"/>
        <v>0</v>
      </c>
      <c r="BF133" s="115">
        <f t="shared" si="15"/>
        <v>0</v>
      </c>
      <c r="BG133" s="115">
        <f t="shared" si="16"/>
        <v>0</v>
      </c>
      <c r="BH133" s="115">
        <f t="shared" si="17"/>
        <v>0</v>
      </c>
      <c r="BI133" s="115">
        <f t="shared" si="18"/>
        <v>0</v>
      </c>
      <c r="BJ133" s="13" t="s">
        <v>80</v>
      </c>
      <c r="BK133" s="115">
        <f t="shared" si="19"/>
        <v>0</v>
      </c>
      <c r="BL133" s="13" t="s">
        <v>111</v>
      </c>
      <c r="BM133" s="114" t="s">
        <v>323</v>
      </c>
    </row>
    <row r="134" spans="2:65" s="1" customFormat="1" ht="16.5" customHeight="1">
      <c r="B134" s="28"/>
      <c r="C134" s="103" t="s">
        <v>324</v>
      </c>
      <c r="D134" s="103" t="s">
        <v>107</v>
      </c>
      <c r="E134" s="104" t="s">
        <v>325</v>
      </c>
      <c r="F134" s="105" t="s">
        <v>326</v>
      </c>
      <c r="G134" s="106" t="s">
        <v>110</v>
      </c>
      <c r="H134" s="107">
        <v>2</v>
      </c>
      <c r="I134" s="108"/>
      <c r="J134" s="109">
        <f t="shared" si="10"/>
        <v>0</v>
      </c>
      <c r="K134" s="105" t="s">
        <v>19</v>
      </c>
      <c r="L134" s="28"/>
      <c r="M134" s="110" t="s">
        <v>19</v>
      </c>
      <c r="N134" s="111" t="s">
        <v>43</v>
      </c>
      <c r="P134" s="112">
        <f t="shared" si="11"/>
        <v>0</v>
      </c>
      <c r="Q134" s="112">
        <v>0</v>
      </c>
      <c r="R134" s="112">
        <f t="shared" si="12"/>
        <v>0</v>
      </c>
      <c r="S134" s="112">
        <v>0</v>
      </c>
      <c r="T134" s="113">
        <f t="shared" si="13"/>
        <v>0</v>
      </c>
      <c r="AR134" s="114" t="s">
        <v>111</v>
      </c>
      <c r="AT134" s="114" t="s">
        <v>107</v>
      </c>
      <c r="AU134" s="114" t="s">
        <v>80</v>
      </c>
      <c r="AY134" s="13" t="s">
        <v>112</v>
      </c>
      <c r="BE134" s="115">
        <f t="shared" si="14"/>
        <v>0</v>
      </c>
      <c r="BF134" s="115">
        <f t="shared" si="15"/>
        <v>0</v>
      </c>
      <c r="BG134" s="115">
        <f t="shared" si="16"/>
        <v>0</v>
      </c>
      <c r="BH134" s="115">
        <f t="shared" si="17"/>
        <v>0</v>
      </c>
      <c r="BI134" s="115">
        <f t="shared" si="18"/>
        <v>0</v>
      </c>
      <c r="BJ134" s="13" t="s">
        <v>80</v>
      </c>
      <c r="BK134" s="115">
        <f t="shared" si="19"/>
        <v>0</v>
      </c>
      <c r="BL134" s="13" t="s">
        <v>111</v>
      </c>
      <c r="BM134" s="114" t="s">
        <v>327</v>
      </c>
    </row>
    <row r="135" spans="2:65" s="1" customFormat="1" ht="16.5" customHeight="1">
      <c r="B135" s="28"/>
      <c r="C135" s="103" t="s">
        <v>328</v>
      </c>
      <c r="D135" s="103" t="s">
        <v>107</v>
      </c>
      <c r="E135" s="104" t="s">
        <v>329</v>
      </c>
      <c r="F135" s="105" t="s">
        <v>330</v>
      </c>
      <c r="G135" s="106" t="s">
        <v>110</v>
      </c>
      <c r="H135" s="107">
        <v>2</v>
      </c>
      <c r="I135" s="108"/>
      <c r="J135" s="109">
        <f t="shared" si="10"/>
        <v>0</v>
      </c>
      <c r="K135" s="105" t="s">
        <v>19</v>
      </c>
      <c r="L135" s="28"/>
      <c r="M135" s="110" t="s">
        <v>19</v>
      </c>
      <c r="N135" s="111" t="s">
        <v>43</v>
      </c>
      <c r="P135" s="112">
        <f t="shared" si="11"/>
        <v>0</v>
      </c>
      <c r="Q135" s="112">
        <v>0</v>
      </c>
      <c r="R135" s="112">
        <f t="shared" si="12"/>
        <v>0</v>
      </c>
      <c r="S135" s="112">
        <v>0</v>
      </c>
      <c r="T135" s="113">
        <f t="shared" si="13"/>
        <v>0</v>
      </c>
      <c r="AR135" s="114" t="s">
        <v>111</v>
      </c>
      <c r="AT135" s="114" t="s">
        <v>107</v>
      </c>
      <c r="AU135" s="114" t="s">
        <v>80</v>
      </c>
      <c r="AY135" s="13" t="s">
        <v>112</v>
      </c>
      <c r="BE135" s="115">
        <f t="shared" si="14"/>
        <v>0</v>
      </c>
      <c r="BF135" s="115">
        <f t="shared" si="15"/>
        <v>0</v>
      </c>
      <c r="BG135" s="115">
        <f t="shared" si="16"/>
        <v>0</v>
      </c>
      <c r="BH135" s="115">
        <f t="shared" si="17"/>
        <v>0</v>
      </c>
      <c r="BI135" s="115">
        <f t="shared" si="18"/>
        <v>0</v>
      </c>
      <c r="BJ135" s="13" t="s">
        <v>80</v>
      </c>
      <c r="BK135" s="115">
        <f t="shared" si="19"/>
        <v>0</v>
      </c>
      <c r="BL135" s="13" t="s">
        <v>111</v>
      </c>
      <c r="BM135" s="114" t="s">
        <v>331</v>
      </c>
    </row>
    <row r="136" spans="2:65" s="1" customFormat="1" ht="16.5" customHeight="1">
      <c r="B136" s="28"/>
      <c r="C136" s="103" t="s">
        <v>332</v>
      </c>
      <c r="D136" s="103" t="s">
        <v>107</v>
      </c>
      <c r="E136" s="104" t="s">
        <v>333</v>
      </c>
      <c r="F136" s="105" t="s">
        <v>334</v>
      </c>
      <c r="G136" s="106" t="s">
        <v>110</v>
      </c>
      <c r="H136" s="107">
        <v>2</v>
      </c>
      <c r="I136" s="108"/>
      <c r="J136" s="109">
        <f t="shared" si="10"/>
        <v>0</v>
      </c>
      <c r="K136" s="105" t="s">
        <v>19</v>
      </c>
      <c r="L136" s="28"/>
      <c r="M136" s="110" t="s">
        <v>19</v>
      </c>
      <c r="N136" s="111" t="s">
        <v>43</v>
      </c>
      <c r="P136" s="112">
        <f t="shared" si="11"/>
        <v>0</v>
      </c>
      <c r="Q136" s="112">
        <v>0</v>
      </c>
      <c r="R136" s="112">
        <f t="shared" si="12"/>
        <v>0</v>
      </c>
      <c r="S136" s="112">
        <v>0</v>
      </c>
      <c r="T136" s="113">
        <f t="shared" si="13"/>
        <v>0</v>
      </c>
      <c r="AR136" s="114" t="s">
        <v>111</v>
      </c>
      <c r="AT136" s="114" t="s">
        <v>107</v>
      </c>
      <c r="AU136" s="114" t="s">
        <v>80</v>
      </c>
      <c r="AY136" s="13" t="s">
        <v>112</v>
      </c>
      <c r="BE136" s="115">
        <f t="shared" si="14"/>
        <v>0</v>
      </c>
      <c r="BF136" s="115">
        <f t="shared" si="15"/>
        <v>0</v>
      </c>
      <c r="BG136" s="115">
        <f t="shared" si="16"/>
        <v>0</v>
      </c>
      <c r="BH136" s="115">
        <f t="shared" si="17"/>
        <v>0</v>
      </c>
      <c r="BI136" s="115">
        <f t="shared" si="18"/>
        <v>0</v>
      </c>
      <c r="BJ136" s="13" t="s">
        <v>80</v>
      </c>
      <c r="BK136" s="115">
        <f t="shared" si="19"/>
        <v>0</v>
      </c>
      <c r="BL136" s="13" t="s">
        <v>111</v>
      </c>
      <c r="BM136" s="114" t="s">
        <v>335</v>
      </c>
    </row>
    <row r="137" spans="2:65" s="1" customFormat="1" ht="16.5" customHeight="1">
      <c r="B137" s="28"/>
      <c r="C137" s="103" t="s">
        <v>336</v>
      </c>
      <c r="D137" s="103" t="s">
        <v>107</v>
      </c>
      <c r="E137" s="104" t="s">
        <v>337</v>
      </c>
      <c r="F137" s="105" t="s">
        <v>338</v>
      </c>
      <c r="G137" s="106" t="s">
        <v>110</v>
      </c>
      <c r="H137" s="107">
        <v>2</v>
      </c>
      <c r="I137" s="108"/>
      <c r="J137" s="109">
        <f t="shared" si="10"/>
        <v>0</v>
      </c>
      <c r="K137" s="105" t="s">
        <v>19</v>
      </c>
      <c r="L137" s="28"/>
      <c r="M137" s="110" t="s">
        <v>19</v>
      </c>
      <c r="N137" s="111" t="s">
        <v>43</v>
      </c>
      <c r="P137" s="112">
        <f t="shared" si="11"/>
        <v>0</v>
      </c>
      <c r="Q137" s="112">
        <v>0</v>
      </c>
      <c r="R137" s="112">
        <f t="shared" si="12"/>
        <v>0</v>
      </c>
      <c r="S137" s="112">
        <v>0</v>
      </c>
      <c r="T137" s="113">
        <f t="shared" si="13"/>
        <v>0</v>
      </c>
      <c r="AR137" s="114" t="s">
        <v>111</v>
      </c>
      <c r="AT137" s="114" t="s">
        <v>107</v>
      </c>
      <c r="AU137" s="114" t="s">
        <v>80</v>
      </c>
      <c r="AY137" s="13" t="s">
        <v>112</v>
      </c>
      <c r="BE137" s="115">
        <f t="shared" si="14"/>
        <v>0</v>
      </c>
      <c r="BF137" s="115">
        <f t="shared" si="15"/>
        <v>0</v>
      </c>
      <c r="BG137" s="115">
        <f t="shared" si="16"/>
        <v>0</v>
      </c>
      <c r="BH137" s="115">
        <f t="shared" si="17"/>
        <v>0</v>
      </c>
      <c r="BI137" s="115">
        <f t="shared" si="18"/>
        <v>0</v>
      </c>
      <c r="BJ137" s="13" t="s">
        <v>80</v>
      </c>
      <c r="BK137" s="115">
        <f t="shared" si="19"/>
        <v>0</v>
      </c>
      <c r="BL137" s="13" t="s">
        <v>111</v>
      </c>
      <c r="BM137" s="114" t="s">
        <v>339</v>
      </c>
    </row>
    <row r="138" spans="2:65" s="1" customFormat="1" ht="16.5" customHeight="1">
      <c r="B138" s="28"/>
      <c r="C138" s="103" t="s">
        <v>340</v>
      </c>
      <c r="D138" s="103" t="s">
        <v>107</v>
      </c>
      <c r="E138" s="104" t="s">
        <v>341</v>
      </c>
      <c r="F138" s="105" t="s">
        <v>342</v>
      </c>
      <c r="G138" s="106" t="s">
        <v>110</v>
      </c>
      <c r="H138" s="107">
        <v>12</v>
      </c>
      <c r="I138" s="108"/>
      <c r="J138" s="109">
        <f t="shared" si="10"/>
        <v>0</v>
      </c>
      <c r="K138" s="105" t="s">
        <v>19</v>
      </c>
      <c r="L138" s="28"/>
      <c r="M138" s="110" t="s">
        <v>19</v>
      </c>
      <c r="N138" s="111" t="s">
        <v>43</v>
      </c>
      <c r="P138" s="112">
        <f t="shared" si="11"/>
        <v>0</v>
      </c>
      <c r="Q138" s="112">
        <v>0</v>
      </c>
      <c r="R138" s="112">
        <f t="shared" si="12"/>
        <v>0</v>
      </c>
      <c r="S138" s="112">
        <v>0</v>
      </c>
      <c r="T138" s="113">
        <f t="shared" si="13"/>
        <v>0</v>
      </c>
      <c r="AR138" s="114" t="s">
        <v>111</v>
      </c>
      <c r="AT138" s="114" t="s">
        <v>107</v>
      </c>
      <c r="AU138" s="114" t="s">
        <v>80</v>
      </c>
      <c r="AY138" s="13" t="s">
        <v>112</v>
      </c>
      <c r="BE138" s="115">
        <f t="shared" si="14"/>
        <v>0</v>
      </c>
      <c r="BF138" s="115">
        <f t="shared" si="15"/>
        <v>0</v>
      </c>
      <c r="BG138" s="115">
        <f t="shared" si="16"/>
        <v>0</v>
      </c>
      <c r="BH138" s="115">
        <f t="shared" si="17"/>
        <v>0</v>
      </c>
      <c r="BI138" s="115">
        <f t="shared" si="18"/>
        <v>0</v>
      </c>
      <c r="BJ138" s="13" t="s">
        <v>80</v>
      </c>
      <c r="BK138" s="115">
        <f t="shared" si="19"/>
        <v>0</v>
      </c>
      <c r="BL138" s="13" t="s">
        <v>111</v>
      </c>
      <c r="BM138" s="114" t="s">
        <v>343</v>
      </c>
    </row>
    <row r="139" spans="2:65" s="1" customFormat="1" ht="16.5" customHeight="1">
      <c r="B139" s="28"/>
      <c r="C139" s="103" t="s">
        <v>344</v>
      </c>
      <c r="D139" s="103" t="s">
        <v>107</v>
      </c>
      <c r="E139" s="104" t="s">
        <v>345</v>
      </c>
      <c r="F139" s="105" t="s">
        <v>346</v>
      </c>
      <c r="G139" s="106" t="s">
        <v>110</v>
      </c>
      <c r="H139" s="107">
        <v>6</v>
      </c>
      <c r="I139" s="108"/>
      <c r="J139" s="109">
        <f t="shared" si="10"/>
        <v>0</v>
      </c>
      <c r="K139" s="105" t="s">
        <v>19</v>
      </c>
      <c r="L139" s="28"/>
      <c r="M139" s="110" t="s">
        <v>19</v>
      </c>
      <c r="N139" s="111" t="s">
        <v>43</v>
      </c>
      <c r="P139" s="112">
        <f t="shared" si="11"/>
        <v>0</v>
      </c>
      <c r="Q139" s="112">
        <v>0</v>
      </c>
      <c r="R139" s="112">
        <f t="shared" si="12"/>
        <v>0</v>
      </c>
      <c r="S139" s="112">
        <v>0</v>
      </c>
      <c r="T139" s="113">
        <f t="shared" si="13"/>
        <v>0</v>
      </c>
      <c r="AR139" s="114" t="s">
        <v>111</v>
      </c>
      <c r="AT139" s="114" t="s">
        <v>107</v>
      </c>
      <c r="AU139" s="114" t="s">
        <v>80</v>
      </c>
      <c r="AY139" s="13" t="s">
        <v>112</v>
      </c>
      <c r="BE139" s="115">
        <f t="shared" si="14"/>
        <v>0</v>
      </c>
      <c r="BF139" s="115">
        <f t="shared" si="15"/>
        <v>0</v>
      </c>
      <c r="BG139" s="115">
        <f t="shared" si="16"/>
        <v>0</v>
      </c>
      <c r="BH139" s="115">
        <f t="shared" si="17"/>
        <v>0</v>
      </c>
      <c r="BI139" s="115">
        <f t="shared" si="18"/>
        <v>0</v>
      </c>
      <c r="BJ139" s="13" t="s">
        <v>80</v>
      </c>
      <c r="BK139" s="115">
        <f t="shared" si="19"/>
        <v>0</v>
      </c>
      <c r="BL139" s="13" t="s">
        <v>111</v>
      </c>
      <c r="BM139" s="114" t="s">
        <v>347</v>
      </c>
    </row>
    <row r="140" spans="2:65" s="1" customFormat="1" ht="16.5" customHeight="1">
      <c r="B140" s="28"/>
      <c r="C140" s="103" t="s">
        <v>348</v>
      </c>
      <c r="D140" s="103" t="s">
        <v>107</v>
      </c>
      <c r="E140" s="104" t="s">
        <v>349</v>
      </c>
      <c r="F140" s="105" t="s">
        <v>350</v>
      </c>
      <c r="G140" s="106" t="s">
        <v>110</v>
      </c>
      <c r="H140" s="107">
        <v>12</v>
      </c>
      <c r="I140" s="108"/>
      <c r="J140" s="109">
        <f t="shared" si="10"/>
        <v>0</v>
      </c>
      <c r="K140" s="105" t="s">
        <v>19</v>
      </c>
      <c r="L140" s="28"/>
      <c r="M140" s="110" t="s">
        <v>19</v>
      </c>
      <c r="N140" s="111" t="s">
        <v>43</v>
      </c>
      <c r="P140" s="112">
        <f t="shared" si="11"/>
        <v>0</v>
      </c>
      <c r="Q140" s="112">
        <v>0</v>
      </c>
      <c r="R140" s="112">
        <f t="shared" si="12"/>
        <v>0</v>
      </c>
      <c r="S140" s="112">
        <v>0</v>
      </c>
      <c r="T140" s="113">
        <f t="shared" si="13"/>
        <v>0</v>
      </c>
      <c r="AR140" s="114" t="s">
        <v>111</v>
      </c>
      <c r="AT140" s="114" t="s">
        <v>107</v>
      </c>
      <c r="AU140" s="114" t="s">
        <v>80</v>
      </c>
      <c r="AY140" s="13" t="s">
        <v>112</v>
      </c>
      <c r="BE140" s="115">
        <f t="shared" si="14"/>
        <v>0</v>
      </c>
      <c r="BF140" s="115">
        <f t="shared" si="15"/>
        <v>0</v>
      </c>
      <c r="BG140" s="115">
        <f t="shared" si="16"/>
        <v>0</v>
      </c>
      <c r="BH140" s="115">
        <f t="shared" si="17"/>
        <v>0</v>
      </c>
      <c r="BI140" s="115">
        <f t="shared" si="18"/>
        <v>0</v>
      </c>
      <c r="BJ140" s="13" t="s">
        <v>80</v>
      </c>
      <c r="BK140" s="115">
        <f t="shared" si="19"/>
        <v>0</v>
      </c>
      <c r="BL140" s="13" t="s">
        <v>111</v>
      </c>
      <c r="BM140" s="114" t="s">
        <v>351</v>
      </c>
    </row>
    <row r="141" spans="2:65" s="1" customFormat="1" ht="16.5" customHeight="1">
      <c r="B141" s="28"/>
      <c r="C141" s="103" t="s">
        <v>352</v>
      </c>
      <c r="D141" s="103" t="s">
        <v>107</v>
      </c>
      <c r="E141" s="104" t="s">
        <v>353</v>
      </c>
      <c r="F141" s="105" t="s">
        <v>354</v>
      </c>
      <c r="G141" s="106" t="s">
        <v>110</v>
      </c>
      <c r="H141" s="107">
        <v>20</v>
      </c>
      <c r="I141" s="108"/>
      <c r="J141" s="109">
        <f t="shared" si="10"/>
        <v>0</v>
      </c>
      <c r="K141" s="105" t="s">
        <v>19</v>
      </c>
      <c r="L141" s="28"/>
      <c r="M141" s="110" t="s">
        <v>19</v>
      </c>
      <c r="N141" s="111" t="s">
        <v>43</v>
      </c>
      <c r="P141" s="112">
        <f t="shared" si="11"/>
        <v>0</v>
      </c>
      <c r="Q141" s="112">
        <v>0</v>
      </c>
      <c r="R141" s="112">
        <f t="shared" si="12"/>
        <v>0</v>
      </c>
      <c r="S141" s="112">
        <v>0</v>
      </c>
      <c r="T141" s="113">
        <f t="shared" si="13"/>
        <v>0</v>
      </c>
      <c r="AR141" s="114" t="s">
        <v>111</v>
      </c>
      <c r="AT141" s="114" t="s">
        <v>107</v>
      </c>
      <c r="AU141" s="114" t="s">
        <v>80</v>
      </c>
      <c r="AY141" s="13" t="s">
        <v>112</v>
      </c>
      <c r="BE141" s="115">
        <f t="shared" si="14"/>
        <v>0</v>
      </c>
      <c r="BF141" s="115">
        <f t="shared" si="15"/>
        <v>0</v>
      </c>
      <c r="BG141" s="115">
        <f t="shared" si="16"/>
        <v>0</v>
      </c>
      <c r="BH141" s="115">
        <f t="shared" si="17"/>
        <v>0</v>
      </c>
      <c r="BI141" s="115">
        <f t="shared" si="18"/>
        <v>0</v>
      </c>
      <c r="BJ141" s="13" t="s">
        <v>80</v>
      </c>
      <c r="BK141" s="115">
        <f t="shared" si="19"/>
        <v>0</v>
      </c>
      <c r="BL141" s="13" t="s">
        <v>111</v>
      </c>
      <c r="BM141" s="114" t="s">
        <v>355</v>
      </c>
    </row>
    <row r="142" spans="2:65" s="10" customFormat="1" ht="25.9" customHeight="1">
      <c r="B142" s="125"/>
      <c r="D142" s="126" t="s">
        <v>71</v>
      </c>
      <c r="E142" s="127" t="s">
        <v>356</v>
      </c>
      <c r="F142" s="127" t="s">
        <v>357</v>
      </c>
      <c r="I142" s="128"/>
      <c r="J142" s="129">
        <f>BK142</f>
        <v>0</v>
      </c>
      <c r="L142" s="125"/>
      <c r="M142" s="130"/>
      <c r="P142" s="131">
        <f>SUM(P143:P151)</f>
        <v>0</v>
      </c>
      <c r="R142" s="131">
        <f>SUM(R143:R151)</f>
        <v>0</v>
      </c>
      <c r="T142" s="132">
        <f>SUM(T143:T151)</f>
        <v>0</v>
      </c>
      <c r="AR142" s="126" t="s">
        <v>80</v>
      </c>
      <c r="AT142" s="133" t="s">
        <v>71</v>
      </c>
      <c r="AU142" s="133" t="s">
        <v>72</v>
      </c>
      <c r="AY142" s="126" t="s">
        <v>112</v>
      </c>
      <c r="BK142" s="134">
        <f>SUM(BK143:BK151)</f>
        <v>0</v>
      </c>
    </row>
    <row r="143" spans="2:65" s="1" customFormat="1" ht="16.5" customHeight="1">
      <c r="B143" s="28"/>
      <c r="C143" s="103" t="s">
        <v>358</v>
      </c>
      <c r="D143" s="103" t="s">
        <v>107</v>
      </c>
      <c r="E143" s="104" t="s">
        <v>359</v>
      </c>
      <c r="F143" s="105" t="s">
        <v>360</v>
      </c>
      <c r="G143" s="106" t="s">
        <v>110</v>
      </c>
      <c r="H143" s="107">
        <v>2</v>
      </c>
      <c r="I143" s="108"/>
      <c r="J143" s="109">
        <f t="shared" ref="J143:J151" si="20">ROUND(I143*H143,2)</f>
        <v>0</v>
      </c>
      <c r="K143" s="105" t="s">
        <v>19</v>
      </c>
      <c r="L143" s="28"/>
      <c r="M143" s="110" t="s">
        <v>19</v>
      </c>
      <c r="N143" s="111" t="s">
        <v>43</v>
      </c>
      <c r="P143" s="112">
        <f t="shared" ref="P143:P151" si="21">O143*H143</f>
        <v>0</v>
      </c>
      <c r="Q143" s="112">
        <v>0</v>
      </c>
      <c r="R143" s="112">
        <f t="shared" ref="R143:R151" si="22">Q143*H143</f>
        <v>0</v>
      </c>
      <c r="S143" s="112">
        <v>0</v>
      </c>
      <c r="T143" s="113">
        <f t="shared" ref="T143:T151" si="23">S143*H143</f>
        <v>0</v>
      </c>
      <c r="AR143" s="114" t="s">
        <v>111</v>
      </c>
      <c r="AT143" s="114" t="s">
        <v>107</v>
      </c>
      <c r="AU143" s="114" t="s">
        <v>80</v>
      </c>
      <c r="AY143" s="13" t="s">
        <v>112</v>
      </c>
      <c r="BE143" s="115">
        <f t="shared" ref="BE143:BE151" si="24">IF(N143="základní",J143,0)</f>
        <v>0</v>
      </c>
      <c r="BF143" s="115">
        <f t="shared" ref="BF143:BF151" si="25">IF(N143="snížená",J143,0)</f>
        <v>0</v>
      </c>
      <c r="BG143" s="115">
        <f t="shared" ref="BG143:BG151" si="26">IF(N143="zákl. přenesená",J143,0)</f>
        <v>0</v>
      </c>
      <c r="BH143" s="115">
        <f t="shared" ref="BH143:BH151" si="27">IF(N143="sníž. přenesená",J143,0)</f>
        <v>0</v>
      </c>
      <c r="BI143" s="115">
        <f t="shared" ref="BI143:BI151" si="28">IF(N143="nulová",J143,0)</f>
        <v>0</v>
      </c>
      <c r="BJ143" s="13" t="s">
        <v>80</v>
      </c>
      <c r="BK143" s="115">
        <f t="shared" ref="BK143:BK151" si="29">ROUND(I143*H143,2)</f>
        <v>0</v>
      </c>
      <c r="BL143" s="13" t="s">
        <v>111</v>
      </c>
      <c r="BM143" s="114" t="s">
        <v>361</v>
      </c>
    </row>
    <row r="144" spans="2:65" s="1" customFormat="1" ht="16.5" customHeight="1">
      <c r="B144" s="28"/>
      <c r="C144" s="103" t="s">
        <v>362</v>
      </c>
      <c r="D144" s="103" t="s">
        <v>107</v>
      </c>
      <c r="E144" s="104" t="s">
        <v>363</v>
      </c>
      <c r="F144" s="105" t="s">
        <v>364</v>
      </c>
      <c r="G144" s="106" t="s">
        <v>110</v>
      </c>
      <c r="H144" s="107">
        <v>2</v>
      </c>
      <c r="I144" s="108"/>
      <c r="J144" s="109">
        <f t="shared" si="20"/>
        <v>0</v>
      </c>
      <c r="K144" s="105" t="s">
        <v>19</v>
      </c>
      <c r="L144" s="28"/>
      <c r="M144" s="110" t="s">
        <v>19</v>
      </c>
      <c r="N144" s="111" t="s">
        <v>43</v>
      </c>
      <c r="P144" s="112">
        <f t="shared" si="21"/>
        <v>0</v>
      </c>
      <c r="Q144" s="112">
        <v>0</v>
      </c>
      <c r="R144" s="112">
        <f t="shared" si="22"/>
        <v>0</v>
      </c>
      <c r="S144" s="112">
        <v>0</v>
      </c>
      <c r="T144" s="113">
        <f t="shared" si="23"/>
        <v>0</v>
      </c>
      <c r="AR144" s="114" t="s">
        <v>111</v>
      </c>
      <c r="AT144" s="114" t="s">
        <v>107</v>
      </c>
      <c r="AU144" s="114" t="s">
        <v>80</v>
      </c>
      <c r="AY144" s="13" t="s">
        <v>112</v>
      </c>
      <c r="BE144" s="115">
        <f t="shared" si="24"/>
        <v>0</v>
      </c>
      <c r="BF144" s="115">
        <f t="shared" si="25"/>
        <v>0</v>
      </c>
      <c r="BG144" s="115">
        <f t="shared" si="26"/>
        <v>0</v>
      </c>
      <c r="BH144" s="115">
        <f t="shared" si="27"/>
        <v>0</v>
      </c>
      <c r="BI144" s="115">
        <f t="shared" si="28"/>
        <v>0</v>
      </c>
      <c r="BJ144" s="13" t="s">
        <v>80</v>
      </c>
      <c r="BK144" s="115">
        <f t="shared" si="29"/>
        <v>0</v>
      </c>
      <c r="BL144" s="13" t="s">
        <v>111</v>
      </c>
      <c r="BM144" s="114" t="s">
        <v>365</v>
      </c>
    </row>
    <row r="145" spans="2:65" s="1" customFormat="1" ht="16.5" customHeight="1">
      <c r="B145" s="28"/>
      <c r="C145" s="103" t="s">
        <v>366</v>
      </c>
      <c r="D145" s="103" t="s">
        <v>107</v>
      </c>
      <c r="E145" s="104" t="s">
        <v>367</v>
      </c>
      <c r="F145" s="105" t="s">
        <v>368</v>
      </c>
      <c r="G145" s="106" t="s">
        <v>110</v>
      </c>
      <c r="H145" s="107">
        <v>4</v>
      </c>
      <c r="I145" s="108"/>
      <c r="J145" s="109">
        <f t="shared" si="20"/>
        <v>0</v>
      </c>
      <c r="K145" s="105" t="s">
        <v>19</v>
      </c>
      <c r="L145" s="28"/>
      <c r="M145" s="110" t="s">
        <v>19</v>
      </c>
      <c r="N145" s="111" t="s">
        <v>43</v>
      </c>
      <c r="P145" s="112">
        <f t="shared" si="21"/>
        <v>0</v>
      </c>
      <c r="Q145" s="112">
        <v>0</v>
      </c>
      <c r="R145" s="112">
        <f t="shared" si="22"/>
        <v>0</v>
      </c>
      <c r="S145" s="112">
        <v>0</v>
      </c>
      <c r="T145" s="113">
        <f t="shared" si="23"/>
        <v>0</v>
      </c>
      <c r="AR145" s="114" t="s">
        <v>111</v>
      </c>
      <c r="AT145" s="114" t="s">
        <v>107</v>
      </c>
      <c r="AU145" s="114" t="s">
        <v>80</v>
      </c>
      <c r="AY145" s="13" t="s">
        <v>112</v>
      </c>
      <c r="BE145" s="115">
        <f t="shared" si="24"/>
        <v>0</v>
      </c>
      <c r="BF145" s="115">
        <f t="shared" si="25"/>
        <v>0</v>
      </c>
      <c r="BG145" s="115">
        <f t="shared" si="26"/>
        <v>0</v>
      </c>
      <c r="BH145" s="115">
        <f t="shared" si="27"/>
        <v>0</v>
      </c>
      <c r="BI145" s="115">
        <f t="shared" si="28"/>
        <v>0</v>
      </c>
      <c r="BJ145" s="13" t="s">
        <v>80</v>
      </c>
      <c r="BK145" s="115">
        <f t="shared" si="29"/>
        <v>0</v>
      </c>
      <c r="BL145" s="13" t="s">
        <v>111</v>
      </c>
      <c r="BM145" s="114" t="s">
        <v>369</v>
      </c>
    </row>
    <row r="146" spans="2:65" s="1" customFormat="1" ht="16.5" customHeight="1">
      <c r="B146" s="28"/>
      <c r="C146" s="103" t="s">
        <v>370</v>
      </c>
      <c r="D146" s="103" t="s">
        <v>107</v>
      </c>
      <c r="E146" s="104" t="s">
        <v>371</v>
      </c>
      <c r="F146" s="105" t="s">
        <v>372</v>
      </c>
      <c r="G146" s="106" t="s">
        <v>110</v>
      </c>
      <c r="H146" s="107">
        <v>2</v>
      </c>
      <c r="I146" s="108"/>
      <c r="J146" s="109">
        <f t="shared" si="20"/>
        <v>0</v>
      </c>
      <c r="K146" s="105" t="s">
        <v>19</v>
      </c>
      <c r="L146" s="28"/>
      <c r="M146" s="110" t="s">
        <v>19</v>
      </c>
      <c r="N146" s="111" t="s">
        <v>43</v>
      </c>
      <c r="P146" s="112">
        <f t="shared" si="21"/>
        <v>0</v>
      </c>
      <c r="Q146" s="112">
        <v>0</v>
      </c>
      <c r="R146" s="112">
        <f t="shared" si="22"/>
        <v>0</v>
      </c>
      <c r="S146" s="112">
        <v>0</v>
      </c>
      <c r="T146" s="113">
        <f t="shared" si="23"/>
        <v>0</v>
      </c>
      <c r="AR146" s="114" t="s">
        <v>111</v>
      </c>
      <c r="AT146" s="114" t="s">
        <v>107</v>
      </c>
      <c r="AU146" s="114" t="s">
        <v>80</v>
      </c>
      <c r="AY146" s="13" t="s">
        <v>112</v>
      </c>
      <c r="BE146" s="115">
        <f t="shared" si="24"/>
        <v>0</v>
      </c>
      <c r="BF146" s="115">
        <f t="shared" si="25"/>
        <v>0</v>
      </c>
      <c r="BG146" s="115">
        <f t="shared" si="26"/>
        <v>0</v>
      </c>
      <c r="BH146" s="115">
        <f t="shared" si="27"/>
        <v>0</v>
      </c>
      <c r="BI146" s="115">
        <f t="shared" si="28"/>
        <v>0</v>
      </c>
      <c r="BJ146" s="13" t="s">
        <v>80</v>
      </c>
      <c r="BK146" s="115">
        <f t="shared" si="29"/>
        <v>0</v>
      </c>
      <c r="BL146" s="13" t="s">
        <v>111</v>
      </c>
      <c r="BM146" s="114" t="s">
        <v>373</v>
      </c>
    </row>
    <row r="147" spans="2:65" s="1" customFormat="1" ht="16.5" customHeight="1">
      <c r="B147" s="28"/>
      <c r="C147" s="103" t="s">
        <v>374</v>
      </c>
      <c r="D147" s="103" t="s">
        <v>107</v>
      </c>
      <c r="E147" s="104" t="s">
        <v>375</v>
      </c>
      <c r="F147" s="105" t="s">
        <v>376</v>
      </c>
      <c r="G147" s="106" t="s">
        <v>110</v>
      </c>
      <c r="H147" s="107">
        <v>2</v>
      </c>
      <c r="I147" s="108"/>
      <c r="J147" s="109">
        <f t="shared" si="20"/>
        <v>0</v>
      </c>
      <c r="K147" s="105" t="s">
        <v>19</v>
      </c>
      <c r="L147" s="28"/>
      <c r="M147" s="110" t="s">
        <v>19</v>
      </c>
      <c r="N147" s="111" t="s">
        <v>43</v>
      </c>
      <c r="P147" s="112">
        <f t="shared" si="21"/>
        <v>0</v>
      </c>
      <c r="Q147" s="112">
        <v>0</v>
      </c>
      <c r="R147" s="112">
        <f t="shared" si="22"/>
        <v>0</v>
      </c>
      <c r="S147" s="112">
        <v>0</v>
      </c>
      <c r="T147" s="113">
        <f t="shared" si="23"/>
        <v>0</v>
      </c>
      <c r="AR147" s="114" t="s">
        <v>111</v>
      </c>
      <c r="AT147" s="114" t="s">
        <v>107</v>
      </c>
      <c r="AU147" s="114" t="s">
        <v>80</v>
      </c>
      <c r="AY147" s="13" t="s">
        <v>112</v>
      </c>
      <c r="BE147" s="115">
        <f t="shared" si="24"/>
        <v>0</v>
      </c>
      <c r="BF147" s="115">
        <f t="shared" si="25"/>
        <v>0</v>
      </c>
      <c r="BG147" s="115">
        <f t="shared" si="26"/>
        <v>0</v>
      </c>
      <c r="BH147" s="115">
        <f t="shared" si="27"/>
        <v>0</v>
      </c>
      <c r="BI147" s="115">
        <f t="shared" si="28"/>
        <v>0</v>
      </c>
      <c r="BJ147" s="13" t="s">
        <v>80</v>
      </c>
      <c r="BK147" s="115">
        <f t="shared" si="29"/>
        <v>0</v>
      </c>
      <c r="BL147" s="13" t="s">
        <v>111</v>
      </c>
      <c r="BM147" s="114" t="s">
        <v>377</v>
      </c>
    </row>
    <row r="148" spans="2:65" s="1" customFormat="1" ht="16.5" customHeight="1">
      <c r="B148" s="28"/>
      <c r="C148" s="103" t="s">
        <v>378</v>
      </c>
      <c r="D148" s="103" t="s">
        <v>107</v>
      </c>
      <c r="E148" s="104" t="s">
        <v>379</v>
      </c>
      <c r="F148" s="105" t="s">
        <v>380</v>
      </c>
      <c r="G148" s="106" t="s">
        <v>110</v>
      </c>
      <c r="H148" s="107">
        <v>1</v>
      </c>
      <c r="I148" s="108"/>
      <c r="J148" s="109">
        <f t="shared" si="20"/>
        <v>0</v>
      </c>
      <c r="K148" s="105" t="s">
        <v>19</v>
      </c>
      <c r="L148" s="28"/>
      <c r="M148" s="110" t="s">
        <v>19</v>
      </c>
      <c r="N148" s="111" t="s">
        <v>43</v>
      </c>
      <c r="P148" s="112">
        <f t="shared" si="21"/>
        <v>0</v>
      </c>
      <c r="Q148" s="112">
        <v>0</v>
      </c>
      <c r="R148" s="112">
        <f t="shared" si="22"/>
        <v>0</v>
      </c>
      <c r="S148" s="112">
        <v>0</v>
      </c>
      <c r="T148" s="113">
        <f t="shared" si="23"/>
        <v>0</v>
      </c>
      <c r="AR148" s="114" t="s">
        <v>111</v>
      </c>
      <c r="AT148" s="114" t="s">
        <v>107</v>
      </c>
      <c r="AU148" s="114" t="s">
        <v>80</v>
      </c>
      <c r="AY148" s="13" t="s">
        <v>112</v>
      </c>
      <c r="BE148" s="115">
        <f t="shared" si="24"/>
        <v>0</v>
      </c>
      <c r="BF148" s="115">
        <f t="shared" si="25"/>
        <v>0</v>
      </c>
      <c r="BG148" s="115">
        <f t="shared" si="26"/>
        <v>0</v>
      </c>
      <c r="BH148" s="115">
        <f t="shared" si="27"/>
        <v>0</v>
      </c>
      <c r="BI148" s="115">
        <f t="shared" si="28"/>
        <v>0</v>
      </c>
      <c r="BJ148" s="13" t="s">
        <v>80</v>
      </c>
      <c r="BK148" s="115">
        <f t="shared" si="29"/>
        <v>0</v>
      </c>
      <c r="BL148" s="13" t="s">
        <v>111</v>
      </c>
      <c r="BM148" s="114" t="s">
        <v>381</v>
      </c>
    </row>
    <row r="149" spans="2:65" s="1" customFormat="1" ht="16.5" customHeight="1">
      <c r="B149" s="28"/>
      <c r="C149" s="103" t="s">
        <v>382</v>
      </c>
      <c r="D149" s="103" t="s">
        <v>107</v>
      </c>
      <c r="E149" s="104" t="s">
        <v>383</v>
      </c>
      <c r="F149" s="105" t="s">
        <v>384</v>
      </c>
      <c r="G149" s="106" t="s">
        <v>110</v>
      </c>
      <c r="H149" s="107">
        <v>10</v>
      </c>
      <c r="I149" s="108"/>
      <c r="J149" s="109">
        <f t="shared" si="20"/>
        <v>0</v>
      </c>
      <c r="K149" s="105" t="s">
        <v>19</v>
      </c>
      <c r="L149" s="28"/>
      <c r="M149" s="110" t="s">
        <v>19</v>
      </c>
      <c r="N149" s="111" t="s">
        <v>43</v>
      </c>
      <c r="P149" s="112">
        <f t="shared" si="21"/>
        <v>0</v>
      </c>
      <c r="Q149" s="112">
        <v>0</v>
      </c>
      <c r="R149" s="112">
        <f t="shared" si="22"/>
        <v>0</v>
      </c>
      <c r="S149" s="112">
        <v>0</v>
      </c>
      <c r="T149" s="113">
        <f t="shared" si="23"/>
        <v>0</v>
      </c>
      <c r="AR149" s="114" t="s">
        <v>111</v>
      </c>
      <c r="AT149" s="114" t="s">
        <v>107</v>
      </c>
      <c r="AU149" s="114" t="s">
        <v>80</v>
      </c>
      <c r="AY149" s="13" t="s">
        <v>112</v>
      </c>
      <c r="BE149" s="115">
        <f t="shared" si="24"/>
        <v>0</v>
      </c>
      <c r="BF149" s="115">
        <f t="shared" si="25"/>
        <v>0</v>
      </c>
      <c r="BG149" s="115">
        <f t="shared" si="26"/>
        <v>0</v>
      </c>
      <c r="BH149" s="115">
        <f t="shared" si="27"/>
        <v>0</v>
      </c>
      <c r="BI149" s="115">
        <f t="shared" si="28"/>
        <v>0</v>
      </c>
      <c r="BJ149" s="13" t="s">
        <v>80</v>
      </c>
      <c r="BK149" s="115">
        <f t="shared" si="29"/>
        <v>0</v>
      </c>
      <c r="BL149" s="13" t="s">
        <v>111</v>
      </c>
      <c r="BM149" s="114" t="s">
        <v>385</v>
      </c>
    </row>
    <row r="150" spans="2:65" s="1" customFormat="1" ht="16.5" customHeight="1">
      <c r="B150" s="28"/>
      <c r="C150" s="103" t="s">
        <v>386</v>
      </c>
      <c r="D150" s="103" t="s">
        <v>107</v>
      </c>
      <c r="E150" s="104" t="s">
        <v>387</v>
      </c>
      <c r="F150" s="105" t="s">
        <v>388</v>
      </c>
      <c r="G150" s="106" t="s">
        <v>110</v>
      </c>
      <c r="H150" s="107">
        <v>10</v>
      </c>
      <c r="I150" s="108"/>
      <c r="J150" s="109">
        <f t="shared" si="20"/>
        <v>0</v>
      </c>
      <c r="K150" s="105" t="s">
        <v>19</v>
      </c>
      <c r="L150" s="28"/>
      <c r="M150" s="110" t="s">
        <v>19</v>
      </c>
      <c r="N150" s="111" t="s">
        <v>43</v>
      </c>
      <c r="P150" s="112">
        <f t="shared" si="21"/>
        <v>0</v>
      </c>
      <c r="Q150" s="112">
        <v>0</v>
      </c>
      <c r="R150" s="112">
        <f t="shared" si="22"/>
        <v>0</v>
      </c>
      <c r="S150" s="112">
        <v>0</v>
      </c>
      <c r="T150" s="113">
        <f t="shared" si="23"/>
        <v>0</v>
      </c>
      <c r="AR150" s="114" t="s">
        <v>111</v>
      </c>
      <c r="AT150" s="114" t="s">
        <v>107</v>
      </c>
      <c r="AU150" s="114" t="s">
        <v>80</v>
      </c>
      <c r="AY150" s="13" t="s">
        <v>112</v>
      </c>
      <c r="BE150" s="115">
        <f t="shared" si="24"/>
        <v>0</v>
      </c>
      <c r="BF150" s="115">
        <f t="shared" si="25"/>
        <v>0</v>
      </c>
      <c r="BG150" s="115">
        <f t="shared" si="26"/>
        <v>0</v>
      </c>
      <c r="BH150" s="115">
        <f t="shared" si="27"/>
        <v>0</v>
      </c>
      <c r="BI150" s="115">
        <f t="shared" si="28"/>
        <v>0</v>
      </c>
      <c r="BJ150" s="13" t="s">
        <v>80</v>
      </c>
      <c r="BK150" s="115">
        <f t="shared" si="29"/>
        <v>0</v>
      </c>
      <c r="BL150" s="13" t="s">
        <v>111</v>
      </c>
      <c r="BM150" s="114" t="s">
        <v>389</v>
      </c>
    </row>
    <row r="151" spans="2:65" s="1" customFormat="1" ht="16.5" customHeight="1">
      <c r="B151" s="28"/>
      <c r="C151" s="103" t="s">
        <v>390</v>
      </c>
      <c r="D151" s="103" t="s">
        <v>107</v>
      </c>
      <c r="E151" s="104" t="s">
        <v>391</v>
      </c>
      <c r="F151" s="105" t="s">
        <v>392</v>
      </c>
      <c r="G151" s="106" t="s">
        <v>110</v>
      </c>
      <c r="H151" s="107">
        <v>1</v>
      </c>
      <c r="I151" s="108"/>
      <c r="J151" s="109">
        <f t="shared" si="20"/>
        <v>0</v>
      </c>
      <c r="K151" s="105" t="s">
        <v>19</v>
      </c>
      <c r="L151" s="28"/>
      <c r="M151" s="110" t="s">
        <v>19</v>
      </c>
      <c r="N151" s="111" t="s">
        <v>43</v>
      </c>
      <c r="P151" s="112">
        <f t="shared" si="21"/>
        <v>0</v>
      </c>
      <c r="Q151" s="112">
        <v>0</v>
      </c>
      <c r="R151" s="112">
        <f t="shared" si="22"/>
        <v>0</v>
      </c>
      <c r="S151" s="112">
        <v>0</v>
      </c>
      <c r="T151" s="113">
        <f t="shared" si="23"/>
        <v>0</v>
      </c>
      <c r="AR151" s="114" t="s">
        <v>111</v>
      </c>
      <c r="AT151" s="114" t="s">
        <v>107</v>
      </c>
      <c r="AU151" s="114" t="s">
        <v>80</v>
      </c>
      <c r="AY151" s="13" t="s">
        <v>112</v>
      </c>
      <c r="BE151" s="115">
        <f t="shared" si="24"/>
        <v>0</v>
      </c>
      <c r="BF151" s="115">
        <f t="shared" si="25"/>
        <v>0</v>
      </c>
      <c r="BG151" s="115">
        <f t="shared" si="26"/>
        <v>0</v>
      </c>
      <c r="BH151" s="115">
        <f t="shared" si="27"/>
        <v>0</v>
      </c>
      <c r="BI151" s="115">
        <f t="shared" si="28"/>
        <v>0</v>
      </c>
      <c r="BJ151" s="13" t="s">
        <v>80</v>
      </c>
      <c r="BK151" s="115">
        <f t="shared" si="29"/>
        <v>0</v>
      </c>
      <c r="BL151" s="13" t="s">
        <v>111</v>
      </c>
      <c r="BM151" s="114" t="s">
        <v>393</v>
      </c>
    </row>
    <row r="152" spans="2:65" s="10" customFormat="1" ht="25.9" customHeight="1">
      <c r="B152" s="125"/>
      <c r="D152" s="126" t="s">
        <v>71</v>
      </c>
      <c r="E152" s="127" t="s">
        <v>394</v>
      </c>
      <c r="F152" s="127" t="s">
        <v>395</v>
      </c>
      <c r="I152" s="128"/>
      <c r="J152" s="129">
        <f>BK152</f>
        <v>0</v>
      </c>
      <c r="L152" s="125"/>
      <c r="M152" s="130"/>
      <c r="P152" s="131">
        <f>SUM(P153:P159)</f>
        <v>0</v>
      </c>
      <c r="R152" s="131">
        <f>SUM(R153:R159)</f>
        <v>0</v>
      </c>
      <c r="T152" s="132">
        <f>SUM(T153:T159)</f>
        <v>0</v>
      </c>
      <c r="AR152" s="126" t="s">
        <v>80</v>
      </c>
      <c r="AT152" s="133" t="s">
        <v>71</v>
      </c>
      <c r="AU152" s="133" t="s">
        <v>72</v>
      </c>
      <c r="AY152" s="126" t="s">
        <v>112</v>
      </c>
      <c r="BK152" s="134">
        <f>SUM(BK153:BK159)</f>
        <v>0</v>
      </c>
    </row>
    <row r="153" spans="2:65" s="1" customFormat="1" ht="44.25" customHeight="1">
      <c r="B153" s="28"/>
      <c r="C153" s="103" t="s">
        <v>396</v>
      </c>
      <c r="D153" s="103" t="s">
        <v>107</v>
      </c>
      <c r="E153" s="104" t="s">
        <v>397</v>
      </c>
      <c r="F153" s="105" t="s">
        <v>398</v>
      </c>
      <c r="G153" s="106" t="s">
        <v>110</v>
      </c>
      <c r="H153" s="107">
        <v>1</v>
      </c>
      <c r="I153" s="108"/>
      <c r="J153" s="109">
        <f t="shared" ref="J153:J159" si="30">ROUND(I153*H153,2)</f>
        <v>0</v>
      </c>
      <c r="K153" s="105" t="s">
        <v>19</v>
      </c>
      <c r="L153" s="28"/>
      <c r="M153" s="110" t="s">
        <v>19</v>
      </c>
      <c r="N153" s="111" t="s">
        <v>43</v>
      </c>
      <c r="P153" s="112">
        <f t="shared" ref="P153:P159" si="31">O153*H153</f>
        <v>0</v>
      </c>
      <c r="Q153" s="112">
        <v>0</v>
      </c>
      <c r="R153" s="112">
        <f t="shared" ref="R153:R159" si="32">Q153*H153</f>
        <v>0</v>
      </c>
      <c r="S153" s="112">
        <v>0</v>
      </c>
      <c r="T153" s="113">
        <f t="shared" ref="T153:T159" si="33">S153*H153</f>
        <v>0</v>
      </c>
      <c r="AR153" s="114" t="s">
        <v>111</v>
      </c>
      <c r="AT153" s="114" t="s">
        <v>107</v>
      </c>
      <c r="AU153" s="114" t="s">
        <v>80</v>
      </c>
      <c r="AY153" s="13" t="s">
        <v>112</v>
      </c>
      <c r="BE153" s="115">
        <f t="shared" ref="BE153:BE159" si="34">IF(N153="základní",J153,0)</f>
        <v>0</v>
      </c>
      <c r="BF153" s="115">
        <f t="shared" ref="BF153:BF159" si="35">IF(N153="snížená",J153,0)</f>
        <v>0</v>
      </c>
      <c r="BG153" s="115">
        <f t="shared" ref="BG153:BG159" si="36">IF(N153="zákl. přenesená",J153,0)</f>
        <v>0</v>
      </c>
      <c r="BH153" s="115">
        <f t="shared" ref="BH153:BH159" si="37">IF(N153="sníž. přenesená",J153,0)</f>
        <v>0</v>
      </c>
      <c r="BI153" s="115">
        <f t="shared" ref="BI153:BI159" si="38">IF(N153="nulová",J153,0)</f>
        <v>0</v>
      </c>
      <c r="BJ153" s="13" t="s">
        <v>80</v>
      </c>
      <c r="BK153" s="115">
        <f t="shared" ref="BK153:BK159" si="39">ROUND(I153*H153,2)</f>
        <v>0</v>
      </c>
      <c r="BL153" s="13" t="s">
        <v>111</v>
      </c>
      <c r="BM153" s="114" t="s">
        <v>121</v>
      </c>
    </row>
    <row r="154" spans="2:65" s="1" customFormat="1" ht="16.5" customHeight="1">
      <c r="B154" s="28"/>
      <c r="C154" s="103" t="s">
        <v>399</v>
      </c>
      <c r="D154" s="103" t="s">
        <v>107</v>
      </c>
      <c r="E154" s="104" t="s">
        <v>400</v>
      </c>
      <c r="F154" s="105" t="s">
        <v>401</v>
      </c>
      <c r="G154" s="106" t="s">
        <v>110</v>
      </c>
      <c r="H154" s="107">
        <v>1</v>
      </c>
      <c r="I154" s="108"/>
      <c r="J154" s="109">
        <f t="shared" si="30"/>
        <v>0</v>
      </c>
      <c r="K154" s="105" t="s">
        <v>19</v>
      </c>
      <c r="L154" s="28"/>
      <c r="M154" s="110" t="s">
        <v>19</v>
      </c>
      <c r="N154" s="111" t="s">
        <v>43</v>
      </c>
      <c r="P154" s="112">
        <f t="shared" si="31"/>
        <v>0</v>
      </c>
      <c r="Q154" s="112">
        <v>0</v>
      </c>
      <c r="R154" s="112">
        <f t="shared" si="32"/>
        <v>0</v>
      </c>
      <c r="S154" s="112">
        <v>0</v>
      </c>
      <c r="T154" s="113">
        <f t="shared" si="33"/>
        <v>0</v>
      </c>
      <c r="AR154" s="114" t="s">
        <v>111</v>
      </c>
      <c r="AT154" s="114" t="s">
        <v>107</v>
      </c>
      <c r="AU154" s="114" t="s">
        <v>80</v>
      </c>
      <c r="AY154" s="13" t="s">
        <v>112</v>
      </c>
      <c r="BE154" s="115">
        <f t="shared" si="34"/>
        <v>0</v>
      </c>
      <c r="BF154" s="115">
        <f t="shared" si="35"/>
        <v>0</v>
      </c>
      <c r="BG154" s="115">
        <f t="shared" si="36"/>
        <v>0</v>
      </c>
      <c r="BH154" s="115">
        <f t="shared" si="37"/>
        <v>0</v>
      </c>
      <c r="BI154" s="115">
        <f t="shared" si="38"/>
        <v>0</v>
      </c>
      <c r="BJ154" s="13" t="s">
        <v>80</v>
      </c>
      <c r="BK154" s="115">
        <f t="shared" si="39"/>
        <v>0</v>
      </c>
      <c r="BL154" s="13" t="s">
        <v>111</v>
      </c>
      <c r="BM154" s="114" t="s">
        <v>402</v>
      </c>
    </row>
    <row r="155" spans="2:65" s="1" customFormat="1" ht="16.5" customHeight="1">
      <c r="B155" s="28"/>
      <c r="C155" s="103" t="s">
        <v>403</v>
      </c>
      <c r="D155" s="103" t="s">
        <v>107</v>
      </c>
      <c r="E155" s="104" t="s">
        <v>404</v>
      </c>
      <c r="F155" s="105" t="s">
        <v>405</v>
      </c>
      <c r="G155" s="106" t="s">
        <v>110</v>
      </c>
      <c r="H155" s="107">
        <v>1</v>
      </c>
      <c r="I155" s="108"/>
      <c r="J155" s="109">
        <f t="shared" si="30"/>
        <v>0</v>
      </c>
      <c r="K155" s="105" t="s">
        <v>19</v>
      </c>
      <c r="L155" s="28"/>
      <c r="M155" s="110" t="s">
        <v>19</v>
      </c>
      <c r="N155" s="111" t="s">
        <v>43</v>
      </c>
      <c r="P155" s="112">
        <f t="shared" si="31"/>
        <v>0</v>
      </c>
      <c r="Q155" s="112">
        <v>0</v>
      </c>
      <c r="R155" s="112">
        <f t="shared" si="32"/>
        <v>0</v>
      </c>
      <c r="S155" s="112">
        <v>0</v>
      </c>
      <c r="T155" s="113">
        <f t="shared" si="33"/>
        <v>0</v>
      </c>
      <c r="AR155" s="114" t="s">
        <v>111</v>
      </c>
      <c r="AT155" s="114" t="s">
        <v>107</v>
      </c>
      <c r="AU155" s="114" t="s">
        <v>80</v>
      </c>
      <c r="AY155" s="13" t="s">
        <v>112</v>
      </c>
      <c r="BE155" s="115">
        <f t="shared" si="34"/>
        <v>0</v>
      </c>
      <c r="BF155" s="115">
        <f t="shared" si="35"/>
        <v>0</v>
      </c>
      <c r="BG155" s="115">
        <f t="shared" si="36"/>
        <v>0</v>
      </c>
      <c r="BH155" s="115">
        <f t="shared" si="37"/>
        <v>0</v>
      </c>
      <c r="BI155" s="115">
        <f t="shared" si="38"/>
        <v>0</v>
      </c>
      <c r="BJ155" s="13" t="s">
        <v>80</v>
      </c>
      <c r="BK155" s="115">
        <f t="shared" si="39"/>
        <v>0</v>
      </c>
      <c r="BL155" s="13" t="s">
        <v>111</v>
      </c>
      <c r="BM155" s="114" t="s">
        <v>406</v>
      </c>
    </row>
    <row r="156" spans="2:65" s="1" customFormat="1" ht="16.5" customHeight="1">
      <c r="B156" s="28"/>
      <c r="C156" s="103" t="s">
        <v>407</v>
      </c>
      <c r="D156" s="103" t="s">
        <v>107</v>
      </c>
      <c r="E156" s="104" t="s">
        <v>408</v>
      </c>
      <c r="F156" s="105" t="s">
        <v>409</v>
      </c>
      <c r="G156" s="106" t="s">
        <v>110</v>
      </c>
      <c r="H156" s="107">
        <v>8</v>
      </c>
      <c r="I156" s="108"/>
      <c r="J156" s="109">
        <f t="shared" si="30"/>
        <v>0</v>
      </c>
      <c r="K156" s="105" t="s">
        <v>19</v>
      </c>
      <c r="L156" s="28"/>
      <c r="M156" s="110" t="s">
        <v>19</v>
      </c>
      <c r="N156" s="111" t="s">
        <v>43</v>
      </c>
      <c r="P156" s="112">
        <f t="shared" si="31"/>
        <v>0</v>
      </c>
      <c r="Q156" s="112">
        <v>0</v>
      </c>
      <c r="R156" s="112">
        <f t="shared" si="32"/>
        <v>0</v>
      </c>
      <c r="S156" s="112">
        <v>0</v>
      </c>
      <c r="T156" s="113">
        <f t="shared" si="33"/>
        <v>0</v>
      </c>
      <c r="AR156" s="114" t="s">
        <v>111</v>
      </c>
      <c r="AT156" s="114" t="s">
        <v>107</v>
      </c>
      <c r="AU156" s="114" t="s">
        <v>80</v>
      </c>
      <c r="AY156" s="13" t="s">
        <v>112</v>
      </c>
      <c r="BE156" s="115">
        <f t="shared" si="34"/>
        <v>0</v>
      </c>
      <c r="BF156" s="115">
        <f t="shared" si="35"/>
        <v>0</v>
      </c>
      <c r="BG156" s="115">
        <f t="shared" si="36"/>
        <v>0</v>
      </c>
      <c r="BH156" s="115">
        <f t="shared" si="37"/>
        <v>0</v>
      </c>
      <c r="BI156" s="115">
        <f t="shared" si="38"/>
        <v>0</v>
      </c>
      <c r="BJ156" s="13" t="s">
        <v>80</v>
      </c>
      <c r="BK156" s="115">
        <f t="shared" si="39"/>
        <v>0</v>
      </c>
      <c r="BL156" s="13" t="s">
        <v>111</v>
      </c>
      <c r="BM156" s="114" t="s">
        <v>410</v>
      </c>
    </row>
    <row r="157" spans="2:65" s="1" customFormat="1" ht="16.5" customHeight="1">
      <c r="B157" s="28"/>
      <c r="C157" s="103" t="s">
        <v>411</v>
      </c>
      <c r="D157" s="103" t="s">
        <v>107</v>
      </c>
      <c r="E157" s="104" t="s">
        <v>412</v>
      </c>
      <c r="F157" s="105" t="s">
        <v>413</v>
      </c>
      <c r="G157" s="106" t="s">
        <v>110</v>
      </c>
      <c r="H157" s="107">
        <v>1</v>
      </c>
      <c r="I157" s="108"/>
      <c r="J157" s="109">
        <f t="shared" si="30"/>
        <v>0</v>
      </c>
      <c r="K157" s="105" t="s">
        <v>19</v>
      </c>
      <c r="L157" s="28"/>
      <c r="M157" s="110" t="s">
        <v>19</v>
      </c>
      <c r="N157" s="111" t="s">
        <v>43</v>
      </c>
      <c r="P157" s="112">
        <f t="shared" si="31"/>
        <v>0</v>
      </c>
      <c r="Q157" s="112">
        <v>0</v>
      </c>
      <c r="R157" s="112">
        <f t="shared" si="32"/>
        <v>0</v>
      </c>
      <c r="S157" s="112">
        <v>0</v>
      </c>
      <c r="T157" s="113">
        <f t="shared" si="33"/>
        <v>0</v>
      </c>
      <c r="AR157" s="114" t="s">
        <v>111</v>
      </c>
      <c r="AT157" s="114" t="s">
        <v>107</v>
      </c>
      <c r="AU157" s="114" t="s">
        <v>80</v>
      </c>
      <c r="AY157" s="13" t="s">
        <v>112</v>
      </c>
      <c r="BE157" s="115">
        <f t="shared" si="34"/>
        <v>0</v>
      </c>
      <c r="BF157" s="115">
        <f t="shared" si="35"/>
        <v>0</v>
      </c>
      <c r="BG157" s="115">
        <f t="shared" si="36"/>
        <v>0</v>
      </c>
      <c r="BH157" s="115">
        <f t="shared" si="37"/>
        <v>0</v>
      </c>
      <c r="BI157" s="115">
        <f t="shared" si="38"/>
        <v>0</v>
      </c>
      <c r="BJ157" s="13" t="s">
        <v>80</v>
      </c>
      <c r="BK157" s="115">
        <f t="shared" si="39"/>
        <v>0</v>
      </c>
      <c r="BL157" s="13" t="s">
        <v>111</v>
      </c>
      <c r="BM157" s="114" t="s">
        <v>414</v>
      </c>
    </row>
    <row r="158" spans="2:65" s="1" customFormat="1" ht="16.5" customHeight="1">
      <c r="B158" s="28"/>
      <c r="C158" s="103" t="s">
        <v>415</v>
      </c>
      <c r="D158" s="103" t="s">
        <v>107</v>
      </c>
      <c r="E158" s="104" t="s">
        <v>416</v>
      </c>
      <c r="F158" s="105" t="s">
        <v>417</v>
      </c>
      <c r="G158" s="106" t="s">
        <v>110</v>
      </c>
      <c r="H158" s="107">
        <v>1</v>
      </c>
      <c r="I158" s="108"/>
      <c r="J158" s="109">
        <f t="shared" si="30"/>
        <v>0</v>
      </c>
      <c r="K158" s="105" t="s">
        <v>19</v>
      </c>
      <c r="L158" s="28"/>
      <c r="M158" s="110" t="s">
        <v>19</v>
      </c>
      <c r="N158" s="111" t="s">
        <v>43</v>
      </c>
      <c r="P158" s="112">
        <f t="shared" si="31"/>
        <v>0</v>
      </c>
      <c r="Q158" s="112">
        <v>0</v>
      </c>
      <c r="R158" s="112">
        <f t="shared" si="32"/>
        <v>0</v>
      </c>
      <c r="S158" s="112">
        <v>0</v>
      </c>
      <c r="T158" s="113">
        <f t="shared" si="33"/>
        <v>0</v>
      </c>
      <c r="AR158" s="114" t="s">
        <v>111</v>
      </c>
      <c r="AT158" s="114" t="s">
        <v>107</v>
      </c>
      <c r="AU158" s="114" t="s">
        <v>80</v>
      </c>
      <c r="AY158" s="13" t="s">
        <v>112</v>
      </c>
      <c r="BE158" s="115">
        <f t="shared" si="34"/>
        <v>0</v>
      </c>
      <c r="BF158" s="115">
        <f t="shared" si="35"/>
        <v>0</v>
      </c>
      <c r="BG158" s="115">
        <f t="shared" si="36"/>
        <v>0</v>
      </c>
      <c r="BH158" s="115">
        <f t="shared" si="37"/>
        <v>0</v>
      </c>
      <c r="BI158" s="115">
        <f t="shared" si="38"/>
        <v>0</v>
      </c>
      <c r="BJ158" s="13" t="s">
        <v>80</v>
      </c>
      <c r="BK158" s="115">
        <f t="shared" si="39"/>
        <v>0</v>
      </c>
      <c r="BL158" s="13" t="s">
        <v>111</v>
      </c>
      <c r="BM158" s="114" t="s">
        <v>418</v>
      </c>
    </row>
    <row r="159" spans="2:65" s="1" customFormat="1" ht="16.5" customHeight="1">
      <c r="B159" s="28"/>
      <c r="C159" s="103" t="s">
        <v>419</v>
      </c>
      <c r="D159" s="103" t="s">
        <v>107</v>
      </c>
      <c r="E159" s="104" t="s">
        <v>420</v>
      </c>
      <c r="F159" s="105" t="s">
        <v>421</v>
      </c>
      <c r="G159" s="106" t="s">
        <v>110</v>
      </c>
      <c r="H159" s="107">
        <v>2</v>
      </c>
      <c r="I159" s="108"/>
      <c r="J159" s="109">
        <f t="shared" si="30"/>
        <v>0</v>
      </c>
      <c r="K159" s="105" t="s">
        <v>19</v>
      </c>
      <c r="L159" s="28"/>
      <c r="M159" s="110" t="s">
        <v>19</v>
      </c>
      <c r="N159" s="111" t="s">
        <v>43</v>
      </c>
      <c r="P159" s="112">
        <f t="shared" si="31"/>
        <v>0</v>
      </c>
      <c r="Q159" s="112">
        <v>0</v>
      </c>
      <c r="R159" s="112">
        <f t="shared" si="32"/>
        <v>0</v>
      </c>
      <c r="S159" s="112">
        <v>0</v>
      </c>
      <c r="T159" s="113">
        <f t="shared" si="33"/>
        <v>0</v>
      </c>
      <c r="AR159" s="114" t="s">
        <v>111</v>
      </c>
      <c r="AT159" s="114" t="s">
        <v>107</v>
      </c>
      <c r="AU159" s="114" t="s">
        <v>80</v>
      </c>
      <c r="AY159" s="13" t="s">
        <v>112</v>
      </c>
      <c r="BE159" s="115">
        <f t="shared" si="34"/>
        <v>0</v>
      </c>
      <c r="BF159" s="115">
        <f t="shared" si="35"/>
        <v>0</v>
      </c>
      <c r="BG159" s="115">
        <f t="shared" si="36"/>
        <v>0</v>
      </c>
      <c r="BH159" s="115">
        <f t="shared" si="37"/>
        <v>0</v>
      </c>
      <c r="BI159" s="115">
        <f t="shared" si="38"/>
        <v>0</v>
      </c>
      <c r="BJ159" s="13" t="s">
        <v>80</v>
      </c>
      <c r="BK159" s="115">
        <f t="shared" si="39"/>
        <v>0</v>
      </c>
      <c r="BL159" s="13" t="s">
        <v>111</v>
      </c>
      <c r="BM159" s="114" t="s">
        <v>422</v>
      </c>
    </row>
    <row r="160" spans="2:65" s="10" customFormat="1" ht="25.9" customHeight="1">
      <c r="B160" s="125"/>
      <c r="D160" s="126" t="s">
        <v>71</v>
      </c>
      <c r="E160" s="127" t="s">
        <v>423</v>
      </c>
      <c r="F160" s="127" t="s">
        <v>424</v>
      </c>
      <c r="I160" s="128"/>
      <c r="J160" s="129">
        <f>BK160</f>
        <v>0</v>
      </c>
      <c r="L160" s="125"/>
      <c r="M160" s="130"/>
      <c r="P160" s="131">
        <f>SUM(P161:P162)</f>
        <v>0</v>
      </c>
      <c r="R160" s="131">
        <f>SUM(R161:R162)</f>
        <v>0</v>
      </c>
      <c r="T160" s="132">
        <f>SUM(T161:T162)</f>
        <v>0</v>
      </c>
      <c r="AR160" s="126" t="s">
        <v>80</v>
      </c>
      <c r="AT160" s="133" t="s">
        <v>71</v>
      </c>
      <c r="AU160" s="133" t="s">
        <v>72</v>
      </c>
      <c r="AY160" s="126" t="s">
        <v>112</v>
      </c>
      <c r="BK160" s="134">
        <f>SUM(BK161:BK162)</f>
        <v>0</v>
      </c>
    </row>
    <row r="161" spans="2:65" s="1" customFormat="1" ht="16.5" customHeight="1">
      <c r="B161" s="28"/>
      <c r="C161" s="103" t="s">
        <v>425</v>
      </c>
      <c r="D161" s="103" t="s">
        <v>107</v>
      </c>
      <c r="E161" s="104" t="s">
        <v>426</v>
      </c>
      <c r="F161" s="105" t="s">
        <v>427</v>
      </c>
      <c r="G161" s="106" t="s">
        <v>110</v>
      </c>
      <c r="H161" s="107">
        <v>10</v>
      </c>
      <c r="I161" s="108"/>
      <c r="J161" s="109">
        <f>ROUND(I161*H161,2)</f>
        <v>0</v>
      </c>
      <c r="K161" s="105" t="s">
        <v>19</v>
      </c>
      <c r="L161" s="28"/>
      <c r="M161" s="110" t="s">
        <v>19</v>
      </c>
      <c r="N161" s="111" t="s">
        <v>43</v>
      </c>
      <c r="P161" s="112">
        <f>O161*H161</f>
        <v>0</v>
      </c>
      <c r="Q161" s="112">
        <v>0</v>
      </c>
      <c r="R161" s="112">
        <f>Q161*H161</f>
        <v>0</v>
      </c>
      <c r="S161" s="112">
        <v>0</v>
      </c>
      <c r="T161" s="113">
        <f>S161*H161</f>
        <v>0</v>
      </c>
      <c r="AR161" s="114" t="s">
        <v>111</v>
      </c>
      <c r="AT161" s="114" t="s">
        <v>107</v>
      </c>
      <c r="AU161" s="114" t="s">
        <v>80</v>
      </c>
      <c r="AY161" s="13" t="s">
        <v>112</v>
      </c>
      <c r="BE161" s="115">
        <f>IF(N161="základní",J161,0)</f>
        <v>0</v>
      </c>
      <c r="BF161" s="115">
        <f>IF(N161="snížená",J161,0)</f>
        <v>0</v>
      </c>
      <c r="BG161" s="115">
        <f>IF(N161="zákl. přenesená",J161,0)</f>
        <v>0</v>
      </c>
      <c r="BH161" s="115">
        <f>IF(N161="sníž. přenesená",J161,0)</f>
        <v>0</v>
      </c>
      <c r="BI161" s="115">
        <f>IF(N161="nulová",J161,0)</f>
        <v>0</v>
      </c>
      <c r="BJ161" s="13" t="s">
        <v>80</v>
      </c>
      <c r="BK161" s="115">
        <f>ROUND(I161*H161,2)</f>
        <v>0</v>
      </c>
      <c r="BL161" s="13" t="s">
        <v>111</v>
      </c>
      <c r="BM161" s="114" t="s">
        <v>428</v>
      </c>
    </row>
    <row r="162" spans="2:65" s="1" customFormat="1" ht="16.5" customHeight="1">
      <c r="B162" s="28"/>
      <c r="C162" s="103" t="s">
        <v>429</v>
      </c>
      <c r="D162" s="103" t="s">
        <v>107</v>
      </c>
      <c r="E162" s="104" t="s">
        <v>430</v>
      </c>
      <c r="F162" s="105" t="s">
        <v>431</v>
      </c>
      <c r="G162" s="106" t="s">
        <v>110</v>
      </c>
      <c r="H162" s="107">
        <v>10</v>
      </c>
      <c r="I162" s="108"/>
      <c r="J162" s="109">
        <f>ROUND(I162*H162,2)</f>
        <v>0</v>
      </c>
      <c r="K162" s="105" t="s">
        <v>19</v>
      </c>
      <c r="L162" s="28"/>
      <c r="M162" s="110" t="s">
        <v>19</v>
      </c>
      <c r="N162" s="111" t="s">
        <v>43</v>
      </c>
      <c r="P162" s="112">
        <f>O162*H162</f>
        <v>0</v>
      </c>
      <c r="Q162" s="112">
        <v>0</v>
      </c>
      <c r="R162" s="112">
        <f>Q162*H162</f>
        <v>0</v>
      </c>
      <c r="S162" s="112">
        <v>0</v>
      </c>
      <c r="T162" s="113">
        <f>S162*H162</f>
        <v>0</v>
      </c>
      <c r="AR162" s="114" t="s">
        <v>111</v>
      </c>
      <c r="AT162" s="114" t="s">
        <v>107</v>
      </c>
      <c r="AU162" s="114" t="s">
        <v>80</v>
      </c>
      <c r="AY162" s="13" t="s">
        <v>112</v>
      </c>
      <c r="BE162" s="115">
        <f>IF(N162="základní",J162,0)</f>
        <v>0</v>
      </c>
      <c r="BF162" s="115">
        <f>IF(N162="snížená",J162,0)</f>
        <v>0</v>
      </c>
      <c r="BG162" s="115">
        <f>IF(N162="zákl. přenesená",J162,0)</f>
        <v>0</v>
      </c>
      <c r="BH162" s="115">
        <f>IF(N162="sníž. přenesená",J162,0)</f>
        <v>0</v>
      </c>
      <c r="BI162" s="115">
        <f>IF(N162="nulová",J162,0)</f>
        <v>0</v>
      </c>
      <c r="BJ162" s="13" t="s">
        <v>80</v>
      </c>
      <c r="BK162" s="115">
        <f>ROUND(I162*H162,2)</f>
        <v>0</v>
      </c>
      <c r="BL162" s="13" t="s">
        <v>111</v>
      </c>
      <c r="BM162" s="114" t="s">
        <v>432</v>
      </c>
    </row>
    <row r="163" spans="2:65" s="10" customFormat="1" ht="25.9" customHeight="1">
      <c r="B163" s="125"/>
      <c r="D163" s="126" t="s">
        <v>71</v>
      </c>
      <c r="E163" s="127" t="s">
        <v>433</v>
      </c>
      <c r="F163" s="127" t="s">
        <v>434</v>
      </c>
      <c r="I163" s="128"/>
      <c r="J163" s="129">
        <f>BK163</f>
        <v>0</v>
      </c>
      <c r="L163" s="125"/>
      <c r="M163" s="130"/>
      <c r="P163" s="131">
        <f>SUM(P164:P168)</f>
        <v>0</v>
      </c>
      <c r="R163" s="131">
        <f>SUM(R164:R168)</f>
        <v>0</v>
      </c>
      <c r="T163" s="132">
        <f>SUM(T164:T168)</f>
        <v>0</v>
      </c>
      <c r="AR163" s="126" t="s">
        <v>80</v>
      </c>
      <c r="AT163" s="133" t="s">
        <v>71</v>
      </c>
      <c r="AU163" s="133" t="s">
        <v>72</v>
      </c>
      <c r="AY163" s="126" t="s">
        <v>112</v>
      </c>
      <c r="BK163" s="134">
        <f>SUM(BK164:BK168)</f>
        <v>0</v>
      </c>
    </row>
    <row r="164" spans="2:65" s="1" customFormat="1" ht="37.75" customHeight="1">
      <c r="B164" s="28"/>
      <c r="C164" s="103" t="s">
        <v>435</v>
      </c>
      <c r="D164" s="103" t="s">
        <v>107</v>
      </c>
      <c r="E164" s="104" t="s">
        <v>436</v>
      </c>
      <c r="F164" s="105" t="s">
        <v>437</v>
      </c>
      <c r="G164" s="106" t="s">
        <v>110</v>
      </c>
      <c r="H164" s="107">
        <v>1</v>
      </c>
      <c r="I164" s="108"/>
      <c r="J164" s="109">
        <f>ROUND(I164*H164,2)</f>
        <v>0</v>
      </c>
      <c r="K164" s="105" t="s">
        <v>19</v>
      </c>
      <c r="L164" s="28"/>
      <c r="M164" s="110" t="s">
        <v>19</v>
      </c>
      <c r="N164" s="111" t="s">
        <v>43</v>
      </c>
      <c r="P164" s="112">
        <f>O164*H164</f>
        <v>0</v>
      </c>
      <c r="Q164" s="112">
        <v>0</v>
      </c>
      <c r="R164" s="112">
        <f>Q164*H164</f>
        <v>0</v>
      </c>
      <c r="S164" s="112">
        <v>0</v>
      </c>
      <c r="T164" s="113">
        <f>S164*H164</f>
        <v>0</v>
      </c>
      <c r="AR164" s="114" t="s">
        <v>111</v>
      </c>
      <c r="AT164" s="114" t="s">
        <v>107</v>
      </c>
      <c r="AU164" s="114" t="s">
        <v>80</v>
      </c>
      <c r="AY164" s="13" t="s">
        <v>112</v>
      </c>
      <c r="BE164" s="115">
        <f>IF(N164="základní",J164,0)</f>
        <v>0</v>
      </c>
      <c r="BF164" s="115">
        <f>IF(N164="snížená",J164,0)</f>
        <v>0</v>
      </c>
      <c r="BG164" s="115">
        <f>IF(N164="zákl. přenesená",J164,0)</f>
        <v>0</v>
      </c>
      <c r="BH164" s="115">
        <f>IF(N164="sníž. přenesená",J164,0)</f>
        <v>0</v>
      </c>
      <c r="BI164" s="115">
        <f>IF(N164="nulová",J164,0)</f>
        <v>0</v>
      </c>
      <c r="BJ164" s="13" t="s">
        <v>80</v>
      </c>
      <c r="BK164" s="115">
        <f>ROUND(I164*H164,2)</f>
        <v>0</v>
      </c>
      <c r="BL164" s="13" t="s">
        <v>111</v>
      </c>
      <c r="BM164" s="114" t="s">
        <v>82</v>
      </c>
    </row>
    <row r="165" spans="2:65" s="1" customFormat="1" ht="24.15" customHeight="1">
      <c r="B165" s="28"/>
      <c r="C165" s="103" t="s">
        <v>438</v>
      </c>
      <c r="D165" s="103" t="s">
        <v>107</v>
      </c>
      <c r="E165" s="104" t="s">
        <v>439</v>
      </c>
      <c r="F165" s="105" t="s">
        <v>440</v>
      </c>
      <c r="G165" s="106" t="s">
        <v>110</v>
      </c>
      <c r="H165" s="107">
        <v>1</v>
      </c>
      <c r="I165" s="108"/>
      <c r="J165" s="109">
        <f>ROUND(I165*H165,2)</f>
        <v>0</v>
      </c>
      <c r="K165" s="105" t="s">
        <v>19</v>
      </c>
      <c r="L165" s="28"/>
      <c r="M165" s="110" t="s">
        <v>19</v>
      </c>
      <c r="N165" s="111" t="s">
        <v>43</v>
      </c>
      <c r="P165" s="112">
        <f>O165*H165</f>
        <v>0</v>
      </c>
      <c r="Q165" s="112">
        <v>0</v>
      </c>
      <c r="R165" s="112">
        <f>Q165*H165</f>
        <v>0</v>
      </c>
      <c r="S165" s="112">
        <v>0</v>
      </c>
      <c r="T165" s="113">
        <f>S165*H165</f>
        <v>0</v>
      </c>
      <c r="AR165" s="114" t="s">
        <v>111</v>
      </c>
      <c r="AT165" s="114" t="s">
        <v>107</v>
      </c>
      <c r="AU165" s="114" t="s">
        <v>80</v>
      </c>
      <c r="AY165" s="13" t="s">
        <v>112</v>
      </c>
      <c r="BE165" s="115">
        <f>IF(N165="základní",J165,0)</f>
        <v>0</v>
      </c>
      <c r="BF165" s="115">
        <f>IF(N165="snížená",J165,0)</f>
        <v>0</v>
      </c>
      <c r="BG165" s="115">
        <f>IF(N165="zákl. přenesená",J165,0)</f>
        <v>0</v>
      </c>
      <c r="BH165" s="115">
        <f>IF(N165="sníž. přenesená",J165,0)</f>
        <v>0</v>
      </c>
      <c r="BI165" s="115">
        <f>IF(N165="nulová",J165,0)</f>
        <v>0</v>
      </c>
      <c r="BJ165" s="13" t="s">
        <v>80</v>
      </c>
      <c r="BK165" s="115">
        <f>ROUND(I165*H165,2)</f>
        <v>0</v>
      </c>
      <c r="BL165" s="13" t="s">
        <v>111</v>
      </c>
      <c r="BM165" s="114" t="s">
        <v>111</v>
      </c>
    </row>
    <row r="166" spans="2:65" s="1" customFormat="1" ht="16.5" customHeight="1">
      <c r="B166" s="28"/>
      <c r="C166" s="103" t="s">
        <v>441</v>
      </c>
      <c r="D166" s="103" t="s">
        <v>107</v>
      </c>
      <c r="E166" s="104" t="s">
        <v>442</v>
      </c>
      <c r="F166" s="105" t="s">
        <v>443</v>
      </c>
      <c r="G166" s="106" t="s">
        <v>110</v>
      </c>
      <c r="H166" s="107">
        <v>3</v>
      </c>
      <c r="I166" s="108"/>
      <c r="J166" s="109">
        <f>ROUND(I166*H166,2)</f>
        <v>0</v>
      </c>
      <c r="K166" s="105" t="s">
        <v>19</v>
      </c>
      <c r="L166" s="28"/>
      <c r="M166" s="110" t="s">
        <v>19</v>
      </c>
      <c r="N166" s="111" t="s">
        <v>43</v>
      </c>
      <c r="P166" s="112">
        <f>O166*H166</f>
        <v>0</v>
      </c>
      <c r="Q166" s="112">
        <v>0</v>
      </c>
      <c r="R166" s="112">
        <f>Q166*H166</f>
        <v>0</v>
      </c>
      <c r="S166" s="112">
        <v>0</v>
      </c>
      <c r="T166" s="113">
        <f>S166*H166</f>
        <v>0</v>
      </c>
      <c r="AR166" s="114" t="s">
        <v>111</v>
      </c>
      <c r="AT166" s="114" t="s">
        <v>107</v>
      </c>
      <c r="AU166" s="114" t="s">
        <v>80</v>
      </c>
      <c r="AY166" s="13" t="s">
        <v>112</v>
      </c>
      <c r="BE166" s="115">
        <f>IF(N166="základní",J166,0)</f>
        <v>0</v>
      </c>
      <c r="BF166" s="115">
        <f>IF(N166="snížená",J166,0)</f>
        <v>0</v>
      </c>
      <c r="BG166" s="115">
        <f>IF(N166="zákl. přenesená",J166,0)</f>
        <v>0</v>
      </c>
      <c r="BH166" s="115">
        <f>IF(N166="sníž. přenesená",J166,0)</f>
        <v>0</v>
      </c>
      <c r="BI166" s="115">
        <f>IF(N166="nulová",J166,0)</f>
        <v>0</v>
      </c>
      <c r="BJ166" s="13" t="s">
        <v>80</v>
      </c>
      <c r="BK166" s="115">
        <f>ROUND(I166*H166,2)</f>
        <v>0</v>
      </c>
      <c r="BL166" s="13" t="s">
        <v>111</v>
      </c>
      <c r="BM166" s="114" t="s">
        <v>444</v>
      </c>
    </row>
    <row r="167" spans="2:65" s="1" customFormat="1" ht="16.5" customHeight="1">
      <c r="B167" s="28"/>
      <c r="C167" s="103" t="s">
        <v>445</v>
      </c>
      <c r="D167" s="103" t="s">
        <v>107</v>
      </c>
      <c r="E167" s="104" t="s">
        <v>446</v>
      </c>
      <c r="F167" s="105" t="s">
        <v>447</v>
      </c>
      <c r="G167" s="106" t="s">
        <v>110</v>
      </c>
      <c r="H167" s="107">
        <v>3</v>
      </c>
      <c r="I167" s="108"/>
      <c r="J167" s="109">
        <f>ROUND(I167*H167,2)</f>
        <v>0</v>
      </c>
      <c r="K167" s="105" t="s">
        <v>19</v>
      </c>
      <c r="L167" s="28"/>
      <c r="M167" s="110" t="s">
        <v>19</v>
      </c>
      <c r="N167" s="111" t="s">
        <v>43</v>
      </c>
      <c r="P167" s="112">
        <f>O167*H167</f>
        <v>0</v>
      </c>
      <c r="Q167" s="112">
        <v>0</v>
      </c>
      <c r="R167" s="112">
        <f>Q167*H167</f>
        <v>0</v>
      </c>
      <c r="S167" s="112">
        <v>0</v>
      </c>
      <c r="T167" s="113">
        <f>S167*H167</f>
        <v>0</v>
      </c>
      <c r="AR167" s="114" t="s">
        <v>111</v>
      </c>
      <c r="AT167" s="114" t="s">
        <v>107</v>
      </c>
      <c r="AU167" s="114" t="s">
        <v>80</v>
      </c>
      <c r="AY167" s="13" t="s">
        <v>112</v>
      </c>
      <c r="BE167" s="115">
        <f>IF(N167="základní",J167,0)</f>
        <v>0</v>
      </c>
      <c r="BF167" s="115">
        <f>IF(N167="snížená",J167,0)</f>
        <v>0</v>
      </c>
      <c r="BG167" s="115">
        <f>IF(N167="zákl. přenesená",J167,0)</f>
        <v>0</v>
      </c>
      <c r="BH167" s="115">
        <f>IF(N167="sníž. přenesená",J167,0)</f>
        <v>0</v>
      </c>
      <c r="BI167" s="115">
        <f>IF(N167="nulová",J167,0)</f>
        <v>0</v>
      </c>
      <c r="BJ167" s="13" t="s">
        <v>80</v>
      </c>
      <c r="BK167" s="115">
        <f>ROUND(I167*H167,2)</f>
        <v>0</v>
      </c>
      <c r="BL167" s="13" t="s">
        <v>111</v>
      </c>
      <c r="BM167" s="114" t="s">
        <v>448</v>
      </c>
    </row>
    <row r="168" spans="2:65" s="1" customFormat="1" ht="16.5" customHeight="1">
      <c r="B168" s="28"/>
      <c r="C168" s="103" t="s">
        <v>449</v>
      </c>
      <c r="D168" s="103" t="s">
        <v>107</v>
      </c>
      <c r="E168" s="104" t="s">
        <v>450</v>
      </c>
      <c r="F168" s="105" t="s">
        <v>451</v>
      </c>
      <c r="G168" s="106" t="s">
        <v>110</v>
      </c>
      <c r="H168" s="107">
        <v>2</v>
      </c>
      <c r="I168" s="108"/>
      <c r="J168" s="109">
        <f>ROUND(I168*H168,2)</f>
        <v>0</v>
      </c>
      <c r="K168" s="105" t="s">
        <v>19</v>
      </c>
      <c r="L168" s="28"/>
      <c r="M168" s="110" t="s">
        <v>19</v>
      </c>
      <c r="N168" s="111" t="s">
        <v>43</v>
      </c>
      <c r="P168" s="112">
        <f>O168*H168</f>
        <v>0</v>
      </c>
      <c r="Q168" s="112">
        <v>0</v>
      </c>
      <c r="R168" s="112">
        <f>Q168*H168</f>
        <v>0</v>
      </c>
      <c r="S168" s="112">
        <v>0</v>
      </c>
      <c r="T168" s="113">
        <f>S168*H168</f>
        <v>0</v>
      </c>
      <c r="AR168" s="114" t="s">
        <v>111</v>
      </c>
      <c r="AT168" s="114" t="s">
        <v>107</v>
      </c>
      <c r="AU168" s="114" t="s">
        <v>80</v>
      </c>
      <c r="AY168" s="13" t="s">
        <v>112</v>
      </c>
      <c r="BE168" s="115">
        <f>IF(N168="základní",J168,0)</f>
        <v>0</v>
      </c>
      <c r="BF168" s="115">
        <f>IF(N168="snížená",J168,0)</f>
        <v>0</v>
      </c>
      <c r="BG168" s="115">
        <f>IF(N168="zákl. přenesená",J168,0)</f>
        <v>0</v>
      </c>
      <c r="BH168" s="115">
        <f>IF(N168="sníž. přenesená",J168,0)</f>
        <v>0</v>
      </c>
      <c r="BI168" s="115">
        <f>IF(N168="nulová",J168,0)</f>
        <v>0</v>
      </c>
      <c r="BJ168" s="13" t="s">
        <v>80</v>
      </c>
      <c r="BK168" s="115">
        <f>ROUND(I168*H168,2)</f>
        <v>0</v>
      </c>
      <c r="BL168" s="13" t="s">
        <v>111</v>
      </c>
      <c r="BM168" s="114" t="s">
        <v>452</v>
      </c>
    </row>
    <row r="169" spans="2:65" s="10" customFormat="1" ht="25.9" customHeight="1">
      <c r="B169" s="125"/>
      <c r="D169" s="126" t="s">
        <v>71</v>
      </c>
      <c r="E169" s="127" t="s">
        <v>453</v>
      </c>
      <c r="F169" s="127" t="s">
        <v>454</v>
      </c>
      <c r="I169" s="128"/>
      <c r="J169" s="129">
        <f>BK169</f>
        <v>0</v>
      </c>
      <c r="L169" s="125"/>
      <c r="M169" s="130"/>
      <c r="P169" s="131">
        <f>P170</f>
        <v>0</v>
      </c>
      <c r="R169" s="131">
        <f>R170</f>
        <v>0</v>
      </c>
      <c r="T169" s="132">
        <f>T170</f>
        <v>0</v>
      </c>
      <c r="AR169" s="126" t="s">
        <v>80</v>
      </c>
      <c r="AT169" s="133" t="s">
        <v>71</v>
      </c>
      <c r="AU169" s="133" t="s">
        <v>72</v>
      </c>
      <c r="AY169" s="126" t="s">
        <v>112</v>
      </c>
      <c r="BK169" s="134">
        <f>BK170</f>
        <v>0</v>
      </c>
    </row>
    <row r="170" spans="2:65" s="1" customFormat="1" ht="49" customHeight="1">
      <c r="B170" s="28"/>
      <c r="C170" s="103" t="s">
        <v>455</v>
      </c>
      <c r="D170" s="103" t="s">
        <v>107</v>
      </c>
      <c r="E170" s="104" t="s">
        <v>456</v>
      </c>
      <c r="F170" s="105" t="s">
        <v>457</v>
      </c>
      <c r="G170" s="106" t="s">
        <v>110</v>
      </c>
      <c r="H170" s="107">
        <v>2</v>
      </c>
      <c r="I170" s="108"/>
      <c r="J170" s="109">
        <f>ROUND(I170*H170,2)</f>
        <v>0</v>
      </c>
      <c r="K170" s="105" t="s">
        <v>19</v>
      </c>
      <c r="L170" s="28"/>
      <c r="M170" s="116" t="s">
        <v>19</v>
      </c>
      <c r="N170" s="117" t="s">
        <v>43</v>
      </c>
      <c r="O170" s="118"/>
      <c r="P170" s="119">
        <f>O170*H170</f>
        <v>0</v>
      </c>
      <c r="Q170" s="119">
        <v>0</v>
      </c>
      <c r="R170" s="119">
        <f>Q170*H170</f>
        <v>0</v>
      </c>
      <c r="S170" s="119">
        <v>0</v>
      </c>
      <c r="T170" s="120">
        <f>S170*H170</f>
        <v>0</v>
      </c>
      <c r="AR170" s="114" t="s">
        <v>111</v>
      </c>
      <c r="AT170" s="114" t="s">
        <v>107</v>
      </c>
      <c r="AU170" s="114" t="s">
        <v>80</v>
      </c>
      <c r="AY170" s="13" t="s">
        <v>112</v>
      </c>
      <c r="BE170" s="115">
        <f>IF(N170="základní",J170,0)</f>
        <v>0</v>
      </c>
      <c r="BF170" s="115">
        <f>IF(N170="snížená",J170,0)</f>
        <v>0</v>
      </c>
      <c r="BG170" s="115">
        <f>IF(N170="zákl. přenesená",J170,0)</f>
        <v>0</v>
      </c>
      <c r="BH170" s="115">
        <f>IF(N170="sníž. přenesená",J170,0)</f>
        <v>0</v>
      </c>
      <c r="BI170" s="115">
        <f>IF(N170="nulová",J170,0)</f>
        <v>0</v>
      </c>
      <c r="BJ170" s="13" t="s">
        <v>80</v>
      </c>
      <c r="BK170" s="115">
        <f>ROUND(I170*H170,2)</f>
        <v>0</v>
      </c>
      <c r="BL170" s="13" t="s">
        <v>111</v>
      </c>
      <c r="BM170" s="114" t="s">
        <v>118</v>
      </c>
    </row>
    <row r="171" spans="2:65" s="1" customFormat="1" ht="7" customHeight="1">
      <c r="B171" s="37"/>
      <c r="C171" s="38"/>
      <c r="D171" s="38"/>
      <c r="E171" s="38"/>
      <c r="F171" s="38"/>
      <c r="G171" s="38"/>
      <c r="H171" s="38"/>
      <c r="I171" s="38"/>
      <c r="J171" s="38"/>
      <c r="K171" s="38"/>
      <c r="L171" s="28"/>
    </row>
  </sheetData>
  <sheetProtection algorithmName="SHA-512" hashValue="bbCRF0K0+br4fREwwpx7aFu4ACK15BA14iySg2CS+/kcZfNAYsAVEJC+/5gG3OFBJfmq/9uQ/hUyjyTNZBq1iw==" saltValue="NweSKDbVDRKbme/VgNoBw1TONKJYSD8HOOTv9mkzXXVC4NPV+CqNn9fBvu+H/i05yr34rlEE6ZZ+7g+wV7/Z9Q==" spinCount="100000" sheet="1" objects="1" scenarios="1" formatColumns="0" formatRows="0" autoFilter="0"/>
  <autoFilter ref="C85:K170" xr:uid="{00000000-0009-0000-0000-000002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4.5"/>
  <cols>
    <col min="1" max="1" width="8.33203125" style="135" customWidth="1"/>
    <col min="2" max="2" width="1.6640625" style="135" customWidth="1"/>
    <col min="3" max="4" width="5" style="135" customWidth="1"/>
    <col min="5" max="5" width="11.6640625" style="135" customWidth="1"/>
    <col min="6" max="6" width="9.109375" style="135" customWidth="1"/>
    <col min="7" max="7" width="5" style="135" customWidth="1"/>
    <col min="8" max="8" width="77.77734375" style="135" customWidth="1"/>
    <col min="9" max="10" width="20" style="135" customWidth="1"/>
    <col min="11" max="11" width="1.6640625" style="135" customWidth="1"/>
  </cols>
  <sheetData>
    <row r="1" spans="2:11" customFormat="1" ht="37.5" customHeight="1"/>
    <row r="2" spans="2:11" customFormat="1" ht="7.5" customHeight="1">
      <c r="B2" s="136"/>
      <c r="C2" s="137"/>
      <c r="D2" s="137"/>
      <c r="E2" s="137"/>
      <c r="F2" s="137"/>
      <c r="G2" s="137"/>
      <c r="H2" s="137"/>
      <c r="I2" s="137"/>
      <c r="J2" s="137"/>
      <c r="K2" s="138"/>
    </row>
    <row r="3" spans="2:11" s="11" customFormat="1" ht="45" customHeight="1">
      <c r="B3" s="139"/>
      <c r="C3" s="263" t="s">
        <v>458</v>
      </c>
      <c r="D3" s="263"/>
      <c r="E3" s="263"/>
      <c r="F3" s="263"/>
      <c r="G3" s="263"/>
      <c r="H3" s="263"/>
      <c r="I3" s="263"/>
      <c r="J3" s="263"/>
      <c r="K3" s="140"/>
    </row>
    <row r="4" spans="2:11" customFormat="1" ht="25.5" customHeight="1">
      <c r="B4" s="141"/>
      <c r="C4" s="262" t="s">
        <v>459</v>
      </c>
      <c r="D4" s="262"/>
      <c r="E4" s="262"/>
      <c r="F4" s="262"/>
      <c r="G4" s="262"/>
      <c r="H4" s="262"/>
      <c r="I4" s="262"/>
      <c r="J4" s="262"/>
      <c r="K4" s="142"/>
    </row>
    <row r="5" spans="2:11" customFormat="1" ht="5.25" customHeight="1">
      <c r="B5" s="141"/>
      <c r="C5" s="143"/>
      <c r="D5" s="143"/>
      <c r="E5" s="143"/>
      <c r="F5" s="143"/>
      <c r="G5" s="143"/>
      <c r="H5" s="143"/>
      <c r="I5" s="143"/>
      <c r="J5" s="143"/>
      <c r="K5" s="142"/>
    </row>
    <row r="6" spans="2:11" customFormat="1" ht="15" customHeight="1">
      <c r="B6" s="141"/>
      <c r="C6" s="261" t="s">
        <v>460</v>
      </c>
      <c r="D6" s="261"/>
      <c r="E6" s="261"/>
      <c r="F6" s="261"/>
      <c r="G6" s="261"/>
      <c r="H6" s="261"/>
      <c r="I6" s="261"/>
      <c r="J6" s="261"/>
      <c r="K6" s="142"/>
    </row>
    <row r="7" spans="2:11" customFormat="1" ht="15" customHeight="1">
      <c r="B7" s="145"/>
      <c r="C7" s="261" t="s">
        <v>461</v>
      </c>
      <c r="D7" s="261"/>
      <c r="E7" s="261"/>
      <c r="F7" s="261"/>
      <c r="G7" s="261"/>
      <c r="H7" s="261"/>
      <c r="I7" s="261"/>
      <c r="J7" s="261"/>
      <c r="K7" s="142"/>
    </row>
    <row r="8" spans="2:11" customFormat="1" ht="12.75" customHeight="1">
      <c r="B8" s="145"/>
      <c r="C8" s="144"/>
      <c r="D8" s="144"/>
      <c r="E8" s="144"/>
      <c r="F8" s="144"/>
      <c r="G8" s="144"/>
      <c r="H8" s="144"/>
      <c r="I8" s="144"/>
      <c r="J8" s="144"/>
      <c r="K8" s="142"/>
    </row>
    <row r="9" spans="2:11" customFormat="1" ht="15" customHeight="1">
      <c r="B9" s="145"/>
      <c r="C9" s="261" t="s">
        <v>462</v>
      </c>
      <c r="D9" s="261"/>
      <c r="E9" s="261"/>
      <c r="F9" s="261"/>
      <c r="G9" s="261"/>
      <c r="H9" s="261"/>
      <c r="I9" s="261"/>
      <c r="J9" s="261"/>
      <c r="K9" s="142"/>
    </row>
    <row r="10" spans="2:11" customFormat="1" ht="15" customHeight="1">
      <c r="B10" s="145"/>
      <c r="C10" s="144"/>
      <c r="D10" s="261" t="s">
        <v>463</v>
      </c>
      <c r="E10" s="261"/>
      <c r="F10" s="261"/>
      <c r="G10" s="261"/>
      <c r="H10" s="261"/>
      <c r="I10" s="261"/>
      <c r="J10" s="261"/>
      <c r="K10" s="142"/>
    </row>
    <row r="11" spans="2:11" customFormat="1" ht="15" customHeight="1">
      <c r="B11" s="145"/>
      <c r="C11" s="146"/>
      <c r="D11" s="261" t="s">
        <v>464</v>
      </c>
      <c r="E11" s="261"/>
      <c r="F11" s="261"/>
      <c r="G11" s="261"/>
      <c r="H11" s="261"/>
      <c r="I11" s="261"/>
      <c r="J11" s="261"/>
      <c r="K11" s="142"/>
    </row>
    <row r="12" spans="2:11" customFormat="1" ht="15" customHeight="1">
      <c r="B12" s="145"/>
      <c r="C12" s="146"/>
      <c r="D12" s="144"/>
      <c r="E12" s="144"/>
      <c r="F12" s="144"/>
      <c r="G12" s="144"/>
      <c r="H12" s="144"/>
      <c r="I12" s="144"/>
      <c r="J12" s="144"/>
      <c r="K12" s="142"/>
    </row>
    <row r="13" spans="2:11" customFormat="1" ht="15" customHeight="1">
      <c r="B13" s="145"/>
      <c r="C13" s="146"/>
      <c r="D13" s="147" t="s">
        <v>465</v>
      </c>
      <c r="E13" s="144"/>
      <c r="F13" s="144"/>
      <c r="G13" s="144"/>
      <c r="H13" s="144"/>
      <c r="I13" s="144"/>
      <c r="J13" s="144"/>
      <c r="K13" s="142"/>
    </row>
    <row r="14" spans="2:11" customFormat="1" ht="12.75" customHeight="1">
      <c r="B14" s="145"/>
      <c r="C14" s="146"/>
      <c r="D14" s="146"/>
      <c r="E14" s="146"/>
      <c r="F14" s="146"/>
      <c r="G14" s="146"/>
      <c r="H14" s="146"/>
      <c r="I14" s="146"/>
      <c r="J14" s="146"/>
      <c r="K14" s="142"/>
    </row>
    <row r="15" spans="2:11" customFormat="1" ht="15" customHeight="1">
      <c r="B15" s="145"/>
      <c r="C15" s="146"/>
      <c r="D15" s="261" t="s">
        <v>466</v>
      </c>
      <c r="E15" s="261"/>
      <c r="F15" s="261"/>
      <c r="G15" s="261"/>
      <c r="H15" s="261"/>
      <c r="I15" s="261"/>
      <c r="J15" s="261"/>
      <c r="K15" s="142"/>
    </row>
    <row r="16" spans="2:11" customFormat="1" ht="15" customHeight="1">
      <c r="B16" s="145"/>
      <c r="C16" s="146"/>
      <c r="D16" s="261" t="s">
        <v>467</v>
      </c>
      <c r="E16" s="261"/>
      <c r="F16" s="261"/>
      <c r="G16" s="261"/>
      <c r="H16" s="261"/>
      <c r="I16" s="261"/>
      <c r="J16" s="261"/>
      <c r="K16" s="142"/>
    </row>
    <row r="17" spans="2:11" customFormat="1" ht="15" customHeight="1">
      <c r="B17" s="145"/>
      <c r="C17" s="146"/>
      <c r="D17" s="261" t="s">
        <v>468</v>
      </c>
      <c r="E17" s="261"/>
      <c r="F17" s="261"/>
      <c r="G17" s="261"/>
      <c r="H17" s="261"/>
      <c r="I17" s="261"/>
      <c r="J17" s="261"/>
      <c r="K17" s="142"/>
    </row>
    <row r="18" spans="2:11" customFormat="1" ht="15" customHeight="1">
      <c r="B18" s="145"/>
      <c r="C18" s="146"/>
      <c r="D18" s="146"/>
      <c r="E18" s="148" t="s">
        <v>79</v>
      </c>
      <c r="F18" s="261" t="s">
        <v>469</v>
      </c>
      <c r="G18" s="261"/>
      <c r="H18" s="261"/>
      <c r="I18" s="261"/>
      <c r="J18" s="261"/>
      <c r="K18" s="142"/>
    </row>
    <row r="19" spans="2:11" customFormat="1" ht="15" customHeight="1">
      <c r="B19" s="145"/>
      <c r="C19" s="146"/>
      <c r="D19" s="146"/>
      <c r="E19" s="148" t="s">
        <v>470</v>
      </c>
      <c r="F19" s="261" t="s">
        <v>471</v>
      </c>
      <c r="G19" s="261"/>
      <c r="H19" s="261"/>
      <c r="I19" s="261"/>
      <c r="J19" s="261"/>
      <c r="K19" s="142"/>
    </row>
    <row r="20" spans="2:11" customFormat="1" ht="15" customHeight="1">
      <c r="B20" s="145"/>
      <c r="C20" s="146"/>
      <c r="D20" s="146"/>
      <c r="E20" s="148" t="s">
        <v>472</v>
      </c>
      <c r="F20" s="261" t="s">
        <v>473</v>
      </c>
      <c r="G20" s="261"/>
      <c r="H20" s="261"/>
      <c r="I20" s="261"/>
      <c r="J20" s="261"/>
      <c r="K20" s="142"/>
    </row>
    <row r="21" spans="2:11" customFormat="1" ht="15" customHeight="1">
      <c r="B21" s="145"/>
      <c r="C21" s="146"/>
      <c r="D21" s="146"/>
      <c r="E21" s="148" t="s">
        <v>474</v>
      </c>
      <c r="F21" s="261" t="s">
        <v>475</v>
      </c>
      <c r="G21" s="261"/>
      <c r="H21" s="261"/>
      <c r="I21" s="261"/>
      <c r="J21" s="261"/>
      <c r="K21" s="142"/>
    </row>
    <row r="22" spans="2:11" customFormat="1" ht="15" customHeight="1">
      <c r="B22" s="145"/>
      <c r="C22" s="146"/>
      <c r="D22" s="146"/>
      <c r="E22" s="148" t="s">
        <v>476</v>
      </c>
      <c r="F22" s="261" t="s">
        <v>477</v>
      </c>
      <c r="G22" s="261"/>
      <c r="H22" s="261"/>
      <c r="I22" s="261"/>
      <c r="J22" s="261"/>
      <c r="K22" s="142"/>
    </row>
    <row r="23" spans="2:11" customFormat="1" ht="15" customHeight="1">
      <c r="B23" s="145"/>
      <c r="C23" s="146"/>
      <c r="D23" s="146"/>
      <c r="E23" s="148" t="s">
        <v>478</v>
      </c>
      <c r="F23" s="261" t="s">
        <v>479</v>
      </c>
      <c r="G23" s="261"/>
      <c r="H23" s="261"/>
      <c r="I23" s="261"/>
      <c r="J23" s="261"/>
      <c r="K23" s="142"/>
    </row>
    <row r="24" spans="2:11" customFormat="1" ht="12.75" customHeight="1">
      <c r="B24" s="145"/>
      <c r="C24" s="146"/>
      <c r="D24" s="146"/>
      <c r="E24" s="146"/>
      <c r="F24" s="146"/>
      <c r="G24" s="146"/>
      <c r="H24" s="146"/>
      <c r="I24" s="146"/>
      <c r="J24" s="146"/>
      <c r="K24" s="142"/>
    </row>
    <row r="25" spans="2:11" customFormat="1" ht="15" customHeight="1">
      <c r="B25" s="145"/>
      <c r="C25" s="261" t="s">
        <v>480</v>
      </c>
      <c r="D25" s="261"/>
      <c r="E25" s="261"/>
      <c r="F25" s="261"/>
      <c r="G25" s="261"/>
      <c r="H25" s="261"/>
      <c r="I25" s="261"/>
      <c r="J25" s="261"/>
      <c r="K25" s="142"/>
    </row>
    <row r="26" spans="2:11" customFormat="1" ht="15" customHeight="1">
      <c r="B26" s="145"/>
      <c r="C26" s="261" t="s">
        <v>481</v>
      </c>
      <c r="D26" s="261"/>
      <c r="E26" s="261"/>
      <c r="F26" s="261"/>
      <c r="G26" s="261"/>
      <c r="H26" s="261"/>
      <c r="I26" s="261"/>
      <c r="J26" s="261"/>
      <c r="K26" s="142"/>
    </row>
    <row r="27" spans="2:11" customFormat="1" ht="15" customHeight="1">
      <c r="B27" s="145"/>
      <c r="C27" s="144"/>
      <c r="D27" s="261" t="s">
        <v>482</v>
      </c>
      <c r="E27" s="261"/>
      <c r="F27" s="261"/>
      <c r="G27" s="261"/>
      <c r="H27" s="261"/>
      <c r="I27" s="261"/>
      <c r="J27" s="261"/>
      <c r="K27" s="142"/>
    </row>
    <row r="28" spans="2:11" customFormat="1" ht="15" customHeight="1">
      <c r="B28" s="145"/>
      <c r="C28" s="146"/>
      <c r="D28" s="261" t="s">
        <v>483</v>
      </c>
      <c r="E28" s="261"/>
      <c r="F28" s="261"/>
      <c r="G28" s="261"/>
      <c r="H28" s="261"/>
      <c r="I28" s="261"/>
      <c r="J28" s="261"/>
      <c r="K28" s="142"/>
    </row>
    <row r="29" spans="2:11" customFormat="1" ht="12.75" customHeight="1">
      <c r="B29" s="145"/>
      <c r="C29" s="146"/>
      <c r="D29" s="146"/>
      <c r="E29" s="146"/>
      <c r="F29" s="146"/>
      <c r="G29" s="146"/>
      <c r="H29" s="146"/>
      <c r="I29" s="146"/>
      <c r="J29" s="146"/>
      <c r="K29" s="142"/>
    </row>
    <row r="30" spans="2:11" customFormat="1" ht="15" customHeight="1">
      <c r="B30" s="145"/>
      <c r="C30" s="146"/>
      <c r="D30" s="261" t="s">
        <v>484</v>
      </c>
      <c r="E30" s="261"/>
      <c r="F30" s="261"/>
      <c r="G30" s="261"/>
      <c r="H30" s="261"/>
      <c r="I30" s="261"/>
      <c r="J30" s="261"/>
      <c r="K30" s="142"/>
    </row>
    <row r="31" spans="2:11" customFormat="1" ht="15" customHeight="1">
      <c r="B31" s="145"/>
      <c r="C31" s="146"/>
      <c r="D31" s="261" t="s">
        <v>485</v>
      </c>
      <c r="E31" s="261"/>
      <c r="F31" s="261"/>
      <c r="G31" s="261"/>
      <c r="H31" s="261"/>
      <c r="I31" s="261"/>
      <c r="J31" s="261"/>
      <c r="K31" s="142"/>
    </row>
    <row r="32" spans="2:11" customFormat="1" ht="12.75" customHeight="1">
      <c r="B32" s="145"/>
      <c r="C32" s="146"/>
      <c r="D32" s="146"/>
      <c r="E32" s="146"/>
      <c r="F32" s="146"/>
      <c r="G32" s="146"/>
      <c r="H32" s="146"/>
      <c r="I32" s="146"/>
      <c r="J32" s="146"/>
      <c r="K32" s="142"/>
    </row>
    <row r="33" spans="2:11" customFormat="1" ht="15" customHeight="1">
      <c r="B33" s="145"/>
      <c r="C33" s="146"/>
      <c r="D33" s="261" t="s">
        <v>486</v>
      </c>
      <c r="E33" s="261"/>
      <c r="F33" s="261"/>
      <c r="G33" s="261"/>
      <c r="H33" s="261"/>
      <c r="I33" s="261"/>
      <c r="J33" s="261"/>
      <c r="K33" s="142"/>
    </row>
    <row r="34" spans="2:11" customFormat="1" ht="15" customHeight="1">
      <c r="B34" s="145"/>
      <c r="C34" s="146"/>
      <c r="D34" s="261" t="s">
        <v>487</v>
      </c>
      <c r="E34" s="261"/>
      <c r="F34" s="261"/>
      <c r="G34" s="261"/>
      <c r="H34" s="261"/>
      <c r="I34" s="261"/>
      <c r="J34" s="261"/>
      <c r="K34" s="142"/>
    </row>
    <row r="35" spans="2:11" customFormat="1" ht="15" customHeight="1">
      <c r="B35" s="145"/>
      <c r="C35" s="146"/>
      <c r="D35" s="261" t="s">
        <v>488</v>
      </c>
      <c r="E35" s="261"/>
      <c r="F35" s="261"/>
      <c r="G35" s="261"/>
      <c r="H35" s="261"/>
      <c r="I35" s="261"/>
      <c r="J35" s="261"/>
      <c r="K35" s="142"/>
    </row>
    <row r="36" spans="2:11" customFormat="1" ht="15" customHeight="1">
      <c r="B36" s="145"/>
      <c r="C36" s="146"/>
      <c r="D36" s="144"/>
      <c r="E36" s="147" t="s">
        <v>95</v>
      </c>
      <c r="F36" s="144"/>
      <c r="G36" s="261" t="s">
        <v>489</v>
      </c>
      <c r="H36" s="261"/>
      <c r="I36" s="261"/>
      <c r="J36" s="261"/>
      <c r="K36" s="142"/>
    </row>
    <row r="37" spans="2:11" customFormat="1" ht="30.75" customHeight="1">
      <c r="B37" s="145"/>
      <c r="C37" s="146"/>
      <c r="D37" s="144"/>
      <c r="E37" s="147" t="s">
        <v>490</v>
      </c>
      <c r="F37" s="144"/>
      <c r="G37" s="261" t="s">
        <v>491</v>
      </c>
      <c r="H37" s="261"/>
      <c r="I37" s="261"/>
      <c r="J37" s="261"/>
      <c r="K37" s="142"/>
    </row>
    <row r="38" spans="2:11" customFormat="1" ht="15" customHeight="1">
      <c r="B38" s="145"/>
      <c r="C38" s="146"/>
      <c r="D38" s="144"/>
      <c r="E38" s="147" t="s">
        <v>53</v>
      </c>
      <c r="F38" s="144"/>
      <c r="G38" s="261" t="s">
        <v>492</v>
      </c>
      <c r="H38" s="261"/>
      <c r="I38" s="261"/>
      <c r="J38" s="261"/>
      <c r="K38" s="142"/>
    </row>
    <row r="39" spans="2:11" customFormat="1" ht="15" customHeight="1">
      <c r="B39" s="145"/>
      <c r="C39" s="146"/>
      <c r="D39" s="144"/>
      <c r="E39" s="147" t="s">
        <v>54</v>
      </c>
      <c r="F39" s="144"/>
      <c r="G39" s="261" t="s">
        <v>493</v>
      </c>
      <c r="H39" s="261"/>
      <c r="I39" s="261"/>
      <c r="J39" s="261"/>
      <c r="K39" s="142"/>
    </row>
    <row r="40" spans="2:11" customFormat="1" ht="15" customHeight="1">
      <c r="B40" s="145"/>
      <c r="C40" s="146"/>
      <c r="D40" s="144"/>
      <c r="E40" s="147" t="s">
        <v>96</v>
      </c>
      <c r="F40" s="144"/>
      <c r="G40" s="261" t="s">
        <v>494</v>
      </c>
      <c r="H40" s="261"/>
      <c r="I40" s="261"/>
      <c r="J40" s="261"/>
      <c r="K40" s="142"/>
    </row>
    <row r="41" spans="2:11" customFormat="1" ht="15" customHeight="1">
      <c r="B41" s="145"/>
      <c r="C41" s="146"/>
      <c r="D41" s="144"/>
      <c r="E41" s="147" t="s">
        <v>97</v>
      </c>
      <c r="F41" s="144"/>
      <c r="G41" s="261" t="s">
        <v>495</v>
      </c>
      <c r="H41" s="261"/>
      <c r="I41" s="261"/>
      <c r="J41" s="261"/>
      <c r="K41" s="142"/>
    </row>
    <row r="42" spans="2:11" customFormat="1" ht="15" customHeight="1">
      <c r="B42" s="145"/>
      <c r="C42" s="146"/>
      <c r="D42" s="144"/>
      <c r="E42" s="147" t="s">
        <v>496</v>
      </c>
      <c r="F42" s="144"/>
      <c r="G42" s="261" t="s">
        <v>497</v>
      </c>
      <c r="H42" s="261"/>
      <c r="I42" s="261"/>
      <c r="J42" s="261"/>
      <c r="K42" s="142"/>
    </row>
    <row r="43" spans="2:11" customFormat="1" ht="15" customHeight="1">
      <c r="B43" s="145"/>
      <c r="C43" s="146"/>
      <c r="D43" s="144"/>
      <c r="E43" s="147"/>
      <c r="F43" s="144"/>
      <c r="G43" s="261" t="s">
        <v>498</v>
      </c>
      <c r="H43" s="261"/>
      <c r="I43" s="261"/>
      <c r="J43" s="261"/>
      <c r="K43" s="142"/>
    </row>
    <row r="44" spans="2:11" customFormat="1" ht="15" customHeight="1">
      <c r="B44" s="145"/>
      <c r="C44" s="146"/>
      <c r="D44" s="144"/>
      <c r="E44" s="147" t="s">
        <v>499</v>
      </c>
      <c r="F44" s="144"/>
      <c r="G44" s="261" t="s">
        <v>500</v>
      </c>
      <c r="H44" s="261"/>
      <c r="I44" s="261"/>
      <c r="J44" s="261"/>
      <c r="K44" s="142"/>
    </row>
    <row r="45" spans="2:11" customFormat="1" ht="15" customHeight="1">
      <c r="B45" s="145"/>
      <c r="C45" s="146"/>
      <c r="D45" s="144"/>
      <c r="E45" s="147" t="s">
        <v>99</v>
      </c>
      <c r="F45" s="144"/>
      <c r="G45" s="261" t="s">
        <v>501</v>
      </c>
      <c r="H45" s="261"/>
      <c r="I45" s="261"/>
      <c r="J45" s="261"/>
      <c r="K45" s="142"/>
    </row>
    <row r="46" spans="2:11" customFormat="1" ht="12.75" customHeight="1">
      <c r="B46" s="145"/>
      <c r="C46" s="146"/>
      <c r="D46" s="144"/>
      <c r="E46" s="144"/>
      <c r="F46" s="144"/>
      <c r="G46" s="144"/>
      <c r="H46" s="144"/>
      <c r="I46" s="144"/>
      <c r="J46" s="144"/>
      <c r="K46" s="142"/>
    </row>
    <row r="47" spans="2:11" customFormat="1" ht="15" customHeight="1">
      <c r="B47" s="145"/>
      <c r="C47" s="146"/>
      <c r="D47" s="261" t="s">
        <v>502</v>
      </c>
      <c r="E47" s="261"/>
      <c r="F47" s="261"/>
      <c r="G47" s="261"/>
      <c r="H47" s="261"/>
      <c r="I47" s="261"/>
      <c r="J47" s="261"/>
      <c r="K47" s="142"/>
    </row>
    <row r="48" spans="2:11" customFormat="1" ht="15" customHeight="1">
      <c r="B48" s="145"/>
      <c r="C48" s="146"/>
      <c r="D48" s="146"/>
      <c r="E48" s="261" t="s">
        <v>503</v>
      </c>
      <c r="F48" s="261"/>
      <c r="G48" s="261"/>
      <c r="H48" s="261"/>
      <c r="I48" s="261"/>
      <c r="J48" s="261"/>
      <c r="K48" s="142"/>
    </row>
    <row r="49" spans="2:11" customFormat="1" ht="15" customHeight="1">
      <c r="B49" s="145"/>
      <c r="C49" s="146"/>
      <c r="D49" s="146"/>
      <c r="E49" s="261" t="s">
        <v>504</v>
      </c>
      <c r="F49" s="261"/>
      <c r="G49" s="261"/>
      <c r="H49" s="261"/>
      <c r="I49" s="261"/>
      <c r="J49" s="261"/>
      <c r="K49" s="142"/>
    </row>
    <row r="50" spans="2:11" customFormat="1" ht="15" customHeight="1">
      <c r="B50" s="145"/>
      <c r="C50" s="146"/>
      <c r="D50" s="146"/>
      <c r="E50" s="261" t="s">
        <v>505</v>
      </c>
      <c r="F50" s="261"/>
      <c r="G50" s="261"/>
      <c r="H50" s="261"/>
      <c r="I50" s="261"/>
      <c r="J50" s="261"/>
      <c r="K50" s="142"/>
    </row>
    <row r="51" spans="2:11" customFormat="1" ht="15" customHeight="1">
      <c r="B51" s="145"/>
      <c r="C51" s="146"/>
      <c r="D51" s="261" t="s">
        <v>506</v>
      </c>
      <c r="E51" s="261"/>
      <c r="F51" s="261"/>
      <c r="G51" s="261"/>
      <c r="H51" s="261"/>
      <c r="I51" s="261"/>
      <c r="J51" s="261"/>
      <c r="K51" s="142"/>
    </row>
    <row r="52" spans="2:11" customFormat="1" ht="25.5" customHeight="1">
      <c r="B52" s="141"/>
      <c r="C52" s="262" t="s">
        <v>507</v>
      </c>
      <c r="D52" s="262"/>
      <c r="E52" s="262"/>
      <c r="F52" s="262"/>
      <c r="G52" s="262"/>
      <c r="H52" s="262"/>
      <c r="I52" s="262"/>
      <c r="J52" s="262"/>
      <c r="K52" s="142"/>
    </row>
    <row r="53" spans="2:11" customFormat="1" ht="5.25" customHeight="1">
      <c r="B53" s="141"/>
      <c r="C53" s="143"/>
      <c r="D53" s="143"/>
      <c r="E53" s="143"/>
      <c r="F53" s="143"/>
      <c r="G53" s="143"/>
      <c r="H53" s="143"/>
      <c r="I53" s="143"/>
      <c r="J53" s="143"/>
      <c r="K53" s="142"/>
    </row>
    <row r="54" spans="2:11" customFormat="1" ht="15" customHeight="1">
      <c r="B54" s="141"/>
      <c r="C54" s="261" t="s">
        <v>508</v>
      </c>
      <c r="D54" s="261"/>
      <c r="E54" s="261"/>
      <c r="F54" s="261"/>
      <c r="G54" s="261"/>
      <c r="H54" s="261"/>
      <c r="I54" s="261"/>
      <c r="J54" s="261"/>
      <c r="K54" s="142"/>
    </row>
    <row r="55" spans="2:11" customFormat="1" ht="15" customHeight="1">
      <c r="B55" s="141"/>
      <c r="C55" s="261" t="s">
        <v>509</v>
      </c>
      <c r="D55" s="261"/>
      <c r="E55" s="261"/>
      <c r="F55" s="261"/>
      <c r="G55" s="261"/>
      <c r="H55" s="261"/>
      <c r="I55" s="261"/>
      <c r="J55" s="261"/>
      <c r="K55" s="142"/>
    </row>
    <row r="56" spans="2:11" customFormat="1" ht="12.75" customHeight="1">
      <c r="B56" s="141"/>
      <c r="C56" s="144"/>
      <c r="D56" s="144"/>
      <c r="E56" s="144"/>
      <c r="F56" s="144"/>
      <c r="G56" s="144"/>
      <c r="H56" s="144"/>
      <c r="I56" s="144"/>
      <c r="J56" s="144"/>
      <c r="K56" s="142"/>
    </row>
    <row r="57" spans="2:11" customFormat="1" ht="15" customHeight="1">
      <c r="B57" s="141"/>
      <c r="C57" s="261" t="s">
        <v>510</v>
      </c>
      <c r="D57" s="261"/>
      <c r="E57" s="261"/>
      <c r="F57" s="261"/>
      <c r="G57" s="261"/>
      <c r="H57" s="261"/>
      <c r="I57" s="261"/>
      <c r="J57" s="261"/>
      <c r="K57" s="142"/>
    </row>
    <row r="58" spans="2:11" customFormat="1" ht="15" customHeight="1">
      <c r="B58" s="141"/>
      <c r="C58" s="146"/>
      <c r="D58" s="261" t="s">
        <v>511</v>
      </c>
      <c r="E58" s="261"/>
      <c r="F58" s="261"/>
      <c r="G58" s="261"/>
      <c r="H58" s="261"/>
      <c r="I58" s="261"/>
      <c r="J58" s="261"/>
      <c r="K58" s="142"/>
    </row>
    <row r="59" spans="2:11" customFormat="1" ht="15" customHeight="1">
      <c r="B59" s="141"/>
      <c r="C59" s="146"/>
      <c r="D59" s="261" t="s">
        <v>512</v>
      </c>
      <c r="E59" s="261"/>
      <c r="F59" s="261"/>
      <c r="G59" s="261"/>
      <c r="H59" s="261"/>
      <c r="I59" s="261"/>
      <c r="J59" s="261"/>
      <c r="K59" s="142"/>
    </row>
    <row r="60" spans="2:11" customFormat="1" ht="15" customHeight="1">
      <c r="B60" s="141"/>
      <c r="C60" s="146"/>
      <c r="D60" s="261" t="s">
        <v>513</v>
      </c>
      <c r="E60" s="261"/>
      <c r="F60" s="261"/>
      <c r="G60" s="261"/>
      <c r="H60" s="261"/>
      <c r="I60" s="261"/>
      <c r="J60" s="261"/>
      <c r="K60" s="142"/>
    </row>
    <row r="61" spans="2:11" customFormat="1" ht="15" customHeight="1">
      <c r="B61" s="141"/>
      <c r="C61" s="146"/>
      <c r="D61" s="261" t="s">
        <v>514</v>
      </c>
      <c r="E61" s="261"/>
      <c r="F61" s="261"/>
      <c r="G61" s="261"/>
      <c r="H61" s="261"/>
      <c r="I61" s="261"/>
      <c r="J61" s="261"/>
      <c r="K61" s="142"/>
    </row>
    <row r="62" spans="2:11" customFormat="1" ht="15" customHeight="1">
      <c r="B62" s="141"/>
      <c r="C62" s="146"/>
      <c r="D62" s="264" t="s">
        <v>515</v>
      </c>
      <c r="E62" s="264"/>
      <c r="F62" s="264"/>
      <c r="G62" s="264"/>
      <c r="H62" s="264"/>
      <c r="I62" s="264"/>
      <c r="J62" s="264"/>
      <c r="K62" s="142"/>
    </row>
    <row r="63" spans="2:11" customFormat="1" ht="15" customHeight="1">
      <c r="B63" s="141"/>
      <c r="C63" s="146"/>
      <c r="D63" s="261" t="s">
        <v>516</v>
      </c>
      <c r="E63" s="261"/>
      <c r="F63" s="261"/>
      <c r="G63" s="261"/>
      <c r="H63" s="261"/>
      <c r="I63" s="261"/>
      <c r="J63" s="261"/>
      <c r="K63" s="142"/>
    </row>
    <row r="64" spans="2:11" customFormat="1" ht="12.75" customHeight="1">
      <c r="B64" s="141"/>
      <c r="C64" s="146"/>
      <c r="D64" s="146"/>
      <c r="E64" s="149"/>
      <c r="F64" s="146"/>
      <c r="G64" s="146"/>
      <c r="H64" s="146"/>
      <c r="I64" s="146"/>
      <c r="J64" s="146"/>
      <c r="K64" s="142"/>
    </row>
    <row r="65" spans="2:11" customFormat="1" ht="15" customHeight="1">
      <c r="B65" s="141"/>
      <c r="C65" s="146"/>
      <c r="D65" s="261" t="s">
        <v>517</v>
      </c>
      <c r="E65" s="261"/>
      <c r="F65" s="261"/>
      <c r="G65" s="261"/>
      <c r="H65" s="261"/>
      <c r="I65" s="261"/>
      <c r="J65" s="261"/>
      <c r="K65" s="142"/>
    </row>
    <row r="66" spans="2:11" customFormat="1" ht="15" customHeight="1">
      <c r="B66" s="141"/>
      <c r="C66" s="146"/>
      <c r="D66" s="264" t="s">
        <v>518</v>
      </c>
      <c r="E66" s="264"/>
      <c r="F66" s="264"/>
      <c r="G66" s="264"/>
      <c r="H66" s="264"/>
      <c r="I66" s="264"/>
      <c r="J66" s="264"/>
      <c r="K66" s="142"/>
    </row>
    <row r="67" spans="2:11" customFormat="1" ht="15" customHeight="1">
      <c r="B67" s="141"/>
      <c r="C67" s="146"/>
      <c r="D67" s="261" t="s">
        <v>519</v>
      </c>
      <c r="E67" s="261"/>
      <c r="F67" s="261"/>
      <c r="G67" s="261"/>
      <c r="H67" s="261"/>
      <c r="I67" s="261"/>
      <c r="J67" s="261"/>
      <c r="K67" s="142"/>
    </row>
    <row r="68" spans="2:11" customFormat="1" ht="15" customHeight="1">
      <c r="B68" s="141"/>
      <c r="C68" s="146"/>
      <c r="D68" s="261" t="s">
        <v>520</v>
      </c>
      <c r="E68" s="261"/>
      <c r="F68" s="261"/>
      <c r="G68" s="261"/>
      <c r="H68" s="261"/>
      <c r="I68" s="261"/>
      <c r="J68" s="261"/>
      <c r="K68" s="142"/>
    </row>
    <row r="69" spans="2:11" customFormat="1" ht="15" customHeight="1">
      <c r="B69" s="141"/>
      <c r="C69" s="146"/>
      <c r="D69" s="261" t="s">
        <v>521</v>
      </c>
      <c r="E69" s="261"/>
      <c r="F69" s="261"/>
      <c r="G69" s="261"/>
      <c r="H69" s="261"/>
      <c r="I69" s="261"/>
      <c r="J69" s="261"/>
      <c r="K69" s="142"/>
    </row>
    <row r="70" spans="2:11" customFormat="1" ht="15" customHeight="1">
      <c r="B70" s="141"/>
      <c r="C70" s="146"/>
      <c r="D70" s="261" t="s">
        <v>522</v>
      </c>
      <c r="E70" s="261"/>
      <c r="F70" s="261"/>
      <c r="G70" s="261"/>
      <c r="H70" s="261"/>
      <c r="I70" s="261"/>
      <c r="J70" s="261"/>
      <c r="K70" s="142"/>
    </row>
    <row r="71" spans="2:11" customFormat="1" ht="12.75" customHeight="1">
      <c r="B71" s="150"/>
      <c r="C71" s="151"/>
      <c r="D71" s="151"/>
      <c r="E71" s="151"/>
      <c r="F71" s="151"/>
      <c r="G71" s="151"/>
      <c r="H71" s="151"/>
      <c r="I71" s="151"/>
      <c r="J71" s="151"/>
      <c r="K71" s="152"/>
    </row>
    <row r="72" spans="2:11" customFormat="1" ht="18.75" customHeight="1">
      <c r="B72" s="153"/>
      <c r="C72" s="153"/>
      <c r="D72" s="153"/>
      <c r="E72" s="153"/>
      <c r="F72" s="153"/>
      <c r="G72" s="153"/>
      <c r="H72" s="153"/>
      <c r="I72" s="153"/>
      <c r="J72" s="153"/>
      <c r="K72" s="154"/>
    </row>
    <row r="73" spans="2:11" customFormat="1" ht="18.75" customHeight="1">
      <c r="B73" s="154"/>
      <c r="C73" s="154"/>
      <c r="D73" s="154"/>
      <c r="E73" s="154"/>
      <c r="F73" s="154"/>
      <c r="G73" s="154"/>
      <c r="H73" s="154"/>
      <c r="I73" s="154"/>
      <c r="J73" s="154"/>
      <c r="K73" s="154"/>
    </row>
    <row r="74" spans="2:11" customFormat="1" ht="7.5" customHeight="1">
      <c r="B74" s="155"/>
      <c r="C74" s="156"/>
      <c r="D74" s="156"/>
      <c r="E74" s="156"/>
      <c r="F74" s="156"/>
      <c r="G74" s="156"/>
      <c r="H74" s="156"/>
      <c r="I74" s="156"/>
      <c r="J74" s="156"/>
      <c r="K74" s="157"/>
    </row>
    <row r="75" spans="2:11" customFormat="1" ht="45" customHeight="1">
      <c r="B75" s="158"/>
      <c r="C75" s="265" t="s">
        <v>523</v>
      </c>
      <c r="D75" s="265"/>
      <c r="E75" s="265"/>
      <c r="F75" s="265"/>
      <c r="G75" s="265"/>
      <c r="H75" s="265"/>
      <c r="I75" s="265"/>
      <c r="J75" s="265"/>
      <c r="K75" s="159"/>
    </row>
    <row r="76" spans="2:11" customFormat="1" ht="17.25" customHeight="1">
      <c r="B76" s="158"/>
      <c r="C76" s="160" t="s">
        <v>524</v>
      </c>
      <c r="D76" s="160"/>
      <c r="E76" s="160"/>
      <c r="F76" s="160" t="s">
        <v>525</v>
      </c>
      <c r="G76" s="161"/>
      <c r="H76" s="160" t="s">
        <v>54</v>
      </c>
      <c r="I76" s="160" t="s">
        <v>57</v>
      </c>
      <c r="J76" s="160" t="s">
        <v>526</v>
      </c>
      <c r="K76" s="159"/>
    </row>
    <row r="77" spans="2:11" customFormat="1" ht="17.25" customHeight="1">
      <c r="B77" s="158"/>
      <c r="C77" s="162" t="s">
        <v>527</v>
      </c>
      <c r="D77" s="162"/>
      <c r="E77" s="162"/>
      <c r="F77" s="163" t="s">
        <v>528</v>
      </c>
      <c r="G77" s="164"/>
      <c r="H77" s="162"/>
      <c r="I77" s="162"/>
      <c r="J77" s="162" t="s">
        <v>529</v>
      </c>
      <c r="K77" s="159"/>
    </row>
    <row r="78" spans="2:11" customFormat="1" ht="5.25" customHeight="1">
      <c r="B78" s="158"/>
      <c r="C78" s="165"/>
      <c r="D78" s="165"/>
      <c r="E78" s="165"/>
      <c r="F78" s="165"/>
      <c r="G78" s="166"/>
      <c r="H78" s="165"/>
      <c r="I78" s="165"/>
      <c r="J78" s="165"/>
      <c r="K78" s="159"/>
    </row>
    <row r="79" spans="2:11" customFormat="1" ht="15" customHeight="1">
      <c r="B79" s="158"/>
      <c r="C79" s="147" t="s">
        <v>53</v>
      </c>
      <c r="D79" s="167"/>
      <c r="E79" s="167"/>
      <c r="F79" s="168" t="s">
        <v>530</v>
      </c>
      <c r="G79" s="169"/>
      <c r="H79" s="147" t="s">
        <v>531</v>
      </c>
      <c r="I79" s="147" t="s">
        <v>532</v>
      </c>
      <c r="J79" s="147">
        <v>20</v>
      </c>
      <c r="K79" s="159"/>
    </row>
    <row r="80" spans="2:11" customFormat="1" ht="15" customHeight="1">
      <c r="B80" s="158"/>
      <c r="C80" s="147" t="s">
        <v>533</v>
      </c>
      <c r="D80" s="147"/>
      <c r="E80" s="147"/>
      <c r="F80" s="168" t="s">
        <v>530</v>
      </c>
      <c r="G80" s="169"/>
      <c r="H80" s="147" t="s">
        <v>534</v>
      </c>
      <c r="I80" s="147" t="s">
        <v>532</v>
      </c>
      <c r="J80" s="147">
        <v>120</v>
      </c>
      <c r="K80" s="159"/>
    </row>
    <row r="81" spans="2:11" customFormat="1" ht="15" customHeight="1">
      <c r="B81" s="170"/>
      <c r="C81" s="147" t="s">
        <v>535</v>
      </c>
      <c r="D81" s="147"/>
      <c r="E81" s="147"/>
      <c r="F81" s="168" t="s">
        <v>77</v>
      </c>
      <c r="G81" s="169"/>
      <c r="H81" s="147" t="s">
        <v>536</v>
      </c>
      <c r="I81" s="147" t="s">
        <v>532</v>
      </c>
      <c r="J81" s="147">
        <v>50</v>
      </c>
      <c r="K81" s="159"/>
    </row>
    <row r="82" spans="2:11" customFormat="1" ht="15" customHeight="1">
      <c r="B82" s="170"/>
      <c r="C82" s="147" t="s">
        <v>537</v>
      </c>
      <c r="D82" s="147"/>
      <c r="E82" s="147"/>
      <c r="F82" s="168" t="s">
        <v>530</v>
      </c>
      <c r="G82" s="169"/>
      <c r="H82" s="147" t="s">
        <v>538</v>
      </c>
      <c r="I82" s="147" t="s">
        <v>539</v>
      </c>
      <c r="J82" s="147"/>
      <c r="K82" s="159"/>
    </row>
    <row r="83" spans="2:11" customFormat="1" ht="15" customHeight="1">
      <c r="B83" s="170"/>
      <c r="C83" s="147" t="s">
        <v>540</v>
      </c>
      <c r="D83" s="147"/>
      <c r="E83" s="147"/>
      <c r="F83" s="168" t="s">
        <v>77</v>
      </c>
      <c r="G83" s="147"/>
      <c r="H83" s="147" t="s">
        <v>541</v>
      </c>
      <c r="I83" s="147" t="s">
        <v>532</v>
      </c>
      <c r="J83" s="147">
        <v>15</v>
      </c>
      <c r="K83" s="159"/>
    </row>
    <row r="84" spans="2:11" customFormat="1" ht="15" customHeight="1">
      <c r="B84" s="170"/>
      <c r="C84" s="147" t="s">
        <v>542</v>
      </c>
      <c r="D84" s="147"/>
      <c r="E84" s="147"/>
      <c r="F84" s="168" t="s">
        <v>77</v>
      </c>
      <c r="G84" s="147"/>
      <c r="H84" s="147" t="s">
        <v>543</v>
      </c>
      <c r="I84" s="147" t="s">
        <v>532</v>
      </c>
      <c r="J84" s="147">
        <v>15</v>
      </c>
      <c r="K84" s="159"/>
    </row>
    <row r="85" spans="2:11" customFormat="1" ht="15" customHeight="1">
      <c r="B85" s="170"/>
      <c r="C85" s="147" t="s">
        <v>544</v>
      </c>
      <c r="D85" s="147"/>
      <c r="E85" s="147"/>
      <c r="F85" s="168" t="s">
        <v>77</v>
      </c>
      <c r="G85" s="147"/>
      <c r="H85" s="147" t="s">
        <v>545</v>
      </c>
      <c r="I85" s="147" t="s">
        <v>532</v>
      </c>
      <c r="J85" s="147">
        <v>20</v>
      </c>
      <c r="K85" s="159"/>
    </row>
    <row r="86" spans="2:11" customFormat="1" ht="15" customHeight="1">
      <c r="B86" s="170"/>
      <c r="C86" s="147" t="s">
        <v>546</v>
      </c>
      <c r="D86" s="147"/>
      <c r="E86" s="147"/>
      <c r="F86" s="168" t="s">
        <v>77</v>
      </c>
      <c r="G86" s="147"/>
      <c r="H86" s="147" t="s">
        <v>547</v>
      </c>
      <c r="I86" s="147" t="s">
        <v>532</v>
      </c>
      <c r="J86" s="147">
        <v>20</v>
      </c>
      <c r="K86" s="159"/>
    </row>
    <row r="87" spans="2:11" customFormat="1" ht="15" customHeight="1">
      <c r="B87" s="170"/>
      <c r="C87" s="147" t="s">
        <v>548</v>
      </c>
      <c r="D87" s="147"/>
      <c r="E87" s="147"/>
      <c r="F87" s="168" t="s">
        <v>77</v>
      </c>
      <c r="G87" s="169"/>
      <c r="H87" s="147" t="s">
        <v>549</v>
      </c>
      <c r="I87" s="147" t="s">
        <v>532</v>
      </c>
      <c r="J87" s="147">
        <v>50</v>
      </c>
      <c r="K87" s="159"/>
    </row>
    <row r="88" spans="2:11" customFormat="1" ht="15" customHeight="1">
      <c r="B88" s="170"/>
      <c r="C88" s="147" t="s">
        <v>550</v>
      </c>
      <c r="D88" s="147"/>
      <c r="E88" s="147"/>
      <c r="F88" s="168" t="s">
        <v>77</v>
      </c>
      <c r="G88" s="169"/>
      <c r="H88" s="147" t="s">
        <v>551</v>
      </c>
      <c r="I88" s="147" t="s">
        <v>532</v>
      </c>
      <c r="J88" s="147">
        <v>20</v>
      </c>
      <c r="K88" s="159"/>
    </row>
    <row r="89" spans="2:11" customFormat="1" ht="15" customHeight="1">
      <c r="B89" s="170"/>
      <c r="C89" s="147" t="s">
        <v>552</v>
      </c>
      <c r="D89" s="147"/>
      <c r="E89" s="147"/>
      <c r="F89" s="168" t="s">
        <v>77</v>
      </c>
      <c r="G89" s="169"/>
      <c r="H89" s="147" t="s">
        <v>553</v>
      </c>
      <c r="I89" s="147" t="s">
        <v>532</v>
      </c>
      <c r="J89" s="147">
        <v>20</v>
      </c>
      <c r="K89" s="159"/>
    </row>
    <row r="90" spans="2:11" customFormat="1" ht="15" customHeight="1">
      <c r="B90" s="170"/>
      <c r="C90" s="147" t="s">
        <v>554</v>
      </c>
      <c r="D90" s="147"/>
      <c r="E90" s="147"/>
      <c r="F90" s="168" t="s">
        <v>77</v>
      </c>
      <c r="G90" s="169"/>
      <c r="H90" s="147" t="s">
        <v>555</v>
      </c>
      <c r="I90" s="147" t="s">
        <v>532</v>
      </c>
      <c r="J90" s="147">
        <v>50</v>
      </c>
      <c r="K90" s="159"/>
    </row>
    <row r="91" spans="2:11" customFormat="1" ht="15" customHeight="1">
      <c r="B91" s="170"/>
      <c r="C91" s="147" t="s">
        <v>556</v>
      </c>
      <c r="D91" s="147"/>
      <c r="E91" s="147"/>
      <c r="F91" s="168" t="s">
        <v>77</v>
      </c>
      <c r="G91" s="169"/>
      <c r="H91" s="147" t="s">
        <v>556</v>
      </c>
      <c r="I91" s="147" t="s">
        <v>532</v>
      </c>
      <c r="J91" s="147">
        <v>50</v>
      </c>
      <c r="K91" s="159"/>
    </row>
    <row r="92" spans="2:11" customFormat="1" ht="15" customHeight="1">
      <c r="B92" s="170"/>
      <c r="C92" s="147" t="s">
        <v>557</v>
      </c>
      <c r="D92" s="147"/>
      <c r="E92" s="147"/>
      <c r="F92" s="168" t="s">
        <v>77</v>
      </c>
      <c r="G92" s="169"/>
      <c r="H92" s="147" t="s">
        <v>558</v>
      </c>
      <c r="I92" s="147" t="s">
        <v>532</v>
      </c>
      <c r="J92" s="147">
        <v>255</v>
      </c>
      <c r="K92" s="159"/>
    </row>
    <row r="93" spans="2:11" customFormat="1" ht="15" customHeight="1">
      <c r="B93" s="170"/>
      <c r="C93" s="147" t="s">
        <v>559</v>
      </c>
      <c r="D93" s="147"/>
      <c r="E93" s="147"/>
      <c r="F93" s="168" t="s">
        <v>530</v>
      </c>
      <c r="G93" s="169"/>
      <c r="H93" s="147" t="s">
        <v>560</v>
      </c>
      <c r="I93" s="147" t="s">
        <v>561</v>
      </c>
      <c r="J93" s="147"/>
      <c r="K93" s="159"/>
    </row>
    <row r="94" spans="2:11" customFormat="1" ht="15" customHeight="1">
      <c r="B94" s="170"/>
      <c r="C94" s="147" t="s">
        <v>562</v>
      </c>
      <c r="D94" s="147"/>
      <c r="E94" s="147"/>
      <c r="F94" s="168" t="s">
        <v>530</v>
      </c>
      <c r="G94" s="169"/>
      <c r="H94" s="147" t="s">
        <v>563</v>
      </c>
      <c r="I94" s="147" t="s">
        <v>564</v>
      </c>
      <c r="J94" s="147"/>
      <c r="K94" s="159"/>
    </row>
    <row r="95" spans="2:11" customFormat="1" ht="15" customHeight="1">
      <c r="B95" s="170"/>
      <c r="C95" s="147" t="s">
        <v>565</v>
      </c>
      <c r="D95" s="147"/>
      <c r="E95" s="147"/>
      <c r="F95" s="168" t="s">
        <v>530</v>
      </c>
      <c r="G95" s="169"/>
      <c r="H95" s="147" t="s">
        <v>565</v>
      </c>
      <c r="I95" s="147" t="s">
        <v>564</v>
      </c>
      <c r="J95" s="147"/>
      <c r="K95" s="159"/>
    </row>
    <row r="96" spans="2:11" customFormat="1" ht="15" customHeight="1">
      <c r="B96" s="170"/>
      <c r="C96" s="147" t="s">
        <v>38</v>
      </c>
      <c r="D96" s="147"/>
      <c r="E96" s="147"/>
      <c r="F96" s="168" t="s">
        <v>530</v>
      </c>
      <c r="G96" s="169"/>
      <c r="H96" s="147" t="s">
        <v>566</v>
      </c>
      <c r="I96" s="147" t="s">
        <v>564</v>
      </c>
      <c r="J96" s="147"/>
      <c r="K96" s="159"/>
    </row>
    <row r="97" spans="2:11" customFormat="1" ht="15" customHeight="1">
      <c r="B97" s="170"/>
      <c r="C97" s="147" t="s">
        <v>48</v>
      </c>
      <c r="D97" s="147"/>
      <c r="E97" s="147"/>
      <c r="F97" s="168" t="s">
        <v>530</v>
      </c>
      <c r="G97" s="169"/>
      <c r="H97" s="147" t="s">
        <v>567</v>
      </c>
      <c r="I97" s="147" t="s">
        <v>564</v>
      </c>
      <c r="J97" s="147"/>
      <c r="K97" s="159"/>
    </row>
    <row r="98" spans="2:11" customFormat="1" ht="15" customHeight="1">
      <c r="B98" s="171"/>
      <c r="C98" s="172"/>
      <c r="D98" s="172"/>
      <c r="E98" s="172"/>
      <c r="F98" s="172"/>
      <c r="G98" s="172"/>
      <c r="H98" s="172"/>
      <c r="I98" s="172"/>
      <c r="J98" s="172"/>
      <c r="K98" s="173"/>
    </row>
    <row r="99" spans="2:11" customFormat="1" ht="18.75" customHeight="1">
      <c r="B99" s="174"/>
      <c r="C99" s="175"/>
      <c r="D99" s="175"/>
      <c r="E99" s="175"/>
      <c r="F99" s="175"/>
      <c r="G99" s="175"/>
      <c r="H99" s="175"/>
      <c r="I99" s="175"/>
      <c r="J99" s="175"/>
      <c r="K99" s="174"/>
    </row>
    <row r="100" spans="2:11" customFormat="1" ht="18.75" customHeight="1"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</row>
    <row r="101" spans="2:11" customFormat="1" ht="7.5" customHeight="1">
      <c r="B101" s="155"/>
      <c r="C101" s="156"/>
      <c r="D101" s="156"/>
      <c r="E101" s="156"/>
      <c r="F101" s="156"/>
      <c r="G101" s="156"/>
      <c r="H101" s="156"/>
      <c r="I101" s="156"/>
      <c r="J101" s="156"/>
      <c r="K101" s="157"/>
    </row>
    <row r="102" spans="2:11" customFormat="1" ht="45" customHeight="1">
      <c r="B102" s="158"/>
      <c r="C102" s="265" t="s">
        <v>568</v>
      </c>
      <c r="D102" s="265"/>
      <c r="E102" s="265"/>
      <c r="F102" s="265"/>
      <c r="G102" s="265"/>
      <c r="H102" s="265"/>
      <c r="I102" s="265"/>
      <c r="J102" s="265"/>
      <c r="K102" s="159"/>
    </row>
    <row r="103" spans="2:11" customFormat="1" ht="17.25" customHeight="1">
      <c r="B103" s="158"/>
      <c r="C103" s="160" t="s">
        <v>524</v>
      </c>
      <c r="D103" s="160"/>
      <c r="E103" s="160"/>
      <c r="F103" s="160" t="s">
        <v>525</v>
      </c>
      <c r="G103" s="161"/>
      <c r="H103" s="160" t="s">
        <v>54</v>
      </c>
      <c r="I103" s="160" t="s">
        <v>57</v>
      </c>
      <c r="J103" s="160" t="s">
        <v>526</v>
      </c>
      <c r="K103" s="159"/>
    </row>
    <row r="104" spans="2:11" customFormat="1" ht="17.25" customHeight="1">
      <c r="B104" s="158"/>
      <c r="C104" s="162" t="s">
        <v>527</v>
      </c>
      <c r="D104" s="162"/>
      <c r="E104" s="162"/>
      <c r="F104" s="163" t="s">
        <v>528</v>
      </c>
      <c r="G104" s="164"/>
      <c r="H104" s="162"/>
      <c r="I104" s="162"/>
      <c r="J104" s="162" t="s">
        <v>529</v>
      </c>
      <c r="K104" s="159"/>
    </row>
    <row r="105" spans="2:11" customFormat="1" ht="5.25" customHeight="1">
      <c r="B105" s="158"/>
      <c r="C105" s="160"/>
      <c r="D105" s="160"/>
      <c r="E105" s="160"/>
      <c r="F105" s="160"/>
      <c r="G105" s="176"/>
      <c r="H105" s="160"/>
      <c r="I105" s="160"/>
      <c r="J105" s="160"/>
      <c r="K105" s="159"/>
    </row>
    <row r="106" spans="2:11" customFormat="1" ht="15" customHeight="1">
      <c r="B106" s="158"/>
      <c r="C106" s="147" t="s">
        <v>53</v>
      </c>
      <c r="D106" s="167"/>
      <c r="E106" s="167"/>
      <c r="F106" s="168" t="s">
        <v>530</v>
      </c>
      <c r="G106" s="147"/>
      <c r="H106" s="147" t="s">
        <v>569</v>
      </c>
      <c r="I106" s="147" t="s">
        <v>532</v>
      </c>
      <c r="J106" s="147">
        <v>20</v>
      </c>
      <c r="K106" s="159"/>
    </row>
    <row r="107" spans="2:11" customFormat="1" ht="15" customHeight="1">
      <c r="B107" s="158"/>
      <c r="C107" s="147" t="s">
        <v>533</v>
      </c>
      <c r="D107" s="147"/>
      <c r="E107" s="147"/>
      <c r="F107" s="168" t="s">
        <v>530</v>
      </c>
      <c r="G107" s="147"/>
      <c r="H107" s="147" t="s">
        <v>569</v>
      </c>
      <c r="I107" s="147" t="s">
        <v>532</v>
      </c>
      <c r="J107" s="147">
        <v>120</v>
      </c>
      <c r="K107" s="159"/>
    </row>
    <row r="108" spans="2:11" customFormat="1" ht="15" customHeight="1">
      <c r="B108" s="170"/>
      <c r="C108" s="147" t="s">
        <v>535</v>
      </c>
      <c r="D108" s="147"/>
      <c r="E108" s="147"/>
      <c r="F108" s="168" t="s">
        <v>77</v>
      </c>
      <c r="G108" s="147"/>
      <c r="H108" s="147" t="s">
        <v>569</v>
      </c>
      <c r="I108" s="147" t="s">
        <v>532</v>
      </c>
      <c r="J108" s="147">
        <v>50</v>
      </c>
      <c r="K108" s="159"/>
    </row>
    <row r="109" spans="2:11" customFormat="1" ht="15" customHeight="1">
      <c r="B109" s="170"/>
      <c r="C109" s="147" t="s">
        <v>537</v>
      </c>
      <c r="D109" s="147"/>
      <c r="E109" s="147"/>
      <c r="F109" s="168" t="s">
        <v>530</v>
      </c>
      <c r="G109" s="147"/>
      <c r="H109" s="147" t="s">
        <v>569</v>
      </c>
      <c r="I109" s="147" t="s">
        <v>539</v>
      </c>
      <c r="J109" s="147"/>
      <c r="K109" s="159"/>
    </row>
    <row r="110" spans="2:11" customFormat="1" ht="15" customHeight="1">
      <c r="B110" s="170"/>
      <c r="C110" s="147" t="s">
        <v>548</v>
      </c>
      <c r="D110" s="147"/>
      <c r="E110" s="147"/>
      <c r="F110" s="168" t="s">
        <v>77</v>
      </c>
      <c r="G110" s="147"/>
      <c r="H110" s="147" t="s">
        <v>569</v>
      </c>
      <c r="I110" s="147" t="s">
        <v>532</v>
      </c>
      <c r="J110" s="147">
        <v>50</v>
      </c>
      <c r="K110" s="159"/>
    </row>
    <row r="111" spans="2:11" customFormat="1" ht="15" customHeight="1">
      <c r="B111" s="170"/>
      <c r="C111" s="147" t="s">
        <v>556</v>
      </c>
      <c r="D111" s="147"/>
      <c r="E111" s="147"/>
      <c r="F111" s="168" t="s">
        <v>77</v>
      </c>
      <c r="G111" s="147"/>
      <c r="H111" s="147" t="s">
        <v>569</v>
      </c>
      <c r="I111" s="147" t="s">
        <v>532</v>
      </c>
      <c r="J111" s="147">
        <v>50</v>
      </c>
      <c r="K111" s="159"/>
    </row>
    <row r="112" spans="2:11" customFormat="1" ht="15" customHeight="1">
      <c r="B112" s="170"/>
      <c r="C112" s="147" t="s">
        <v>554</v>
      </c>
      <c r="D112" s="147"/>
      <c r="E112" s="147"/>
      <c r="F112" s="168" t="s">
        <v>77</v>
      </c>
      <c r="G112" s="147"/>
      <c r="H112" s="147" t="s">
        <v>569</v>
      </c>
      <c r="I112" s="147" t="s">
        <v>532</v>
      </c>
      <c r="J112" s="147">
        <v>50</v>
      </c>
      <c r="K112" s="159"/>
    </row>
    <row r="113" spans="2:11" customFormat="1" ht="15" customHeight="1">
      <c r="B113" s="170"/>
      <c r="C113" s="147" t="s">
        <v>53</v>
      </c>
      <c r="D113" s="147"/>
      <c r="E113" s="147"/>
      <c r="F113" s="168" t="s">
        <v>530</v>
      </c>
      <c r="G113" s="147"/>
      <c r="H113" s="147" t="s">
        <v>570</v>
      </c>
      <c r="I113" s="147" t="s">
        <v>532</v>
      </c>
      <c r="J113" s="147">
        <v>20</v>
      </c>
      <c r="K113" s="159"/>
    </row>
    <row r="114" spans="2:11" customFormat="1" ht="15" customHeight="1">
      <c r="B114" s="170"/>
      <c r="C114" s="147" t="s">
        <v>571</v>
      </c>
      <c r="D114" s="147"/>
      <c r="E114" s="147"/>
      <c r="F114" s="168" t="s">
        <v>530</v>
      </c>
      <c r="G114" s="147"/>
      <c r="H114" s="147" t="s">
        <v>572</v>
      </c>
      <c r="I114" s="147" t="s">
        <v>532</v>
      </c>
      <c r="J114" s="147">
        <v>120</v>
      </c>
      <c r="K114" s="159"/>
    </row>
    <row r="115" spans="2:11" customFormat="1" ht="15" customHeight="1">
      <c r="B115" s="170"/>
      <c r="C115" s="147" t="s">
        <v>38</v>
      </c>
      <c r="D115" s="147"/>
      <c r="E115" s="147"/>
      <c r="F115" s="168" t="s">
        <v>530</v>
      </c>
      <c r="G115" s="147"/>
      <c r="H115" s="147" t="s">
        <v>573</v>
      </c>
      <c r="I115" s="147" t="s">
        <v>564</v>
      </c>
      <c r="J115" s="147"/>
      <c r="K115" s="159"/>
    </row>
    <row r="116" spans="2:11" customFormat="1" ht="15" customHeight="1">
      <c r="B116" s="170"/>
      <c r="C116" s="147" t="s">
        <v>48</v>
      </c>
      <c r="D116" s="147"/>
      <c r="E116" s="147"/>
      <c r="F116" s="168" t="s">
        <v>530</v>
      </c>
      <c r="G116" s="147"/>
      <c r="H116" s="147" t="s">
        <v>574</v>
      </c>
      <c r="I116" s="147" t="s">
        <v>564</v>
      </c>
      <c r="J116" s="147"/>
      <c r="K116" s="159"/>
    </row>
    <row r="117" spans="2:11" customFormat="1" ht="15" customHeight="1">
      <c r="B117" s="170"/>
      <c r="C117" s="147" t="s">
        <v>57</v>
      </c>
      <c r="D117" s="147"/>
      <c r="E117" s="147"/>
      <c r="F117" s="168" t="s">
        <v>530</v>
      </c>
      <c r="G117" s="147"/>
      <c r="H117" s="147" t="s">
        <v>575</v>
      </c>
      <c r="I117" s="147" t="s">
        <v>576</v>
      </c>
      <c r="J117" s="147"/>
      <c r="K117" s="159"/>
    </row>
    <row r="118" spans="2:11" customFormat="1" ht="15" customHeight="1">
      <c r="B118" s="171"/>
      <c r="C118" s="177"/>
      <c r="D118" s="177"/>
      <c r="E118" s="177"/>
      <c r="F118" s="177"/>
      <c r="G118" s="177"/>
      <c r="H118" s="177"/>
      <c r="I118" s="177"/>
      <c r="J118" s="177"/>
      <c r="K118" s="173"/>
    </row>
    <row r="119" spans="2:11" customFormat="1" ht="18.75" customHeight="1">
      <c r="B119" s="178"/>
      <c r="C119" s="179"/>
      <c r="D119" s="179"/>
      <c r="E119" s="179"/>
      <c r="F119" s="180"/>
      <c r="G119" s="179"/>
      <c r="H119" s="179"/>
      <c r="I119" s="179"/>
      <c r="J119" s="179"/>
      <c r="K119" s="178"/>
    </row>
    <row r="120" spans="2:11" customFormat="1" ht="18.75" customHeight="1"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</row>
    <row r="121" spans="2:11" customFormat="1" ht="7.5" customHeight="1">
      <c r="B121" s="181"/>
      <c r="C121" s="182"/>
      <c r="D121" s="182"/>
      <c r="E121" s="182"/>
      <c r="F121" s="182"/>
      <c r="G121" s="182"/>
      <c r="H121" s="182"/>
      <c r="I121" s="182"/>
      <c r="J121" s="182"/>
      <c r="K121" s="183"/>
    </row>
    <row r="122" spans="2:11" customFormat="1" ht="45" customHeight="1">
      <c r="B122" s="184"/>
      <c r="C122" s="263" t="s">
        <v>577</v>
      </c>
      <c r="D122" s="263"/>
      <c r="E122" s="263"/>
      <c r="F122" s="263"/>
      <c r="G122" s="263"/>
      <c r="H122" s="263"/>
      <c r="I122" s="263"/>
      <c r="J122" s="263"/>
      <c r="K122" s="185"/>
    </row>
    <row r="123" spans="2:11" customFormat="1" ht="17.25" customHeight="1">
      <c r="B123" s="186"/>
      <c r="C123" s="160" t="s">
        <v>524</v>
      </c>
      <c r="D123" s="160"/>
      <c r="E123" s="160"/>
      <c r="F123" s="160" t="s">
        <v>525</v>
      </c>
      <c r="G123" s="161"/>
      <c r="H123" s="160" t="s">
        <v>54</v>
      </c>
      <c r="I123" s="160" t="s">
        <v>57</v>
      </c>
      <c r="J123" s="160" t="s">
        <v>526</v>
      </c>
      <c r="K123" s="187"/>
    </row>
    <row r="124" spans="2:11" customFormat="1" ht="17.25" customHeight="1">
      <c r="B124" s="186"/>
      <c r="C124" s="162" t="s">
        <v>527</v>
      </c>
      <c r="D124" s="162"/>
      <c r="E124" s="162"/>
      <c r="F124" s="163" t="s">
        <v>528</v>
      </c>
      <c r="G124" s="164"/>
      <c r="H124" s="162"/>
      <c r="I124" s="162"/>
      <c r="J124" s="162" t="s">
        <v>529</v>
      </c>
      <c r="K124" s="187"/>
    </row>
    <row r="125" spans="2:11" customFormat="1" ht="5.25" customHeight="1">
      <c r="B125" s="188"/>
      <c r="C125" s="165"/>
      <c r="D125" s="165"/>
      <c r="E125" s="165"/>
      <c r="F125" s="165"/>
      <c r="G125" s="189"/>
      <c r="H125" s="165"/>
      <c r="I125" s="165"/>
      <c r="J125" s="165"/>
      <c r="K125" s="190"/>
    </row>
    <row r="126" spans="2:11" customFormat="1" ht="15" customHeight="1">
      <c r="B126" s="188"/>
      <c r="C126" s="147" t="s">
        <v>533</v>
      </c>
      <c r="D126" s="167"/>
      <c r="E126" s="167"/>
      <c r="F126" s="168" t="s">
        <v>530</v>
      </c>
      <c r="G126" s="147"/>
      <c r="H126" s="147" t="s">
        <v>569</v>
      </c>
      <c r="I126" s="147" t="s">
        <v>532</v>
      </c>
      <c r="J126" s="147">
        <v>120</v>
      </c>
      <c r="K126" s="191"/>
    </row>
    <row r="127" spans="2:11" customFormat="1" ht="15" customHeight="1">
      <c r="B127" s="188"/>
      <c r="C127" s="147" t="s">
        <v>578</v>
      </c>
      <c r="D127" s="147"/>
      <c r="E127" s="147"/>
      <c r="F127" s="168" t="s">
        <v>530</v>
      </c>
      <c r="G127" s="147"/>
      <c r="H127" s="147" t="s">
        <v>579</v>
      </c>
      <c r="I127" s="147" t="s">
        <v>532</v>
      </c>
      <c r="J127" s="147" t="s">
        <v>580</v>
      </c>
      <c r="K127" s="191"/>
    </row>
    <row r="128" spans="2:11" customFormat="1" ht="15" customHeight="1">
      <c r="B128" s="188"/>
      <c r="C128" s="147" t="s">
        <v>478</v>
      </c>
      <c r="D128" s="147"/>
      <c r="E128" s="147"/>
      <c r="F128" s="168" t="s">
        <v>530</v>
      </c>
      <c r="G128" s="147"/>
      <c r="H128" s="147" t="s">
        <v>581</v>
      </c>
      <c r="I128" s="147" t="s">
        <v>532</v>
      </c>
      <c r="J128" s="147" t="s">
        <v>580</v>
      </c>
      <c r="K128" s="191"/>
    </row>
    <row r="129" spans="2:11" customFormat="1" ht="15" customHeight="1">
      <c r="B129" s="188"/>
      <c r="C129" s="147" t="s">
        <v>540</v>
      </c>
      <c r="D129" s="147"/>
      <c r="E129" s="147"/>
      <c r="F129" s="168" t="s">
        <v>77</v>
      </c>
      <c r="G129" s="147"/>
      <c r="H129" s="147" t="s">
        <v>541</v>
      </c>
      <c r="I129" s="147" t="s">
        <v>532</v>
      </c>
      <c r="J129" s="147">
        <v>15</v>
      </c>
      <c r="K129" s="191"/>
    </row>
    <row r="130" spans="2:11" customFormat="1" ht="15" customHeight="1">
      <c r="B130" s="188"/>
      <c r="C130" s="147" t="s">
        <v>542</v>
      </c>
      <c r="D130" s="147"/>
      <c r="E130" s="147"/>
      <c r="F130" s="168" t="s">
        <v>77</v>
      </c>
      <c r="G130" s="147"/>
      <c r="H130" s="147" t="s">
        <v>543</v>
      </c>
      <c r="I130" s="147" t="s">
        <v>532</v>
      </c>
      <c r="J130" s="147">
        <v>15</v>
      </c>
      <c r="K130" s="191"/>
    </row>
    <row r="131" spans="2:11" customFormat="1" ht="15" customHeight="1">
      <c r="B131" s="188"/>
      <c r="C131" s="147" t="s">
        <v>544</v>
      </c>
      <c r="D131" s="147"/>
      <c r="E131" s="147"/>
      <c r="F131" s="168" t="s">
        <v>77</v>
      </c>
      <c r="G131" s="147"/>
      <c r="H131" s="147" t="s">
        <v>545</v>
      </c>
      <c r="I131" s="147" t="s">
        <v>532</v>
      </c>
      <c r="J131" s="147">
        <v>20</v>
      </c>
      <c r="K131" s="191"/>
    </row>
    <row r="132" spans="2:11" customFormat="1" ht="15" customHeight="1">
      <c r="B132" s="188"/>
      <c r="C132" s="147" t="s">
        <v>546</v>
      </c>
      <c r="D132" s="147"/>
      <c r="E132" s="147"/>
      <c r="F132" s="168" t="s">
        <v>77</v>
      </c>
      <c r="G132" s="147"/>
      <c r="H132" s="147" t="s">
        <v>547</v>
      </c>
      <c r="I132" s="147" t="s">
        <v>532</v>
      </c>
      <c r="J132" s="147">
        <v>20</v>
      </c>
      <c r="K132" s="191"/>
    </row>
    <row r="133" spans="2:11" customFormat="1" ht="15" customHeight="1">
      <c r="B133" s="188"/>
      <c r="C133" s="147" t="s">
        <v>535</v>
      </c>
      <c r="D133" s="147"/>
      <c r="E133" s="147"/>
      <c r="F133" s="168" t="s">
        <v>77</v>
      </c>
      <c r="G133" s="147"/>
      <c r="H133" s="147" t="s">
        <v>569</v>
      </c>
      <c r="I133" s="147" t="s">
        <v>532</v>
      </c>
      <c r="J133" s="147">
        <v>50</v>
      </c>
      <c r="K133" s="191"/>
    </row>
    <row r="134" spans="2:11" customFormat="1" ht="15" customHeight="1">
      <c r="B134" s="188"/>
      <c r="C134" s="147" t="s">
        <v>548</v>
      </c>
      <c r="D134" s="147"/>
      <c r="E134" s="147"/>
      <c r="F134" s="168" t="s">
        <v>77</v>
      </c>
      <c r="G134" s="147"/>
      <c r="H134" s="147" t="s">
        <v>569</v>
      </c>
      <c r="I134" s="147" t="s">
        <v>532</v>
      </c>
      <c r="J134" s="147">
        <v>50</v>
      </c>
      <c r="K134" s="191"/>
    </row>
    <row r="135" spans="2:11" customFormat="1" ht="15" customHeight="1">
      <c r="B135" s="188"/>
      <c r="C135" s="147" t="s">
        <v>554</v>
      </c>
      <c r="D135" s="147"/>
      <c r="E135" s="147"/>
      <c r="F135" s="168" t="s">
        <v>77</v>
      </c>
      <c r="G135" s="147"/>
      <c r="H135" s="147" t="s">
        <v>569</v>
      </c>
      <c r="I135" s="147" t="s">
        <v>532</v>
      </c>
      <c r="J135" s="147">
        <v>50</v>
      </c>
      <c r="K135" s="191"/>
    </row>
    <row r="136" spans="2:11" customFormat="1" ht="15" customHeight="1">
      <c r="B136" s="188"/>
      <c r="C136" s="147" t="s">
        <v>556</v>
      </c>
      <c r="D136" s="147"/>
      <c r="E136" s="147"/>
      <c r="F136" s="168" t="s">
        <v>77</v>
      </c>
      <c r="G136" s="147"/>
      <c r="H136" s="147" t="s">
        <v>569</v>
      </c>
      <c r="I136" s="147" t="s">
        <v>532</v>
      </c>
      <c r="J136" s="147">
        <v>50</v>
      </c>
      <c r="K136" s="191"/>
    </row>
    <row r="137" spans="2:11" customFormat="1" ht="15" customHeight="1">
      <c r="B137" s="188"/>
      <c r="C137" s="147" t="s">
        <v>557</v>
      </c>
      <c r="D137" s="147"/>
      <c r="E137" s="147"/>
      <c r="F137" s="168" t="s">
        <v>77</v>
      </c>
      <c r="G137" s="147"/>
      <c r="H137" s="147" t="s">
        <v>582</v>
      </c>
      <c r="I137" s="147" t="s">
        <v>532</v>
      </c>
      <c r="J137" s="147">
        <v>255</v>
      </c>
      <c r="K137" s="191"/>
    </row>
    <row r="138" spans="2:11" customFormat="1" ht="15" customHeight="1">
      <c r="B138" s="188"/>
      <c r="C138" s="147" t="s">
        <v>559</v>
      </c>
      <c r="D138" s="147"/>
      <c r="E138" s="147"/>
      <c r="F138" s="168" t="s">
        <v>530</v>
      </c>
      <c r="G138" s="147"/>
      <c r="H138" s="147" t="s">
        <v>583</v>
      </c>
      <c r="I138" s="147" t="s">
        <v>561</v>
      </c>
      <c r="J138" s="147"/>
      <c r="K138" s="191"/>
    </row>
    <row r="139" spans="2:11" customFormat="1" ht="15" customHeight="1">
      <c r="B139" s="188"/>
      <c r="C139" s="147" t="s">
        <v>562</v>
      </c>
      <c r="D139" s="147"/>
      <c r="E139" s="147"/>
      <c r="F139" s="168" t="s">
        <v>530</v>
      </c>
      <c r="G139" s="147"/>
      <c r="H139" s="147" t="s">
        <v>584</v>
      </c>
      <c r="I139" s="147" t="s">
        <v>564</v>
      </c>
      <c r="J139" s="147"/>
      <c r="K139" s="191"/>
    </row>
    <row r="140" spans="2:11" customFormat="1" ht="15" customHeight="1">
      <c r="B140" s="188"/>
      <c r="C140" s="147" t="s">
        <v>565</v>
      </c>
      <c r="D140" s="147"/>
      <c r="E140" s="147"/>
      <c r="F140" s="168" t="s">
        <v>530</v>
      </c>
      <c r="G140" s="147"/>
      <c r="H140" s="147" t="s">
        <v>565</v>
      </c>
      <c r="I140" s="147" t="s">
        <v>564</v>
      </c>
      <c r="J140" s="147"/>
      <c r="K140" s="191"/>
    </row>
    <row r="141" spans="2:11" customFormat="1" ht="15" customHeight="1">
      <c r="B141" s="188"/>
      <c r="C141" s="147" t="s">
        <v>38</v>
      </c>
      <c r="D141" s="147"/>
      <c r="E141" s="147"/>
      <c r="F141" s="168" t="s">
        <v>530</v>
      </c>
      <c r="G141" s="147"/>
      <c r="H141" s="147" t="s">
        <v>585</v>
      </c>
      <c r="I141" s="147" t="s">
        <v>564</v>
      </c>
      <c r="J141" s="147"/>
      <c r="K141" s="191"/>
    </row>
    <row r="142" spans="2:11" customFormat="1" ht="15" customHeight="1">
      <c r="B142" s="188"/>
      <c r="C142" s="147" t="s">
        <v>586</v>
      </c>
      <c r="D142" s="147"/>
      <c r="E142" s="147"/>
      <c r="F142" s="168" t="s">
        <v>530</v>
      </c>
      <c r="G142" s="147"/>
      <c r="H142" s="147" t="s">
        <v>587</v>
      </c>
      <c r="I142" s="147" t="s">
        <v>564</v>
      </c>
      <c r="J142" s="147"/>
      <c r="K142" s="191"/>
    </row>
    <row r="143" spans="2:11" customFormat="1" ht="15" customHeight="1">
      <c r="B143" s="192"/>
      <c r="C143" s="193"/>
      <c r="D143" s="193"/>
      <c r="E143" s="193"/>
      <c r="F143" s="193"/>
      <c r="G143" s="193"/>
      <c r="H143" s="193"/>
      <c r="I143" s="193"/>
      <c r="J143" s="193"/>
      <c r="K143" s="194"/>
    </row>
    <row r="144" spans="2:11" customFormat="1" ht="18.75" customHeight="1">
      <c r="B144" s="179"/>
      <c r="C144" s="179"/>
      <c r="D144" s="179"/>
      <c r="E144" s="179"/>
      <c r="F144" s="180"/>
      <c r="G144" s="179"/>
      <c r="H144" s="179"/>
      <c r="I144" s="179"/>
      <c r="J144" s="179"/>
      <c r="K144" s="179"/>
    </row>
    <row r="145" spans="2:11" customFormat="1" ht="18.75" customHeight="1"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</row>
    <row r="146" spans="2:11" customFormat="1" ht="7.5" customHeight="1">
      <c r="B146" s="155"/>
      <c r="C146" s="156"/>
      <c r="D146" s="156"/>
      <c r="E146" s="156"/>
      <c r="F146" s="156"/>
      <c r="G146" s="156"/>
      <c r="H146" s="156"/>
      <c r="I146" s="156"/>
      <c r="J146" s="156"/>
      <c r="K146" s="157"/>
    </row>
    <row r="147" spans="2:11" customFormat="1" ht="45" customHeight="1">
      <c r="B147" s="158"/>
      <c r="C147" s="265" t="s">
        <v>588</v>
      </c>
      <c r="D147" s="265"/>
      <c r="E147" s="265"/>
      <c r="F147" s="265"/>
      <c r="G147" s="265"/>
      <c r="H147" s="265"/>
      <c r="I147" s="265"/>
      <c r="J147" s="265"/>
      <c r="K147" s="159"/>
    </row>
    <row r="148" spans="2:11" customFormat="1" ht="17.25" customHeight="1">
      <c r="B148" s="158"/>
      <c r="C148" s="160" t="s">
        <v>524</v>
      </c>
      <c r="D148" s="160"/>
      <c r="E148" s="160"/>
      <c r="F148" s="160" t="s">
        <v>525</v>
      </c>
      <c r="G148" s="161"/>
      <c r="H148" s="160" t="s">
        <v>54</v>
      </c>
      <c r="I148" s="160" t="s">
        <v>57</v>
      </c>
      <c r="J148" s="160" t="s">
        <v>526</v>
      </c>
      <c r="K148" s="159"/>
    </row>
    <row r="149" spans="2:11" customFormat="1" ht="17.25" customHeight="1">
      <c r="B149" s="158"/>
      <c r="C149" s="162" t="s">
        <v>527</v>
      </c>
      <c r="D149" s="162"/>
      <c r="E149" s="162"/>
      <c r="F149" s="163" t="s">
        <v>528</v>
      </c>
      <c r="G149" s="164"/>
      <c r="H149" s="162"/>
      <c r="I149" s="162"/>
      <c r="J149" s="162" t="s">
        <v>529</v>
      </c>
      <c r="K149" s="159"/>
    </row>
    <row r="150" spans="2:11" customFormat="1" ht="5.25" customHeight="1">
      <c r="B150" s="170"/>
      <c r="C150" s="165"/>
      <c r="D150" s="165"/>
      <c r="E150" s="165"/>
      <c r="F150" s="165"/>
      <c r="G150" s="166"/>
      <c r="H150" s="165"/>
      <c r="I150" s="165"/>
      <c r="J150" s="165"/>
      <c r="K150" s="191"/>
    </row>
    <row r="151" spans="2:11" customFormat="1" ht="15" customHeight="1">
      <c r="B151" s="170"/>
      <c r="C151" s="195" t="s">
        <v>533</v>
      </c>
      <c r="D151" s="147"/>
      <c r="E151" s="147"/>
      <c r="F151" s="196" t="s">
        <v>530</v>
      </c>
      <c r="G151" s="147"/>
      <c r="H151" s="195" t="s">
        <v>569</v>
      </c>
      <c r="I151" s="195" t="s">
        <v>532</v>
      </c>
      <c r="J151" s="195">
        <v>120</v>
      </c>
      <c r="K151" s="191"/>
    </row>
    <row r="152" spans="2:11" customFormat="1" ht="15" customHeight="1">
      <c r="B152" s="170"/>
      <c r="C152" s="195" t="s">
        <v>578</v>
      </c>
      <c r="D152" s="147"/>
      <c r="E152" s="147"/>
      <c r="F152" s="196" t="s">
        <v>530</v>
      </c>
      <c r="G152" s="147"/>
      <c r="H152" s="195" t="s">
        <v>589</v>
      </c>
      <c r="I152" s="195" t="s">
        <v>532</v>
      </c>
      <c r="J152" s="195" t="s">
        <v>580</v>
      </c>
      <c r="K152" s="191"/>
    </row>
    <row r="153" spans="2:11" customFormat="1" ht="15" customHeight="1">
      <c r="B153" s="170"/>
      <c r="C153" s="195" t="s">
        <v>478</v>
      </c>
      <c r="D153" s="147"/>
      <c r="E153" s="147"/>
      <c r="F153" s="196" t="s">
        <v>530</v>
      </c>
      <c r="G153" s="147"/>
      <c r="H153" s="195" t="s">
        <v>590</v>
      </c>
      <c r="I153" s="195" t="s">
        <v>532</v>
      </c>
      <c r="J153" s="195" t="s">
        <v>580</v>
      </c>
      <c r="K153" s="191"/>
    </row>
    <row r="154" spans="2:11" customFormat="1" ht="15" customHeight="1">
      <c r="B154" s="170"/>
      <c r="C154" s="195" t="s">
        <v>535</v>
      </c>
      <c r="D154" s="147"/>
      <c r="E154" s="147"/>
      <c r="F154" s="196" t="s">
        <v>77</v>
      </c>
      <c r="G154" s="147"/>
      <c r="H154" s="195" t="s">
        <v>569</v>
      </c>
      <c r="I154" s="195" t="s">
        <v>532</v>
      </c>
      <c r="J154" s="195">
        <v>50</v>
      </c>
      <c r="K154" s="191"/>
    </row>
    <row r="155" spans="2:11" customFormat="1" ht="15" customHeight="1">
      <c r="B155" s="170"/>
      <c r="C155" s="195" t="s">
        <v>537</v>
      </c>
      <c r="D155" s="147"/>
      <c r="E155" s="147"/>
      <c r="F155" s="196" t="s">
        <v>530</v>
      </c>
      <c r="G155" s="147"/>
      <c r="H155" s="195" t="s">
        <v>569</v>
      </c>
      <c r="I155" s="195" t="s">
        <v>539</v>
      </c>
      <c r="J155" s="195"/>
      <c r="K155" s="191"/>
    </row>
    <row r="156" spans="2:11" customFormat="1" ht="15" customHeight="1">
      <c r="B156" s="170"/>
      <c r="C156" s="195" t="s">
        <v>548</v>
      </c>
      <c r="D156" s="147"/>
      <c r="E156" s="147"/>
      <c r="F156" s="196" t="s">
        <v>77</v>
      </c>
      <c r="G156" s="147"/>
      <c r="H156" s="195" t="s">
        <v>569</v>
      </c>
      <c r="I156" s="195" t="s">
        <v>532</v>
      </c>
      <c r="J156" s="195">
        <v>50</v>
      </c>
      <c r="K156" s="191"/>
    </row>
    <row r="157" spans="2:11" customFormat="1" ht="15" customHeight="1">
      <c r="B157" s="170"/>
      <c r="C157" s="195" t="s">
        <v>556</v>
      </c>
      <c r="D157" s="147"/>
      <c r="E157" s="147"/>
      <c r="F157" s="196" t="s">
        <v>77</v>
      </c>
      <c r="G157" s="147"/>
      <c r="H157" s="195" t="s">
        <v>569</v>
      </c>
      <c r="I157" s="195" t="s">
        <v>532</v>
      </c>
      <c r="J157" s="195">
        <v>50</v>
      </c>
      <c r="K157" s="191"/>
    </row>
    <row r="158" spans="2:11" customFormat="1" ht="15" customHeight="1">
      <c r="B158" s="170"/>
      <c r="C158" s="195" t="s">
        <v>554</v>
      </c>
      <c r="D158" s="147"/>
      <c r="E158" s="147"/>
      <c r="F158" s="196" t="s">
        <v>77</v>
      </c>
      <c r="G158" s="147"/>
      <c r="H158" s="195" t="s">
        <v>569</v>
      </c>
      <c r="I158" s="195" t="s">
        <v>532</v>
      </c>
      <c r="J158" s="195">
        <v>50</v>
      </c>
      <c r="K158" s="191"/>
    </row>
    <row r="159" spans="2:11" customFormat="1" ht="15" customHeight="1">
      <c r="B159" s="170"/>
      <c r="C159" s="195" t="s">
        <v>91</v>
      </c>
      <c r="D159" s="147"/>
      <c r="E159" s="147"/>
      <c r="F159" s="196" t="s">
        <v>530</v>
      </c>
      <c r="G159" s="147"/>
      <c r="H159" s="195" t="s">
        <v>591</v>
      </c>
      <c r="I159" s="195" t="s">
        <v>532</v>
      </c>
      <c r="J159" s="195" t="s">
        <v>592</v>
      </c>
      <c r="K159" s="191"/>
    </row>
    <row r="160" spans="2:11" customFormat="1" ht="15" customHeight="1">
      <c r="B160" s="170"/>
      <c r="C160" s="195" t="s">
        <v>593</v>
      </c>
      <c r="D160" s="147"/>
      <c r="E160" s="147"/>
      <c r="F160" s="196" t="s">
        <v>530</v>
      </c>
      <c r="G160" s="147"/>
      <c r="H160" s="195" t="s">
        <v>594</v>
      </c>
      <c r="I160" s="195" t="s">
        <v>564</v>
      </c>
      <c r="J160" s="195"/>
      <c r="K160" s="191"/>
    </row>
    <row r="161" spans="2:11" customFormat="1" ht="15" customHeight="1">
      <c r="B161" s="197"/>
      <c r="C161" s="177"/>
      <c r="D161" s="177"/>
      <c r="E161" s="177"/>
      <c r="F161" s="177"/>
      <c r="G161" s="177"/>
      <c r="H161" s="177"/>
      <c r="I161" s="177"/>
      <c r="J161" s="177"/>
      <c r="K161" s="198"/>
    </row>
    <row r="162" spans="2:11" customFormat="1" ht="18.75" customHeight="1">
      <c r="B162" s="179"/>
      <c r="C162" s="189"/>
      <c r="D162" s="189"/>
      <c r="E162" s="189"/>
      <c r="F162" s="199"/>
      <c r="G162" s="189"/>
      <c r="H162" s="189"/>
      <c r="I162" s="189"/>
      <c r="J162" s="189"/>
      <c r="K162" s="179"/>
    </row>
    <row r="163" spans="2:11" customFormat="1" ht="18.75" customHeight="1"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</row>
    <row r="164" spans="2:11" customFormat="1" ht="7.5" customHeight="1">
      <c r="B164" s="136"/>
      <c r="C164" s="137"/>
      <c r="D164" s="137"/>
      <c r="E164" s="137"/>
      <c r="F164" s="137"/>
      <c r="G164" s="137"/>
      <c r="H164" s="137"/>
      <c r="I164" s="137"/>
      <c r="J164" s="137"/>
      <c r="K164" s="138"/>
    </row>
    <row r="165" spans="2:11" customFormat="1" ht="45" customHeight="1">
      <c r="B165" s="139"/>
      <c r="C165" s="263" t="s">
        <v>595</v>
      </c>
      <c r="D165" s="263"/>
      <c r="E165" s="263"/>
      <c r="F165" s="263"/>
      <c r="G165" s="263"/>
      <c r="H165" s="263"/>
      <c r="I165" s="263"/>
      <c r="J165" s="263"/>
      <c r="K165" s="140"/>
    </row>
    <row r="166" spans="2:11" customFormat="1" ht="17.25" customHeight="1">
      <c r="B166" s="139"/>
      <c r="C166" s="160" t="s">
        <v>524</v>
      </c>
      <c r="D166" s="160"/>
      <c r="E166" s="160"/>
      <c r="F166" s="160" t="s">
        <v>525</v>
      </c>
      <c r="G166" s="200"/>
      <c r="H166" s="201" t="s">
        <v>54</v>
      </c>
      <c r="I166" s="201" t="s">
        <v>57</v>
      </c>
      <c r="J166" s="160" t="s">
        <v>526</v>
      </c>
      <c r="K166" s="140"/>
    </row>
    <row r="167" spans="2:11" customFormat="1" ht="17.25" customHeight="1">
      <c r="B167" s="141"/>
      <c r="C167" s="162" t="s">
        <v>527</v>
      </c>
      <c r="D167" s="162"/>
      <c r="E167" s="162"/>
      <c r="F167" s="163" t="s">
        <v>528</v>
      </c>
      <c r="G167" s="202"/>
      <c r="H167" s="203"/>
      <c r="I167" s="203"/>
      <c r="J167" s="162" t="s">
        <v>529</v>
      </c>
      <c r="K167" s="142"/>
    </row>
    <row r="168" spans="2:11" customFormat="1" ht="5.25" customHeight="1">
      <c r="B168" s="170"/>
      <c r="C168" s="165"/>
      <c r="D168" s="165"/>
      <c r="E168" s="165"/>
      <c r="F168" s="165"/>
      <c r="G168" s="166"/>
      <c r="H168" s="165"/>
      <c r="I168" s="165"/>
      <c r="J168" s="165"/>
      <c r="K168" s="191"/>
    </row>
    <row r="169" spans="2:11" customFormat="1" ht="15" customHeight="1">
      <c r="B169" s="170"/>
      <c r="C169" s="147" t="s">
        <v>533</v>
      </c>
      <c r="D169" s="147"/>
      <c r="E169" s="147"/>
      <c r="F169" s="168" t="s">
        <v>530</v>
      </c>
      <c r="G169" s="147"/>
      <c r="H169" s="147" t="s">
        <v>569</v>
      </c>
      <c r="I169" s="147" t="s">
        <v>532</v>
      </c>
      <c r="J169" s="147">
        <v>120</v>
      </c>
      <c r="K169" s="191"/>
    </row>
    <row r="170" spans="2:11" customFormat="1" ht="15" customHeight="1">
      <c r="B170" s="170"/>
      <c r="C170" s="147" t="s">
        <v>578</v>
      </c>
      <c r="D170" s="147"/>
      <c r="E170" s="147"/>
      <c r="F170" s="168" t="s">
        <v>530</v>
      </c>
      <c r="G170" s="147"/>
      <c r="H170" s="147" t="s">
        <v>579</v>
      </c>
      <c r="I170" s="147" t="s">
        <v>532</v>
      </c>
      <c r="J170" s="147" t="s">
        <v>580</v>
      </c>
      <c r="K170" s="191"/>
    </row>
    <row r="171" spans="2:11" customFormat="1" ht="15" customHeight="1">
      <c r="B171" s="170"/>
      <c r="C171" s="147" t="s">
        <v>478</v>
      </c>
      <c r="D171" s="147"/>
      <c r="E171" s="147"/>
      <c r="F171" s="168" t="s">
        <v>530</v>
      </c>
      <c r="G171" s="147"/>
      <c r="H171" s="147" t="s">
        <v>596</v>
      </c>
      <c r="I171" s="147" t="s">
        <v>532</v>
      </c>
      <c r="J171" s="147" t="s">
        <v>580</v>
      </c>
      <c r="K171" s="191"/>
    </row>
    <row r="172" spans="2:11" customFormat="1" ht="15" customHeight="1">
      <c r="B172" s="170"/>
      <c r="C172" s="147" t="s">
        <v>535</v>
      </c>
      <c r="D172" s="147"/>
      <c r="E172" s="147"/>
      <c r="F172" s="168" t="s">
        <v>77</v>
      </c>
      <c r="G172" s="147"/>
      <c r="H172" s="147" t="s">
        <v>596</v>
      </c>
      <c r="I172" s="147" t="s">
        <v>532</v>
      </c>
      <c r="J172" s="147">
        <v>50</v>
      </c>
      <c r="K172" s="191"/>
    </row>
    <row r="173" spans="2:11" customFormat="1" ht="15" customHeight="1">
      <c r="B173" s="170"/>
      <c r="C173" s="147" t="s">
        <v>537</v>
      </c>
      <c r="D173" s="147"/>
      <c r="E173" s="147"/>
      <c r="F173" s="168" t="s">
        <v>530</v>
      </c>
      <c r="G173" s="147"/>
      <c r="H173" s="147" t="s">
        <v>596</v>
      </c>
      <c r="I173" s="147" t="s">
        <v>539</v>
      </c>
      <c r="J173" s="147"/>
      <c r="K173" s="191"/>
    </row>
    <row r="174" spans="2:11" customFormat="1" ht="15" customHeight="1">
      <c r="B174" s="170"/>
      <c r="C174" s="147" t="s">
        <v>548</v>
      </c>
      <c r="D174" s="147"/>
      <c r="E174" s="147"/>
      <c r="F174" s="168" t="s">
        <v>77</v>
      </c>
      <c r="G174" s="147"/>
      <c r="H174" s="147" t="s">
        <v>596</v>
      </c>
      <c r="I174" s="147" t="s">
        <v>532</v>
      </c>
      <c r="J174" s="147">
        <v>50</v>
      </c>
      <c r="K174" s="191"/>
    </row>
    <row r="175" spans="2:11" customFormat="1" ht="15" customHeight="1">
      <c r="B175" s="170"/>
      <c r="C175" s="147" t="s">
        <v>556</v>
      </c>
      <c r="D175" s="147"/>
      <c r="E175" s="147"/>
      <c r="F175" s="168" t="s">
        <v>77</v>
      </c>
      <c r="G175" s="147"/>
      <c r="H175" s="147" t="s">
        <v>596</v>
      </c>
      <c r="I175" s="147" t="s">
        <v>532</v>
      </c>
      <c r="J175" s="147">
        <v>50</v>
      </c>
      <c r="K175" s="191"/>
    </row>
    <row r="176" spans="2:11" customFormat="1" ht="15" customHeight="1">
      <c r="B176" s="170"/>
      <c r="C176" s="147" t="s">
        <v>554</v>
      </c>
      <c r="D176" s="147"/>
      <c r="E176" s="147"/>
      <c r="F176" s="168" t="s">
        <v>77</v>
      </c>
      <c r="G176" s="147"/>
      <c r="H176" s="147" t="s">
        <v>596</v>
      </c>
      <c r="I176" s="147" t="s">
        <v>532</v>
      </c>
      <c r="J176" s="147">
        <v>50</v>
      </c>
      <c r="K176" s="191"/>
    </row>
    <row r="177" spans="2:11" customFormat="1" ht="15" customHeight="1">
      <c r="B177" s="170"/>
      <c r="C177" s="147" t="s">
        <v>95</v>
      </c>
      <c r="D177" s="147"/>
      <c r="E177" s="147"/>
      <c r="F177" s="168" t="s">
        <v>530</v>
      </c>
      <c r="G177" s="147"/>
      <c r="H177" s="147" t="s">
        <v>597</v>
      </c>
      <c r="I177" s="147" t="s">
        <v>598</v>
      </c>
      <c r="J177" s="147"/>
      <c r="K177" s="191"/>
    </row>
    <row r="178" spans="2:11" customFormat="1" ht="15" customHeight="1">
      <c r="B178" s="170"/>
      <c r="C178" s="147" t="s">
        <v>57</v>
      </c>
      <c r="D178" s="147"/>
      <c r="E178" s="147"/>
      <c r="F178" s="168" t="s">
        <v>530</v>
      </c>
      <c r="G178" s="147"/>
      <c r="H178" s="147" t="s">
        <v>599</v>
      </c>
      <c r="I178" s="147" t="s">
        <v>600</v>
      </c>
      <c r="J178" s="147">
        <v>1</v>
      </c>
      <c r="K178" s="191"/>
    </row>
    <row r="179" spans="2:11" customFormat="1" ht="15" customHeight="1">
      <c r="B179" s="170"/>
      <c r="C179" s="147" t="s">
        <v>53</v>
      </c>
      <c r="D179" s="147"/>
      <c r="E179" s="147"/>
      <c r="F179" s="168" t="s">
        <v>530</v>
      </c>
      <c r="G179" s="147"/>
      <c r="H179" s="147" t="s">
        <v>601</v>
      </c>
      <c r="I179" s="147" t="s">
        <v>532</v>
      </c>
      <c r="J179" s="147">
        <v>20</v>
      </c>
      <c r="K179" s="191"/>
    </row>
    <row r="180" spans="2:11" customFormat="1" ht="15" customHeight="1">
      <c r="B180" s="170"/>
      <c r="C180" s="147" t="s">
        <v>54</v>
      </c>
      <c r="D180" s="147"/>
      <c r="E180" s="147"/>
      <c r="F180" s="168" t="s">
        <v>530</v>
      </c>
      <c r="G180" s="147"/>
      <c r="H180" s="147" t="s">
        <v>602</v>
      </c>
      <c r="I180" s="147" t="s">
        <v>532</v>
      </c>
      <c r="J180" s="147">
        <v>255</v>
      </c>
      <c r="K180" s="191"/>
    </row>
    <row r="181" spans="2:11" customFormat="1" ht="15" customHeight="1">
      <c r="B181" s="170"/>
      <c r="C181" s="147" t="s">
        <v>96</v>
      </c>
      <c r="D181" s="147"/>
      <c r="E181" s="147"/>
      <c r="F181" s="168" t="s">
        <v>530</v>
      </c>
      <c r="G181" s="147"/>
      <c r="H181" s="147" t="s">
        <v>494</v>
      </c>
      <c r="I181" s="147" t="s">
        <v>532</v>
      </c>
      <c r="J181" s="147">
        <v>10</v>
      </c>
      <c r="K181" s="191"/>
    </row>
    <row r="182" spans="2:11" customFormat="1" ht="15" customHeight="1">
      <c r="B182" s="170"/>
      <c r="C182" s="147" t="s">
        <v>97</v>
      </c>
      <c r="D182" s="147"/>
      <c r="E182" s="147"/>
      <c r="F182" s="168" t="s">
        <v>530</v>
      </c>
      <c r="G182" s="147"/>
      <c r="H182" s="147" t="s">
        <v>603</v>
      </c>
      <c r="I182" s="147" t="s">
        <v>564</v>
      </c>
      <c r="J182" s="147"/>
      <c r="K182" s="191"/>
    </row>
    <row r="183" spans="2:11" customFormat="1" ht="15" customHeight="1">
      <c r="B183" s="170"/>
      <c r="C183" s="147" t="s">
        <v>604</v>
      </c>
      <c r="D183" s="147"/>
      <c r="E183" s="147"/>
      <c r="F183" s="168" t="s">
        <v>530</v>
      </c>
      <c r="G183" s="147"/>
      <c r="H183" s="147" t="s">
        <v>605</v>
      </c>
      <c r="I183" s="147" t="s">
        <v>564</v>
      </c>
      <c r="J183" s="147"/>
      <c r="K183" s="191"/>
    </row>
    <row r="184" spans="2:11" customFormat="1" ht="15" customHeight="1">
      <c r="B184" s="170"/>
      <c r="C184" s="147" t="s">
        <v>593</v>
      </c>
      <c r="D184" s="147"/>
      <c r="E184" s="147"/>
      <c r="F184" s="168" t="s">
        <v>530</v>
      </c>
      <c r="G184" s="147"/>
      <c r="H184" s="147" t="s">
        <v>606</v>
      </c>
      <c r="I184" s="147" t="s">
        <v>564</v>
      </c>
      <c r="J184" s="147"/>
      <c r="K184" s="191"/>
    </row>
    <row r="185" spans="2:11" customFormat="1" ht="15" customHeight="1">
      <c r="B185" s="170"/>
      <c r="C185" s="147" t="s">
        <v>99</v>
      </c>
      <c r="D185" s="147"/>
      <c r="E185" s="147"/>
      <c r="F185" s="168" t="s">
        <v>77</v>
      </c>
      <c r="G185" s="147"/>
      <c r="H185" s="147" t="s">
        <v>607</v>
      </c>
      <c r="I185" s="147" t="s">
        <v>532</v>
      </c>
      <c r="J185" s="147">
        <v>50</v>
      </c>
      <c r="K185" s="191"/>
    </row>
    <row r="186" spans="2:11" customFormat="1" ht="15" customHeight="1">
      <c r="B186" s="170"/>
      <c r="C186" s="147" t="s">
        <v>608</v>
      </c>
      <c r="D186" s="147"/>
      <c r="E186" s="147"/>
      <c r="F186" s="168" t="s">
        <v>77</v>
      </c>
      <c r="G186" s="147"/>
      <c r="H186" s="147" t="s">
        <v>609</v>
      </c>
      <c r="I186" s="147" t="s">
        <v>610</v>
      </c>
      <c r="J186" s="147"/>
      <c r="K186" s="191"/>
    </row>
    <row r="187" spans="2:11" customFormat="1" ht="15" customHeight="1">
      <c r="B187" s="170"/>
      <c r="C187" s="147" t="s">
        <v>611</v>
      </c>
      <c r="D187" s="147"/>
      <c r="E187" s="147"/>
      <c r="F187" s="168" t="s">
        <v>77</v>
      </c>
      <c r="G187" s="147"/>
      <c r="H187" s="147" t="s">
        <v>612</v>
      </c>
      <c r="I187" s="147" t="s">
        <v>610</v>
      </c>
      <c r="J187" s="147"/>
      <c r="K187" s="191"/>
    </row>
    <row r="188" spans="2:11" customFormat="1" ht="15" customHeight="1">
      <c r="B188" s="170"/>
      <c r="C188" s="147" t="s">
        <v>613</v>
      </c>
      <c r="D188" s="147"/>
      <c r="E188" s="147"/>
      <c r="F188" s="168" t="s">
        <v>77</v>
      </c>
      <c r="G188" s="147"/>
      <c r="H188" s="147" t="s">
        <v>614</v>
      </c>
      <c r="I188" s="147" t="s">
        <v>610</v>
      </c>
      <c r="J188" s="147"/>
      <c r="K188" s="191"/>
    </row>
    <row r="189" spans="2:11" customFormat="1" ht="15" customHeight="1">
      <c r="B189" s="170"/>
      <c r="C189" s="204" t="s">
        <v>615</v>
      </c>
      <c r="D189" s="147"/>
      <c r="E189" s="147"/>
      <c r="F189" s="168" t="s">
        <v>77</v>
      </c>
      <c r="G189" s="147"/>
      <c r="H189" s="147" t="s">
        <v>616</v>
      </c>
      <c r="I189" s="147" t="s">
        <v>617</v>
      </c>
      <c r="J189" s="205" t="s">
        <v>618</v>
      </c>
      <c r="K189" s="191"/>
    </row>
    <row r="190" spans="2:11" customFormat="1" ht="15" customHeight="1">
      <c r="B190" s="206"/>
      <c r="C190" s="207" t="s">
        <v>619</v>
      </c>
      <c r="D190" s="208"/>
      <c r="E190" s="208"/>
      <c r="F190" s="209" t="s">
        <v>77</v>
      </c>
      <c r="G190" s="208"/>
      <c r="H190" s="208" t="s">
        <v>620</v>
      </c>
      <c r="I190" s="208" t="s">
        <v>617</v>
      </c>
      <c r="J190" s="210" t="s">
        <v>618</v>
      </c>
      <c r="K190" s="211"/>
    </row>
    <row r="191" spans="2:11" customFormat="1" ht="15" customHeight="1">
      <c r="B191" s="170"/>
      <c r="C191" s="204" t="s">
        <v>42</v>
      </c>
      <c r="D191" s="147"/>
      <c r="E191" s="147"/>
      <c r="F191" s="168" t="s">
        <v>530</v>
      </c>
      <c r="G191" s="147"/>
      <c r="H191" s="144" t="s">
        <v>621</v>
      </c>
      <c r="I191" s="147" t="s">
        <v>622</v>
      </c>
      <c r="J191" s="147"/>
      <c r="K191" s="191"/>
    </row>
    <row r="192" spans="2:11" customFormat="1" ht="15" customHeight="1">
      <c r="B192" s="170"/>
      <c r="C192" s="204" t="s">
        <v>623</v>
      </c>
      <c r="D192" s="147"/>
      <c r="E192" s="147"/>
      <c r="F192" s="168" t="s">
        <v>530</v>
      </c>
      <c r="G192" s="147"/>
      <c r="H192" s="147" t="s">
        <v>624</v>
      </c>
      <c r="I192" s="147" t="s">
        <v>564</v>
      </c>
      <c r="J192" s="147"/>
      <c r="K192" s="191"/>
    </row>
    <row r="193" spans="2:11" customFormat="1" ht="15" customHeight="1">
      <c r="B193" s="170"/>
      <c r="C193" s="204" t="s">
        <v>625</v>
      </c>
      <c r="D193" s="147"/>
      <c r="E193" s="147"/>
      <c r="F193" s="168" t="s">
        <v>530</v>
      </c>
      <c r="G193" s="147"/>
      <c r="H193" s="147" t="s">
        <v>626</v>
      </c>
      <c r="I193" s="147" t="s">
        <v>564</v>
      </c>
      <c r="J193" s="147"/>
      <c r="K193" s="191"/>
    </row>
    <row r="194" spans="2:11" customFormat="1" ht="15" customHeight="1">
      <c r="B194" s="170"/>
      <c r="C194" s="204" t="s">
        <v>627</v>
      </c>
      <c r="D194" s="147"/>
      <c r="E194" s="147"/>
      <c r="F194" s="168" t="s">
        <v>77</v>
      </c>
      <c r="G194" s="147"/>
      <c r="H194" s="147" t="s">
        <v>628</v>
      </c>
      <c r="I194" s="147" t="s">
        <v>564</v>
      </c>
      <c r="J194" s="147"/>
      <c r="K194" s="191"/>
    </row>
    <row r="195" spans="2:11" customFormat="1" ht="15" customHeight="1">
      <c r="B195" s="197"/>
      <c r="C195" s="212"/>
      <c r="D195" s="177"/>
      <c r="E195" s="177"/>
      <c r="F195" s="177"/>
      <c r="G195" s="177"/>
      <c r="H195" s="177"/>
      <c r="I195" s="177"/>
      <c r="J195" s="177"/>
      <c r="K195" s="198"/>
    </row>
    <row r="196" spans="2:11" customFormat="1" ht="18.75" customHeight="1">
      <c r="B196" s="179"/>
      <c r="C196" s="189"/>
      <c r="D196" s="189"/>
      <c r="E196" s="189"/>
      <c r="F196" s="199"/>
      <c r="G196" s="189"/>
      <c r="H196" s="189"/>
      <c r="I196" s="189"/>
      <c r="J196" s="189"/>
      <c r="K196" s="179"/>
    </row>
    <row r="197" spans="2:11" customFormat="1" ht="18.75" customHeight="1">
      <c r="B197" s="179"/>
      <c r="C197" s="189"/>
      <c r="D197" s="189"/>
      <c r="E197" s="189"/>
      <c r="F197" s="199"/>
      <c r="G197" s="189"/>
      <c r="H197" s="189"/>
      <c r="I197" s="189"/>
      <c r="J197" s="189"/>
      <c r="K197" s="179"/>
    </row>
    <row r="198" spans="2:11" customFormat="1" ht="18.75" customHeight="1"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</row>
    <row r="199" spans="2:11" customFormat="1" ht="12">
      <c r="B199" s="136"/>
      <c r="C199" s="137"/>
      <c r="D199" s="137"/>
      <c r="E199" s="137"/>
      <c r="F199" s="137"/>
      <c r="G199" s="137"/>
      <c r="H199" s="137"/>
      <c r="I199" s="137"/>
      <c r="J199" s="137"/>
      <c r="K199" s="138"/>
    </row>
    <row r="200" spans="2:11" customFormat="1" ht="20.5">
      <c r="B200" s="139"/>
      <c r="C200" s="263" t="s">
        <v>629</v>
      </c>
      <c r="D200" s="263"/>
      <c r="E200" s="263"/>
      <c r="F200" s="263"/>
      <c r="G200" s="263"/>
      <c r="H200" s="263"/>
      <c r="I200" s="263"/>
      <c r="J200" s="263"/>
      <c r="K200" s="140"/>
    </row>
    <row r="201" spans="2:11" customFormat="1" ht="25.5" customHeight="1">
      <c r="B201" s="139"/>
      <c r="C201" s="213" t="s">
        <v>630</v>
      </c>
      <c r="D201" s="213"/>
      <c r="E201" s="213"/>
      <c r="F201" s="213" t="s">
        <v>631</v>
      </c>
      <c r="G201" s="214"/>
      <c r="H201" s="266" t="s">
        <v>632</v>
      </c>
      <c r="I201" s="266"/>
      <c r="J201" s="266"/>
      <c r="K201" s="140"/>
    </row>
    <row r="202" spans="2:11" customFormat="1" ht="5.25" customHeight="1">
      <c r="B202" s="170"/>
      <c r="C202" s="165"/>
      <c r="D202" s="165"/>
      <c r="E202" s="165"/>
      <c r="F202" s="165"/>
      <c r="G202" s="189"/>
      <c r="H202" s="165"/>
      <c r="I202" s="165"/>
      <c r="J202" s="165"/>
      <c r="K202" s="191"/>
    </row>
    <row r="203" spans="2:11" customFormat="1" ht="15" customHeight="1">
      <c r="B203" s="170"/>
      <c r="C203" s="147" t="s">
        <v>622</v>
      </c>
      <c r="D203" s="147"/>
      <c r="E203" s="147"/>
      <c r="F203" s="168" t="s">
        <v>43</v>
      </c>
      <c r="G203" s="147"/>
      <c r="H203" s="267" t="s">
        <v>633</v>
      </c>
      <c r="I203" s="267"/>
      <c r="J203" s="267"/>
      <c r="K203" s="191"/>
    </row>
    <row r="204" spans="2:11" customFormat="1" ht="15" customHeight="1">
      <c r="B204" s="170"/>
      <c r="C204" s="147"/>
      <c r="D204" s="147"/>
      <c r="E204" s="147"/>
      <c r="F204" s="168" t="s">
        <v>44</v>
      </c>
      <c r="G204" s="147"/>
      <c r="H204" s="267" t="s">
        <v>634</v>
      </c>
      <c r="I204" s="267"/>
      <c r="J204" s="267"/>
      <c r="K204" s="191"/>
    </row>
    <row r="205" spans="2:11" customFormat="1" ht="15" customHeight="1">
      <c r="B205" s="170"/>
      <c r="C205" s="147"/>
      <c r="D205" s="147"/>
      <c r="E205" s="147"/>
      <c r="F205" s="168" t="s">
        <v>47</v>
      </c>
      <c r="G205" s="147"/>
      <c r="H205" s="267" t="s">
        <v>635</v>
      </c>
      <c r="I205" s="267"/>
      <c r="J205" s="267"/>
      <c r="K205" s="191"/>
    </row>
    <row r="206" spans="2:11" customFormat="1" ht="15" customHeight="1">
      <c r="B206" s="170"/>
      <c r="C206" s="147"/>
      <c r="D206" s="147"/>
      <c r="E206" s="147"/>
      <c r="F206" s="168" t="s">
        <v>45</v>
      </c>
      <c r="G206" s="147"/>
      <c r="H206" s="267" t="s">
        <v>636</v>
      </c>
      <c r="I206" s="267"/>
      <c r="J206" s="267"/>
      <c r="K206" s="191"/>
    </row>
    <row r="207" spans="2:11" customFormat="1" ht="15" customHeight="1">
      <c r="B207" s="170"/>
      <c r="C207" s="147"/>
      <c r="D207" s="147"/>
      <c r="E207" s="147"/>
      <c r="F207" s="168" t="s">
        <v>46</v>
      </c>
      <c r="G207" s="147"/>
      <c r="H207" s="267" t="s">
        <v>637</v>
      </c>
      <c r="I207" s="267"/>
      <c r="J207" s="267"/>
      <c r="K207" s="191"/>
    </row>
    <row r="208" spans="2:11" customFormat="1" ht="15" customHeight="1">
      <c r="B208" s="170"/>
      <c r="C208" s="147"/>
      <c r="D208" s="147"/>
      <c r="E208" s="147"/>
      <c r="F208" s="168"/>
      <c r="G208" s="147"/>
      <c r="H208" s="147"/>
      <c r="I208" s="147"/>
      <c r="J208" s="147"/>
      <c r="K208" s="191"/>
    </row>
    <row r="209" spans="2:11" customFormat="1" ht="15" customHeight="1">
      <c r="B209" s="170"/>
      <c r="C209" s="147" t="s">
        <v>576</v>
      </c>
      <c r="D209" s="147"/>
      <c r="E209" s="147"/>
      <c r="F209" s="168" t="s">
        <v>79</v>
      </c>
      <c r="G209" s="147"/>
      <c r="H209" s="267" t="s">
        <v>638</v>
      </c>
      <c r="I209" s="267"/>
      <c r="J209" s="267"/>
      <c r="K209" s="191"/>
    </row>
    <row r="210" spans="2:11" customFormat="1" ht="15" customHeight="1">
      <c r="B210" s="170"/>
      <c r="C210" s="147"/>
      <c r="D210" s="147"/>
      <c r="E210" s="147"/>
      <c r="F210" s="168" t="s">
        <v>472</v>
      </c>
      <c r="G210" s="147"/>
      <c r="H210" s="267" t="s">
        <v>473</v>
      </c>
      <c r="I210" s="267"/>
      <c r="J210" s="267"/>
      <c r="K210" s="191"/>
    </row>
    <row r="211" spans="2:11" customFormat="1" ht="15" customHeight="1">
      <c r="B211" s="170"/>
      <c r="C211" s="147"/>
      <c r="D211" s="147"/>
      <c r="E211" s="147"/>
      <c r="F211" s="168" t="s">
        <v>470</v>
      </c>
      <c r="G211" s="147"/>
      <c r="H211" s="267" t="s">
        <v>639</v>
      </c>
      <c r="I211" s="267"/>
      <c r="J211" s="267"/>
      <c r="K211" s="191"/>
    </row>
    <row r="212" spans="2:11" customFormat="1" ht="15" customHeight="1">
      <c r="B212" s="215"/>
      <c r="C212" s="147"/>
      <c r="D212" s="147"/>
      <c r="E212" s="147"/>
      <c r="F212" s="168" t="s">
        <v>474</v>
      </c>
      <c r="G212" s="204"/>
      <c r="H212" s="268" t="s">
        <v>475</v>
      </c>
      <c r="I212" s="268"/>
      <c r="J212" s="268"/>
      <c r="K212" s="216"/>
    </row>
    <row r="213" spans="2:11" customFormat="1" ht="15" customHeight="1">
      <c r="B213" s="215"/>
      <c r="C213" s="147"/>
      <c r="D213" s="147"/>
      <c r="E213" s="147"/>
      <c r="F213" s="168" t="s">
        <v>476</v>
      </c>
      <c r="G213" s="204"/>
      <c r="H213" s="268" t="s">
        <v>640</v>
      </c>
      <c r="I213" s="268"/>
      <c r="J213" s="268"/>
      <c r="K213" s="216"/>
    </row>
    <row r="214" spans="2:11" customFormat="1" ht="15" customHeight="1">
      <c r="B214" s="215"/>
      <c r="C214" s="147"/>
      <c r="D214" s="147"/>
      <c r="E214" s="147"/>
      <c r="F214" s="168"/>
      <c r="G214" s="204"/>
      <c r="H214" s="195"/>
      <c r="I214" s="195"/>
      <c r="J214" s="195"/>
      <c r="K214" s="216"/>
    </row>
    <row r="215" spans="2:11" customFormat="1" ht="15" customHeight="1">
      <c r="B215" s="215"/>
      <c r="C215" s="147" t="s">
        <v>600</v>
      </c>
      <c r="D215" s="147"/>
      <c r="E215" s="147"/>
      <c r="F215" s="168">
        <v>1</v>
      </c>
      <c r="G215" s="204"/>
      <c r="H215" s="268" t="s">
        <v>641</v>
      </c>
      <c r="I215" s="268"/>
      <c r="J215" s="268"/>
      <c r="K215" s="216"/>
    </row>
    <row r="216" spans="2:11" customFormat="1" ht="15" customHeight="1">
      <c r="B216" s="215"/>
      <c r="C216" s="147"/>
      <c r="D216" s="147"/>
      <c r="E216" s="147"/>
      <c r="F216" s="168">
        <v>2</v>
      </c>
      <c r="G216" s="204"/>
      <c r="H216" s="268" t="s">
        <v>642</v>
      </c>
      <c r="I216" s="268"/>
      <c r="J216" s="268"/>
      <c r="K216" s="216"/>
    </row>
    <row r="217" spans="2:11" customFormat="1" ht="15" customHeight="1">
      <c r="B217" s="215"/>
      <c r="C217" s="147"/>
      <c r="D217" s="147"/>
      <c r="E217" s="147"/>
      <c r="F217" s="168">
        <v>3</v>
      </c>
      <c r="G217" s="204"/>
      <c r="H217" s="268" t="s">
        <v>643</v>
      </c>
      <c r="I217" s="268"/>
      <c r="J217" s="268"/>
      <c r="K217" s="216"/>
    </row>
    <row r="218" spans="2:11" customFormat="1" ht="15" customHeight="1">
      <c r="B218" s="215"/>
      <c r="C218" s="147"/>
      <c r="D218" s="147"/>
      <c r="E218" s="147"/>
      <c r="F218" s="168">
        <v>4</v>
      </c>
      <c r="G218" s="204"/>
      <c r="H218" s="268" t="s">
        <v>644</v>
      </c>
      <c r="I218" s="268"/>
      <c r="J218" s="268"/>
      <c r="K218" s="216"/>
    </row>
    <row r="219" spans="2:11" customFormat="1" ht="12.75" customHeight="1">
      <c r="B219" s="217"/>
      <c r="C219" s="218"/>
      <c r="D219" s="218"/>
      <c r="E219" s="218"/>
      <c r="F219" s="218"/>
      <c r="G219" s="218"/>
      <c r="H219" s="218"/>
      <c r="I219" s="218"/>
      <c r="J219" s="218"/>
      <c r="K219" s="21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0D40B-9C76-4F60-AB40-8B426E02F397}">
  <dimension ref="A1:B69"/>
  <sheetViews>
    <sheetView workbookViewId="0">
      <selection activeCell="U16" sqref="U16"/>
    </sheetView>
  </sheetViews>
  <sheetFormatPr defaultRowHeight="10"/>
  <cols>
    <col min="1" max="1" width="11.44140625" style="271" customWidth="1"/>
    <col min="2" max="16384" width="8.88671875" style="271"/>
  </cols>
  <sheetData>
    <row r="1" spans="1:2" ht="18.649999999999999" customHeight="1">
      <c r="A1" s="269" t="s">
        <v>645</v>
      </c>
      <c r="B1" s="270"/>
    </row>
    <row r="2" spans="1:2" ht="13">
      <c r="A2" s="272"/>
    </row>
    <row r="3" spans="1:2" ht="13">
      <c r="A3" s="272" t="s">
        <v>646</v>
      </c>
    </row>
    <row r="4" spans="1:2" ht="13">
      <c r="A4" s="272" t="s">
        <v>647</v>
      </c>
    </row>
    <row r="5" spans="1:2" ht="13">
      <c r="A5" s="273" t="s">
        <v>648</v>
      </c>
    </row>
    <row r="6" spans="1:2" ht="13">
      <c r="A6" s="273" t="s">
        <v>649</v>
      </c>
    </row>
    <row r="7" spans="1:2" ht="13">
      <c r="A7" s="274">
        <v>39660</v>
      </c>
    </row>
    <row r="8" spans="1:2" ht="13">
      <c r="A8" s="273">
        <v>17</v>
      </c>
      <c r="B8" s="273" t="s">
        <v>650</v>
      </c>
    </row>
    <row r="9" spans="1:2" ht="13">
      <c r="A9" s="273" t="s">
        <v>651</v>
      </c>
      <c r="B9" s="273" t="s">
        <v>652</v>
      </c>
    </row>
    <row r="10" spans="1:2" ht="13">
      <c r="A10" s="273" t="s">
        <v>653</v>
      </c>
      <c r="B10" s="273" t="s">
        <v>654</v>
      </c>
    </row>
    <row r="11" spans="1:2" ht="13">
      <c r="A11" s="273" t="s">
        <v>655</v>
      </c>
      <c r="B11" s="273" t="s">
        <v>656</v>
      </c>
    </row>
    <row r="12" spans="1:2" ht="13">
      <c r="A12" s="273" t="s">
        <v>657</v>
      </c>
      <c r="B12" s="273" t="s">
        <v>658</v>
      </c>
    </row>
    <row r="13" spans="1:2" ht="13">
      <c r="A13" s="273" t="s">
        <v>659</v>
      </c>
      <c r="B13" s="273" t="s">
        <v>660</v>
      </c>
    </row>
    <row r="14" spans="1:2" ht="13">
      <c r="A14" s="273" t="s">
        <v>661</v>
      </c>
      <c r="B14" s="273" t="s">
        <v>662</v>
      </c>
    </row>
    <row r="15" spans="1:2" ht="13">
      <c r="A15" s="273" t="s">
        <v>663</v>
      </c>
      <c r="B15" s="273" t="s">
        <v>664</v>
      </c>
    </row>
    <row r="16" spans="1:2" ht="13">
      <c r="A16" s="273" t="s">
        <v>665</v>
      </c>
      <c r="B16" s="273" t="s">
        <v>666</v>
      </c>
    </row>
    <row r="17" spans="1:2" ht="13">
      <c r="A17" s="273" t="s">
        <v>667</v>
      </c>
      <c r="B17" s="273" t="s">
        <v>668</v>
      </c>
    </row>
    <row r="18" spans="1:2" ht="13">
      <c r="A18" s="273" t="s">
        <v>669</v>
      </c>
      <c r="B18" s="273" t="s">
        <v>670</v>
      </c>
    </row>
    <row r="19" spans="1:2" ht="13">
      <c r="A19" s="273" t="s">
        <v>671</v>
      </c>
      <c r="B19" s="273" t="s">
        <v>672</v>
      </c>
    </row>
    <row r="20" spans="1:2" ht="13">
      <c r="A20" s="273" t="s">
        <v>673</v>
      </c>
      <c r="B20" s="273" t="s">
        <v>674</v>
      </c>
    </row>
    <row r="21" spans="1:2" ht="13">
      <c r="A21" s="273" t="s">
        <v>675</v>
      </c>
      <c r="B21" s="273" t="s">
        <v>676</v>
      </c>
    </row>
    <row r="22" spans="1:2" ht="13">
      <c r="A22" s="273" t="s">
        <v>677</v>
      </c>
      <c r="B22" s="273" t="s">
        <v>678</v>
      </c>
    </row>
    <row r="23" spans="1:2" ht="13">
      <c r="A23" s="273" t="s">
        <v>679</v>
      </c>
      <c r="B23" s="273" t="s">
        <v>680</v>
      </c>
    </row>
    <row r="24" spans="1:2" ht="13">
      <c r="A24" s="273" t="s">
        <v>681</v>
      </c>
      <c r="B24" s="273" t="s">
        <v>682</v>
      </c>
    </row>
    <row r="25" spans="1:2" ht="13">
      <c r="A25" s="273" t="s">
        <v>683</v>
      </c>
      <c r="B25" s="273" t="s">
        <v>684</v>
      </c>
    </row>
    <row r="26" spans="1:2" ht="13">
      <c r="A26" s="273" t="s">
        <v>685</v>
      </c>
      <c r="B26" s="273" t="s">
        <v>686</v>
      </c>
    </row>
    <row r="27" spans="1:2" ht="13">
      <c r="A27" s="273" t="s">
        <v>687</v>
      </c>
      <c r="B27" s="273" t="s">
        <v>688</v>
      </c>
    </row>
    <row r="28" spans="1:2" ht="13">
      <c r="A28" s="273" t="s">
        <v>689</v>
      </c>
      <c r="B28" s="273" t="s">
        <v>690</v>
      </c>
    </row>
    <row r="29" spans="1:2" ht="13">
      <c r="A29" s="273" t="s">
        <v>691</v>
      </c>
      <c r="B29" s="273" t="s">
        <v>692</v>
      </c>
    </row>
    <row r="30" spans="1:2" ht="13">
      <c r="A30" s="273" t="s">
        <v>693</v>
      </c>
      <c r="B30" s="273" t="s">
        <v>694</v>
      </c>
    </row>
    <row r="31" spans="1:2" ht="13">
      <c r="A31" s="273" t="s">
        <v>695</v>
      </c>
      <c r="B31" s="273" t="s">
        <v>696</v>
      </c>
    </row>
    <row r="32" spans="1:2" ht="13">
      <c r="A32" s="273" t="s">
        <v>697</v>
      </c>
      <c r="B32" s="273" t="s">
        <v>698</v>
      </c>
    </row>
    <row r="33" spans="1:2" ht="13">
      <c r="A33" s="273" t="s">
        <v>699</v>
      </c>
      <c r="B33" s="273" t="s">
        <v>700</v>
      </c>
    </row>
    <row r="34" spans="1:2" ht="13">
      <c r="A34" s="273" t="s">
        <v>701</v>
      </c>
      <c r="B34" s="273" t="s">
        <v>702</v>
      </c>
    </row>
    <row r="35" spans="1:2" ht="13">
      <c r="A35" s="273" t="s">
        <v>703</v>
      </c>
      <c r="B35" s="273" t="s">
        <v>704</v>
      </c>
    </row>
    <row r="36" spans="1:2" ht="13">
      <c r="A36" s="273" t="s">
        <v>705</v>
      </c>
      <c r="B36" s="273" t="s">
        <v>706</v>
      </c>
    </row>
    <row r="37" spans="1:2" ht="13">
      <c r="A37" s="273" t="s">
        <v>707</v>
      </c>
      <c r="B37" s="273" t="s">
        <v>708</v>
      </c>
    </row>
    <row r="38" spans="1:2" ht="13">
      <c r="A38" s="273" t="s">
        <v>709</v>
      </c>
      <c r="B38" s="273" t="s">
        <v>710</v>
      </c>
    </row>
    <row r="39" spans="1:2" ht="13">
      <c r="A39" s="273" t="s">
        <v>711</v>
      </c>
      <c r="B39" s="273" t="s">
        <v>712</v>
      </c>
    </row>
    <row r="40" spans="1:2" ht="13">
      <c r="A40" s="273" t="s">
        <v>713</v>
      </c>
      <c r="B40" s="273" t="s">
        <v>714</v>
      </c>
    </row>
    <row r="41" spans="1:2" ht="13">
      <c r="A41" s="273" t="s">
        <v>715</v>
      </c>
      <c r="B41" s="273" t="s">
        <v>716</v>
      </c>
    </row>
    <row r="42" spans="1:2" ht="13">
      <c r="A42" s="273" t="s">
        <v>717</v>
      </c>
      <c r="B42" s="273" t="s">
        <v>718</v>
      </c>
    </row>
    <row r="43" spans="1:2" ht="13">
      <c r="A43" s="273" t="s">
        <v>719</v>
      </c>
      <c r="B43" s="273" t="s">
        <v>720</v>
      </c>
    </row>
    <row r="44" spans="1:2" ht="13">
      <c r="A44" s="273" t="s">
        <v>721</v>
      </c>
      <c r="B44" s="273" t="s">
        <v>722</v>
      </c>
    </row>
    <row r="45" spans="1:2" ht="13">
      <c r="A45" s="273" t="s">
        <v>723</v>
      </c>
      <c r="B45" s="273" t="s">
        <v>724</v>
      </c>
    </row>
    <row r="46" spans="1:2" ht="13">
      <c r="A46" s="273" t="s">
        <v>725</v>
      </c>
      <c r="B46" s="273" t="s">
        <v>726</v>
      </c>
    </row>
    <row r="47" spans="1:2" ht="13">
      <c r="A47" s="273" t="s">
        <v>727</v>
      </c>
      <c r="B47" s="273" t="s">
        <v>728</v>
      </c>
    </row>
    <row r="48" spans="1:2" ht="13">
      <c r="A48" s="273" t="s">
        <v>729</v>
      </c>
      <c r="B48" s="273" t="s">
        <v>730</v>
      </c>
    </row>
    <row r="49" spans="1:2" ht="13">
      <c r="A49" s="273" t="s">
        <v>731</v>
      </c>
      <c r="B49" s="273" t="s">
        <v>732</v>
      </c>
    </row>
    <row r="50" spans="1:2" ht="13">
      <c r="A50" s="273" t="s">
        <v>733</v>
      </c>
      <c r="B50" s="273" t="s">
        <v>734</v>
      </c>
    </row>
    <row r="51" spans="1:2" ht="13">
      <c r="A51" s="273" t="s">
        <v>735</v>
      </c>
      <c r="B51" s="273" t="s">
        <v>736</v>
      </c>
    </row>
    <row r="52" spans="1:2" ht="13">
      <c r="A52" s="273" t="s">
        <v>737</v>
      </c>
      <c r="B52" s="273" t="s">
        <v>738</v>
      </c>
    </row>
    <row r="53" spans="1:2" ht="13">
      <c r="A53" s="273" t="s">
        <v>739</v>
      </c>
      <c r="B53" s="273" t="s">
        <v>740</v>
      </c>
    </row>
    <row r="54" spans="1:2" ht="13">
      <c r="A54" s="273" t="s">
        <v>741</v>
      </c>
      <c r="B54" s="273" t="s">
        <v>742</v>
      </c>
    </row>
    <row r="55" spans="1:2" ht="13">
      <c r="A55" s="273" t="s">
        <v>743</v>
      </c>
      <c r="B55" s="273" t="s">
        <v>744</v>
      </c>
    </row>
    <row r="56" spans="1:2" ht="13">
      <c r="A56" s="273" t="s">
        <v>745</v>
      </c>
      <c r="B56" s="273" t="s">
        <v>746</v>
      </c>
    </row>
    <row r="57" spans="1:2" ht="13">
      <c r="A57" s="273" t="s">
        <v>747</v>
      </c>
      <c r="B57" s="273" t="s">
        <v>748</v>
      </c>
    </row>
    <row r="58" spans="1:2" ht="13">
      <c r="A58" s="273" t="s">
        <v>749</v>
      </c>
      <c r="B58" s="273" t="s">
        <v>750</v>
      </c>
    </row>
    <row r="59" spans="1:2" ht="13">
      <c r="A59" s="273" t="s">
        <v>751</v>
      </c>
    </row>
    <row r="60" spans="1:2" ht="13">
      <c r="A60" s="273" t="s">
        <v>752</v>
      </c>
    </row>
    <row r="61" spans="1:2" ht="13">
      <c r="A61" s="273" t="s">
        <v>753</v>
      </c>
    </row>
    <row r="62" spans="1:2" ht="13">
      <c r="A62" s="273" t="s">
        <v>754</v>
      </c>
    </row>
    <row r="63" spans="1:2" ht="13">
      <c r="A63" s="273" t="s">
        <v>755</v>
      </c>
    </row>
    <row r="64" spans="1:2" ht="13">
      <c r="A64" s="273" t="s">
        <v>756</v>
      </c>
    </row>
    <row r="65" spans="1:1" ht="13">
      <c r="A65" s="273" t="s">
        <v>757</v>
      </c>
    </row>
    <row r="66" spans="1:1" ht="13">
      <c r="A66" s="273" t="s">
        <v>758</v>
      </c>
    </row>
    <row r="67" spans="1:1" ht="13">
      <c r="A67" s="273" t="s">
        <v>759</v>
      </c>
    </row>
    <row r="68" spans="1:1" ht="13">
      <c r="A68" s="273" t="s">
        <v>760</v>
      </c>
    </row>
    <row r="69" spans="1:1" ht="13">
      <c r="A69" s="273" t="s">
        <v>761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CB2CB-8DF9-4F01-8BBD-BCBB39FC75C5}">
  <dimension ref="A1:O68"/>
  <sheetViews>
    <sheetView workbookViewId="0">
      <selection activeCell="U16" sqref="U16"/>
    </sheetView>
  </sheetViews>
  <sheetFormatPr defaultColWidth="9.33203125" defaultRowHeight="10"/>
  <cols>
    <col min="1" max="1" width="11.44140625" style="271" customWidth="1"/>
    <col min="2" max="16384" width="9.33203125" style="271"/>
  </cols>
  <sheetData>
    <row r="1" spans="1:15" ht="18.649999999999999" customHeight="1">
      <c r="A1" s="269" t="s">
        <v>762</v>
      </c>
      <c r="B1" s="270"/>
    </row>
    <row r="2" spans="1:15" ht="13">
      <c r="A2" s="272"/>
    </row>
    <row r="3" spans="1:15" ht="15.5">
      <c r="A3" s="275" t="s">
        <v>763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</row>
    <row r="4" spans="1:15" ht="15.5">
      <c r="A4" s="275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5.5">
      <c r="A5" s="275" t="s">
        <v>764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</row>
    <row r="6" spans="1:15" ht="15.5">
      <c r="A6" s="275" t="s">
        <v>765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</row>
    <row r="7" spans="1:15" ht="15.5">
      <c r="A7" s="275" t="s">
        <v>766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</row>
    <row r="8" spans="1:15" ht="15.5">
      <c r="A8" s="275" t="s">
        <v>767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</row>
    <row r="9" spans="1:15" ht="15.5">
      <c r="A9" s="275"/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</row>
    <row r="10" spans="1:15" ht="15.5">
      <c r="A10" s="275" t="s">
        <v>768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</row>
    <row r="12" spans="1:15" ht="13">
      <c r="A12" s="273"/>
      <c r="B12" s="273"/>
    </row>
    <row r="13" spans="1:15" ht="13">
      <c r="A13" s="273"/>
      <c r="B13" s="273"/>
    </row>
    <row r="14" spans="1:15" ht="13">
      <c r="A14" s="273"/>
      <c r="B14" s="273"/>
    </row>
    <row r="15" spans="1:15" ht="13">
      <c r="A15" s="273"/>
      <c r="B15" s="273"/>
    </row>
    <row r="16" spans="1:15" ht="13">
      <c r="A16" s="273"/>
      <c r="B16" s="273"/>
    </row>
    <row r="17" spans="1:2" ht="13">
      <c r="A17" s="273"/>
      <c r="B17" s="273"/>
    </row>
    <row r="18" spans="1:2" ht="13">
      <c r="A18" s="273"/>
      <c r="B18" s="273"/>
    </row>
    <row r="19" spans="1:2" ht="13">
      <c r="A19" s="273"/>
      <c r="B19" s="273"/>
    </row>
    <row r="20" spans="1:2" ht="13">
      <c r="A20" s="273"/>
      <c r="B20" s="273"/>
    </row>
    <row r="21" spans="1:2" ht="13">
      <c r="A21" s="273"/>
      <c r="B21" s="273"/>
    </row>
    <row r="22" spans="1:2" ht="13">
      <c r="A22" s="273"/>
      <c r="B22" s="273"/>
    </row>
    <row r="23" spans="1:2" ht="13">
      <c r="A23" s="273"/>
      <c r="B23" s="273"/>
    </row>
    <row r="24" spans="1:2" ht="13">
      <c r="A24" s="273"/>
      <c r="B24" s="273"/>
    </row>
    <row r="25" spans="1:2" ht="13">
      <c r="A25" s="273"/>
      <c r="B25" s="273"/>
    </row>
    <row r="26" spans="1:2" ht="13">
      <c r="A26" s="273"/>
      <c r="B26" s="273"/>
    </row>
    <row r="27" spans="1:2" ht="13">
      <c r="A27" s="273"/>
      <c r="B27" s="273"/>
    </row>
    <row r="28" spans="1:2" ht="13">
      <c r="A28" s="273"/>
      <c r="B28" s="273"/>
    </row>
    <row r="29" spans="1:2" ht="13">
      <c r="A29" s="273"/>
      <c r="B29" s="273"/>
    </row>
    <row r="30" spans="1:2" ht="13">
      <c r="A30" s="273"/>
      <c r="B30" s="273"/>
    </row>
    <row r="31" spans="1:2" ht="13">
      <c r="A31" s="273"/>
      <c r="B31" s="273"/>
    </row>
    <row r="32" spans="1:2" ht="13">
      <c r="A32" s="273"/>
      <c r="B32" s="273"/>
    </row>
    <row r="33" spans="1:2" ht="13">
      <c r="A33" s="273"/>
      <c r="B33" s="273"/>
    </row>
    <row r="34" spans="1:2" ht="13">
      <c r="A34" s="273"/>
      <c r="B34" s="273"/>
    </row>
    <row r="35" spans="1:2" ht="13">
      <c r="A35" s="273"/>
      <c r="B35" s="273"/>
    </row>
    <row r="36" spans="1:2" ht="13">
      <c r="A36" s="273"/>
      <c r="B36" s="273"/>
    </row>
    <row r="37" spans="1:2" ht="13">
      <c r="A37" s="273"/>
      <c r="B37" s="273"/>
    </row>
    <row r="38" spans="1:2" ht="13">
      <c r="A38" s="273"/>
      <c r="B38" s="273"/>
    </row>
    <row r="39" spans="1:2" ht="13">
      <c r="A39" s="273"/>
      <c r="B39" s="273"/>
    </row>
    <row r="40" spans="1:2" ht="13">
      <c r="A40" s="273"/>
      <c r="B40" s="273"/>
    </row>
    <row r="41" spans="1:2" ht="13">
      <c r="A41" s="273"/>
      <c r="B41" s="273"/>
    </row>
    <row r="42" spans="1:2" ht="13">
      <c r="A42" s="273"/>
      <c r="B42" s="273"/>
    </row>
    <row r="43" spans="1:2" ht="13">
      <c r="A43" s="273"/>
      <c r="B43" s="273"/>
    </row>
    <row r="44" spans="1:2" ht="13">
      <c r="A44" s="273"/>
      <c r="B44" s="273"/>
    </row>
    <row r="45" spans="1:2" ht="13">
      <c r="A45" s="273"/>
      <c r="B45" s="273"/>
    </row>
    <row r="46" spans="1:2" ht="13">
      <c r="A46" s="273"/>
      <c r="B46" s="273"/>
    </row>
    <row r="47" spans="1:2" ht="13">
      <c r="A47" s="273"/>
      <c r="B47" s="273"/>
    </row>
    <row r="48" spans="1:2" ht="13">
      <c r="A48" s="273"/>
      <c r="B48" s="273"/>
    </row>
    <row r="49" spans="1:2" ht="13">
      <c r="A49" s="273"/>
      <c r="B49" s="273"/>
    </row>
    <row r="50" spans="1:2" ht="13">
      <c r="A50" s="273"/>
      <c r="B50" s="273"/>
    </row>
    <row r="51" spans="1:2" ht="13">
      <c r="A51" s="273"/>
      <c r="B51" s="273"/>
    </row>
    <row r="52" spans="1:2" ht="13">
      <c r="A52" s="273"/>
      <c r="B52" s="273"/>
    </row>
    <row r="53" spans="1:2" ht="13">
      <c r="A53" s="273"/>
      <c r="B53" s="273"/>
    </row>
    <row r="54" spans="1:2" ht="13">
      <c r="A54" s="273"/>
      <c r="B54" s="273"/>
    </row>
    <row r="55" spans="1:2" ht="13">
      <c r="A55" s="273"/>
      <c r="B55" s="273"/>
    </row>
    <row r="56" spans="1:2" ht="13">
      <c r="A56" s="273"/>
      <c r="B56" s="273"/>
    </row>
    <row r="57" spans="1:2" ht="13">
      <c r="A57" s="273"/>
      <c r="B57" s="273"/>
    </row>
    <row r="58" spans="1:2" ht="13">
      <c r="A58" s="273"/>
    </row>
    <row r="59" spans="1:2" ht="13">
      <c r="A59" s="273"/>
    </row>
    <row r="60" spans="1:2" ht="13">
      <c r="A60" s="273"/>
    </row>
    <row r="61" spans="1:2" ht="13">
      <c r="A61" s="273"/>
    </row>
    <row r="62" spans="1:2" ht="13">
      <c r="A62" s="273"/>
    </row>
    <row r="63" spans="1:2" ht="13">
      <c r="A63" s="273"/>
    </row>
    <row r="64" spans="1:2" ht="13">
      <c r="A64" s="273"/>
    </row>
    <row r="65" spans="1:1" ht="13">
      <c r="A65" s="273"/>
    </row>
    <row r="66" spans="1:1" ht="13">
      <c r="A66" s="273"/>
    </row>
    <row r="67" spans="1:1" ht="13">
      <c r="A67" s="273"/>
    </row>
    <row r="68" spans="1:1" ht="13">
      <c r="A68" s="273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9D3DF-B5A0-41E8-A330-A6DBBD87F517}">
  <dimension ref="A1:CR68"/>
  <sheetViews>
    <sheetView workbookViewId="0">
      <selection activeCell="U16" sqref="U16"/>
    </sheetView>
  </sheetViews>
  <sheetFormatPr defaultColWidth="9.33203125" defaultRowHeight="10"/>
  <cols>
    <col min="1" max="1" width="11.44140625" style="271" customWidth="1"/>
    <col min="2" max="16384" width="9.33203125" style="271"/>
  </cols>
  <sheetData>
    <row r="1" spans="1:96" ht="18.649999999999999" customHeight="1">
      <c r="A1" s="269" t="s">
        <v>769</v>
      </c>
      <c r="B1" s="270"/>
    </row>
    <row r="2" spans="1:96" ht="13">
      <c r="A2" s="272"/>
    </row>
    <row r="3" spans="1:96" ht="15.5">
      <c r="A3" s="275" t="s">
        <v>770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  <c r="BC3" s="275"/>
      <c r="BD3" s="275"/>
      <c r="BE3" s="275"/>
      <c r="BF3" s="275"/>
      <c r="BG3" s="275"/>
      <c r="BH3" s="275"/>
      <c r="BI3" s="275"/>
      <c r="BJ3" s="275"/>
      <c r="BK3" s="275"/>
      <c r="BL3" s="275"/>
      <c r="BM3" s="275"/>
      <c r="BN3" s="275"/>
      <c r="BO3" s="275"/>
      <c r="BP3" s="275"/>
      <c r="BQ3" s="275"/>
      <c r="BR3" s="275"/>
      <c r="BS3" s="275"/>
      <c r="BT3" s="275"/>
      <c r="BU3" s="275"/>
      <c r="BV3" s="275"/>
      <c r="BW3" s="275"/>
      <c r="BX3" s="275"/>
      <c r="BY3" s="275"/>
      <c r="BZ3" s="275"/>
      <c r="CA3" s="275"/>
      <c r="CB3" s="275"/>
      <c r="CC3" s="275"/>
      <c r="CD3" s="275"/>
      <c r="CE3" s="275"/>
      <c r="CF3" s="275"/>
      <c r="CG3" s="275"/>
      <c r="CH3" s="275"/>
      <c r="CI3" s="275"/>
      <c r="CJ3" s="275"/>
      <c r="CK3" s="275"/>
      <c r="CL3" s="275"/>
      <c r="CM3" s="275"/>
      <c r="CN3" s="275"/>
      <c r="CO3" s="275"/>
      <c r="CP3" s="275"/>
      <c r="CQ3" s="275"/>
      <c r="CR3" s="275"/>
    </row>
    <row r="4" spans="1:96" ht="15.5">
      <c r="A4" s="275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O4" s="275"/>
      <c r="AP4" s="275"/>
      <c r="AQ4" s="275"/>
      <c r="AR4" s="275"/>
      <c r="AS4" s="275"/>
      <c r="AT4" s="275"/>
      <c r="AU4" s="275"/>
      <c r="AV4" s="275"/>
      <c r="AW4" s="275"/>
      <c r="AX4" s="275"/>
      <c r="AY4" s="275"/>
      <c r="AZ4" s="275"/>
      <c r="BA4" s="275"/>
      <c r="BB4" s="275"/>
      <c r="BC4" s="275"/>
      <c r="BD4" s="275"/>
      <c r="BE4" s="275"/>
      <c r="BF4" s="275"/>
      <c r="BG4" s="275"/>
      <c r="BH4" s="275"/>
      <c r="BI4" s="275"/>
      <c r="BJ4" s="275"/>
      <c r="BK4" s="275"/>
      <c r="BL4" s="275"/>
      <c r="BM4" s="275"/>
      <c r="BN4" s="275"/>
      <c r="BO4" s="275"/>
      <c r="BP4" s="275"/>
      <c r="BQ4" s="275"/>
      <c r="BR4" s="275"/>
      <c r="BS4" s="275"/>
      <c r="BT4" s="275"/>
      <c r="BU4" s="275"/>
      <c r="BV4" s="275"/>
      <c r="BW4" s="275"/>
      <c r="BX4" s="275"/>
      <c r="BY4" s="275"/>
      <c r="BZ4" s="275"/>
      <c r="CA4" s="275"/>
      <c r="CB4" s="275"/>
      <c r="CC4" s="275"/>
      <c r="CD4" s="275"/>
      <c r="CE4" s="275"/>
      <c r="CF4" s="275"/>
      <c r="CG4" s="275"/>
      <c r="CH4" s="275"/>
      <c r="CI4" s="275"/>
      <c r="CJ4" s="275"/>
      <c r="CK4" s="275"/>
      <c r="CL4" s="275"/>
      <c r="CM4" s="275"/>
      <c r="CN4" s="275"/>
      <c r="CO4" s="275"/>
      <c r="CP4" s="275"/>
      <c r="CQ4" s="275"/>
      <c r="CR4" s="275"/>
    </row>
    <row r="5" spans="1:96" ht="15.5">
      <c r="A5" s="275" t="s">
        <v>771</v>
      </c>
      <c r="B5" s="276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  <c r="AV5" s="275"/>
      <c r="AW5" s="275"/>
      <c r="AX5" s="275"/>
      <c r="AY5" s="275"/>
      <c r="AZ5" s="275"/>
      <c r="BA5" s="275"/>
      <c r="BB5" s="275"/>
      <c r="BC5" s="275"/>
      <c r="BD5" s="275"/>
      <c r="BE5" s="275"/>
      <c r="BF5" s="275"/>
      <c r="BG5" s="275"/>
      <c r="BH5" s="275"/>
      <c r="BI5" s="275"/>
      <c r="BJ5" s="275"/>
      <c r="BK5" s="275"/>
      <c r="BL5" s="275"/>
      <c r="BM5" s="275"/>
      <c r="BN5" s="275"/>
      <c r="BO5" s="275"/>
      <c r="BP5" s="275"/>
      <c r="BQ5" s="275"/>
      <c r="BR5" s="275"/>
      <c r="BS5" s="275"/>
      <c r="BT5" s="275"/>
      <c r="BU5" s="275"/>
      <c r="BV5" s="275"/>
      <c r="BW5" s="275"/>
      <c r="BX5" s="275"/>
      <c r="BY5" s="275"/>
      <c r="BZ5" s="275"/>
      <c r="CA5" s="275"/>
      <c r="CB5" s="275"/>
      <c r="CC5" s="275"/>
      <c r="CD5" s="275"/>
      <c r="CE5" s="275"/>
      <c r="CF5" s="275"/>
      <c r="CG5" s="275"/>
      <c r="CH5" s="275"/>
      <c r="CI5" s="275"/>
      <c r="CJ5" s="275"/>
      <c r="CK5" s="275"/>
      <c r="CL5" s="275"/>
      <c r="CM5" s="275"/>
      <c r="CN5" s="275"/>
      <c r="CO5" s="275"/>
      <c r="CP5" s="275"/>
      <c r="CQ5" s="275"/>
      <c r="CR5" s="275"/>
    </row>
    <row r="6" spans="1:96" ht="15.5">
      <c r="A6" s="275"/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75"/>
      <c r="BJ6" s="275"/>
      <c r="BK6" s="275"/>
      <c r="BL6" s="275"/>
      <c r="BM6" s="275"/>
      <c r="BN6" s="275"/>
      <c r="BO6" s="275"/>
      <c r="BP6" s="275"/>
      <c r="BQ6" s="275"/>
      <c r="BR6" s="275"/>
      <c r="BS6" s="275"/>
      <c r="BT6" s="275"/>
      <c r="BU6" s="275"/>
      <c r="BV6" s="275"/>
      <c r="BW6" s="275"/>
      <c r="BX6" s="275"/>
      <c r="BY6" s="275"/>
      <c r="BZ6" s="275"/>
      <c r="CA6" s="275"/>
      <c r="CB6" s="275"/>
      <c r="CC6" s="275"/>
      <c r="CD6" s="275"/>
      <c r="CE6" s="275"/>
      <c r="CF6" s="275"/>
      <c r="CG6" s="275"/>
      <c r="CH6" s="275"/>
      <c r="CI6" s="275"/>
      <c r="CJ6" s="275"/>
      <c r="CK6" s="275"/>
      <c r="CL6" s="275"/>
      <c r="CM6" s="275"/>
      <c r="CN6" s="275"/>
      <c r="CO6" s="275"/>
      <c r="CP6" s="275"/>
      <c r="CQ6" s="275"/>
      <c r="CR6" s="275"/>
    </row>
    <row r="7" spans="1:96" ht="15.5">
      <c r="A7" s="275" t="s">
        <v>772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</row>
    <row r="8" spans="1:96" ht="15.5">
      <c r="A8" s="275"/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275"/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275"/>
      <c r="BK8" s="275"/>
      <c r="BL8" s="275"/>
      <c r="BM8" s="275"/>
      <c r="BN8" s="275"/>
      <c r="BO8" s="275"/>
      <c r="BP8" s="275"/>
      <c r="BQ8" s="275"/>
      <c r="BR8" s="275"/>
      <c r="BS8" s="275"/>
      <c r="BT8" s="275"/>
      <c r="BU8" s="275"/>
      <c r="BV8" s="275"/>
      <c r="BW8" s="275"/>
      <c r="BX8" s="275"/>
      <c r="BY8" s="275"/>
      <c r="BZ8" s="275"/>
      <c r="CA8" s="275"/>
      <c r="CB8" s="275"/>
      <c r="CC8" s="275"/>
      <c r="CD8" s="275"/>
      <c r="CE8" s="275"/>
      <c r="CF8" s="275"/>
      <c r="CG8" s="275"/>
      <c r="CH8" s="275"/>
      <c r="CI8" s="275"/>
      <c r="CJ8" s="275"/>
      <c r="CK8" s="275"/>
      <c r="CL8" s="275"/>
      <c r="CM8" s="275"/>
      <c r="CN8" s="275"/>
      <c r="CO8" s="275"/>
      <c r="CP8" s="275"/>
      <c r="CQ8" s="275"/>
      <c r="CR8" s="275"/>
    </row>
    <row r="9" spans="1:96" ht="15.5">
      <c r="A9" s="275" t="s">
        <v>773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75"/>
      <c r="BQ9" s="275"/>
      <c r="BR9" s="275"/>
      <c r="BS9" s="275"/>
      <c r="BT9" s="275"/>
      <c r="BU9" s="275"/>
      <c r="BV9" s="275"/>
      <c r="BW9" s="275"/>
      <c r="BX9" s="275"/>
      <c r="BY9" s="275"/>
      <c r="BZ9" s="275"/>
      <c r="CA9" s="275"/>
      <c r="CB9" s="275"/>
      <c r="CC9" s="275"/>
      <c r="CD9" s="275"/>
      <c r="CE9" s="275"/>
      <c r="CF9" s="275"/>
      <c r="CG9" s="275"/>
      <c r="CH9" s="275"/>
      <c r="CI9" s="275"/>
      <c r="CJ9" s="275"/>
      <c r="CK9" s="275"/>
      <c r="CL9" s="275"/>
      <c r="CM9" s="275"/>
      <c r="CN9" s="275"/>
      <c r="CO9" s="275"/>
      <c r="CP9" s="275"/>
      <c r="CQ9" s="275"/>
      <c r="CR9" s="275"/>
    </row>
    <row r="10" spans="1:96" ht="15.5">
      <c r="A10" s="275"/>
      <c r="B10" s="277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275"/>
      <c r="BR10" s="275"/>
      <c r="BS10" s="275"/>
      <c r="BT10" s="275"/>
      <c r="BU10" s="275"/>
      <c r="BV10" s="275"/>
      <c r="BW10" s="275"/>
      <c r="BX10" s="275"/>
      <c r="BY10" s="275"/>
      <c r="BZ10" s="275"/>
      <c r="CA10" s="275"/>
      <c r="CB10" s="275"/>
      <c r="CC10" s="275"/>
      <c r="CD10" s="275"/>
      <c r="CE10" s="275"/>
      <c r="CF10" s="275"/>
      <c r="CG10" s="275"/>
      <c r="CH10" s="275"/>
      <c r="CI10" s="275"/>
      <c r="CJ10" s="275"/>
      <c r="CK10" s="275"/>
      <c r="CL10" s="275"/>
      <c r="CM10" s="275"/>
      <c r="CN10" s="275"/>
      <c r="CO10" s="275"/>
      <c r="CP10" s="275"/>
      <c r="CQ10" s="275"/>
      <c r="CR10" s="275"/>
    </row>
    <row r="11" spans="1:96" ht="15.5">
      <c r="A11" s="275" t="s">
        <v>774</v>
      </c>
      <c r="B11" s="277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  <c r="BP11" s="275"/>
      <c r="BQ11" s="275"/>
      <c r="BR11" s="275"/>
      <c r="BS11" s="275"/>
      <c r="BT11" s="275"/>
      <c r="BU11" s="275"/>
      <c r="BV11" s="275"/>
      <c r="BW11" s="275"/>
      <c r="BX11" s="275"/>
      <c r="BY11" s="275"/>
      <c r="BZ11" s="275"/>
      <c r="CA11" s="275"/>
      <c r="CB11" s="275"/>
      <c r="CC11" s="275"/>
      <c r="CD11" s="275"/>
      <c r="CE11" s="275"/>
      <c r="CF11" s="275"/>
      <c r="CG11" s="275"/>
      <c r="CH11" s="275"/>
      <c r="CI11" s="275"/>
      <c r="CJ11" s="275"/>
      <c r="CK11" s="275"/>
      <c r="CL11" s="275"/>
      <c r="CM11" s="275"/>
      <c r="CN11" s="275"/>
      <c r="CO11" s="275"/>
      <c r="CP11" s="275"/>
      <c r="CQ11" s="275"/>
      <c r="CR11" s="275"/>
    </row>
    <row r="12" spans="1:96" ht="15.5">
      <c r="A12" s="275"/>
      <c r="B12" s="277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  <c r="BR12" s="275"/>
      <c r="BS12" s="275"/>
      <c r="BT12" s="275"/>
      <c r="BU12" s="275"/>
      <c r="BV12" s="275"/>
      <c r="BW12" s="275"/>
      <c r="BX12" s="275"/>
      <c r="BY12" s="275"/>
      <c r="BZ12" s="275"/>
      <c r="CA12" s="275"/>
      <c r="CB12" s="275"/>
      <c r="CC12" s="275"/>
      <c r="CD12" s="275"/>
      <c r="CE12" s="275"/>
      <c r="CF12" s="275"/>
      <c r="CG12" s="275"/>
      <c r="CH12" s="275"/>
      <c r="CI12" s="275"/>
      <c r="CJ12" s="275"/>
      <c r="CK12" s="275"/>
      <c r="CL12" s="275"/>
      <c r="CM12" s="275"/>
      <c r="CN12" s="275"/>
      <c r="CO12" s="275"/>
      <c r="CP12" s="275"/>
      <c r="CQ12" s="275"/>
      <c r="CR12" s="275"/>
    </row>
    <row r="13" spans="1:96" ht="15.5">
      <c r="A13" s="275"/>
      <c r="B13" s="277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  <c r="BP13" s="275"/>
      <c r="BQ13" s="275"/>
      <c r="BR13" s="275"/>
      <c r="BS13" s="275"/>
      <c r="BT13" s="275"/>
      <c r="BU13" s="275"/>
      <c r="BV13" s="275"/>
      <c r="BW13" s="275"/>
      <c r="BX13" s="275"/>
      <c r="BY13" s="275"/>
      <c r="BZ13" s="275"/>
      <c r="CA13" s="275"/>
      <c r="CB13" s="275"/>
      <c r="CC13" s="275"/>
      <c r="CD13" s="275"/>
      <c r="CE13" s="275"/>
      <c r="CF13" s="275"/>
      <c r="CG13" s="275"/>
      <c r="CH13" s="275"/>
      <c r="CI13" s="275"/>
      <c r="CJ13" s="275"/>
      <c r="CK13" s="275"/>
      <c r="CL13" s="275"/>
      <c r="CM13" s="275"/>
      <c r="CN13" s="275"/>
      <c r="CO13" s="275"/>
      <c r="CP13" s="275"/>
      <c r="CQ13" s="275"/>
      <c r="CR13" s="275"/>
    </row>
    <row r="14" spans="1:96" ht="15.5">
      <c r="A14" s="275"/>
      <c r="B14" s="277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  <c r="BR14" s="275"/>
      <c r="BS14" s="275"/>
      <c r="BT14" s="275"/>
      <c r="BU14" s="275"/>
      <c r="BV14" s="275"/>
      <c r="BW14" s="275"/>
      <c r="BX14" s="275"/>
      <c r="BY14" s="275"/>
      <c r="BZ14" s="275"/>
      <c r="CA14" s="275"/>
      <c r="CB14" s="275"/>
      <c r="CC14" s="275"/>
      <c r="CD14" s="275"/>
      <c r="CE14" s="275"/>
      <c r="CF14" s="275"/>
      <c r="CG14" s="275"/>
      <c r="CH14" s="275"/>
      <c r="CI14" s="275"/>
      <c r="CJ14" s="275"/>
      <c r="CK14" s="275"/>
      <c r="CL14" s="275"/>
      <c r="CM14" s="275"/>
      <c r="CN14" s="275"/>
      <c r="CO14" s="275"/>
      <c r="CP14" s="275"/>
      <c r="CQ14" s="275"/>
      <c r="CR14" s="275"/>
    </row>
    <row r="15" spans="1:96" ht="15.5">
      <c r="A15" s="275" t="s">
        <v>775</v>
      </c>
      <c r="B15" s="277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5"/>
      <c r="AO15" s="275"/>
      <c r="AP15" s="275"/>
      <c r="AQ15" s="275"/>
      <c r="AR15" s="275"/>
      <c r="AS15" s="275"/>
      <c r="AT15" s="275"/>
      <c r="AU15" s="275"/>
      <c r="AV15" s="275"/>
      <c r="AW15" s="275"/>
      <c r="AX15" s="275"/>
      <c r="AY15" s="275"/>
      <c r="AZ15" s="275"/>
      <c r="BA15" s="275"/>
      <c r="BB15" s="275"/>
      <c r="BC15" s="275"/>
      <c r="BD15" s="275"/>
      <c r="BE15" s="275"/>
      <c r="BF15" s="275"/>
      <c r="BG15" s="275"/>
      <c r="BH15" s="275"/>
      <c r="BI15" s="275"/>
      <c r="BJ15" s="275"/>
      <c r="BK15" s="275"/>
      <c r="BL15" s="275"/>
      <c r="BM15" s="275"/>
      <c r="BN15" s="275"/>
      <c r="BO15" s="275"/>
      <c r="BP15" s="275"/>
      <c r="BQ15" s="275"/>
      <c r="BR15" s="275"/>
      <c r="BS15" s="275"/>
      <c r="BT15" s="275"/>
      <c r="BU15" s="275"/>
      <c r="BV15" s="275"/>
      <c r="BW15" s="275"/>
      <c r="BX15" s="275"/>
      <c r="BY15" s="275"/>
      <c r="BZ15" s="275"/>
      <c r="CA15" s="275"/>
      <c r="CB15" s="275"/>
      <c r="CC15" s="275"/>
      <c r="CD15" s="275"/>
      <c r="CE15" s="275"/>
      <c r="CF15" s="275"/>
      <c r="CG15" s="275"/>
      <c r="CH15" s="275"/>
      <c r="CI15" s="275"/>
      <c r="CJ15" s="275"/>
      <c r="CK15" s="275"/>
      <c r="CL15" s="275"/>
      <c r="CM15" s="275"/>
      <c r="CN15" s="275"/>
      <c r="CO15" s="275"/>
      <c r="CP15" s="275"/>
      <c r="CQ15" s="275"/>
      <c r="CR15" s="275"/>
    </row>
    <row r="16" spans="1:96" ht="15.5">
      <c r="A16" s="275"/>
      <c r="B16" s="277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5"/>
      <c r="BU16" s="275"/>
      <c r="BV16" s="275"/>
      <c r="BW16" s="275"/>
      <c r="BX16" s="275"/>
      <c r="BY16" s="275"/>
      <c r="BZ16" s="275"/>
      <c r="CA16" s="275"/>
      <c r="CB16" s="275"/>
      <c r="CC16" s="275"/>
      <c r="CD16" s="275"/>
      <c r="CE16" s="275"/>
      <c r="CF16" s="275"/>
      <c r="CG16" s="275"/>
      <c r="CH16" s="275"/>
      <c r="CI16" s="275"/>
      <c r="CJ16" s="275"/>
      <c r="CK16" s="275"/>
      <c r="CL16" s="275"/>
      <c r="CM16" s="275"/>
      <c r="CN16" s="275"/>
      <c r="CO16" s="275"/>
      <c r="CP16" s="275"/>
      <c r="CQ16" s="275"/>
      <c r="CR16" s="275"/>
    </row>
    <row r="17" spans="1:96" ht="15.5">
      <c r="A17" s="275" t="s">
        <v>764</v>
      </c>
      <c r="B17" s="277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  <c r="BP17" s="275"/>
      <c r="BQ17" s="275"/>
      <c r="BR17" s="275"/>
      <c r="BS17" s="275"/>
      <c r="BT17" s="275"/>
      <c r="BU17" s="275"/>
      <c r="BV17" s="275"/>
      <c r="BW17" s="275"/>
      <c r="BX17" s="275"/>
      <c r="BY17" s="275"/>
      <c r="BZ17" s="275"/>
      <c r="CA17" s="275"/>
      <c r="CB17" s="275"/>
      <c r="CC17" s="275"/>
      <c r="CD17" s="275"/>
      <c r="CE17" s="275"/>
      <c r="CF17" s="275"/>
      <c r="CG17" s="275"/>
      <c r="CH17" s="275"/>
      <c r="CI17" s="275"/>
      <c r="CJ17" s="275"/>
      <c r="CK17" s="275"/>
      <c r="CL17" s="275"/>
      <c r="CM17" s="275"/>
      <c r="CN17" s="275"/>
      <c r="CO17" s="275"/>
      <c r="CP17" s="275"/>
      <c r="CQ17" s="275"/>
      <c r="CR17" s="275"/>
    </row>
    <row r="18" spans="1:96" ht="15.5">
      <c r="A18" s="275"/>
      <c r="B18" s="277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5"/>
      <c r="AO18" s="275"/>
      <c r="AP18" s="275"/>
      <c r="AQ18" s="275"/>
      <c r="AR18" s="275"/>
      <c r="AS18" s="275"/>
      <c r="AT18" s="275"/>
      <c r="AU18" s="275"/>
      <c r="AV18" s="275"/>
      <c r="AW18" s="275"/>
      <c r="AX18" s="275"/>
      <c r="AY18" s="275"/>
      <c r="AZ18" s="275"/>
      <c r="BA18" s="275"/>
      <c r="BB18" s="275"/>
      <c r="BC18" s="275"/>
      <c r="BD18" s="275"/>
      <c r="BE18" s="275"/>
      <c r="BF18" s="275"/>
      <c r="BG18" s="275"/>
      <c r="BH18" s="275"/>
      <c r="BI18" s="275"/>
      <c r="BJ18" s="275"/>
      <c r="BK18" s="275"/>
      <c r="BL18" s="275"/>
      <c r="BM18" s="275"/>
      <c r="BN18" s="275"/>
      <c r="BO18" s="275"/>
      <c r="BP18" s="275"/>
      <c r="BQ18" s="275"/>
      <c r="BR18" s="275"/>
      <c r="BS18" s="275"/>
      <c r="BT18" s="275"/>
      <c r="BU18" s="275"/>
      <c r="BV18" s="275"/>
      <c r="BW18" s="275"/>
      <c r="BX18" s="275"/>
      <c r="BY18" s="275"/>
      <c r="BZ18" s="275"/>
      <c r="CA18" s="275"/>
      <c r="CB18" s="275"/>
      <c r="CC18" s="275"/>
      <c r="CD18" s="275"/>
      <c r="CE18" s="275"/>
      <c r="CF18" s="275"/>
      <c r="CG18" s="275"/>
      <c r="CH18" s="275"/>
      <c r="CI18" s="275"/>
      <c r="CJ18" s="275"/>
      <c r="CK18" s="275"/>
      <c r="CL18" s="275"/>
      <c r="CM18" s="275"/>
      <c r="CN18" s="275"/>
      <c r="CO18" s="275"/>
      <c r="CP18" s="275"/>
      <c r="CQ18" s="275"/>
      <c r="CR18" s="275"/>
    </row>
    <row r="19" spans="1:96" ht="15.5">
      <c r="A19" s="275" t="s">
        <v>765</v>
      </c>
      <c r="B19" s="277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</row>
    <row r="20" spans="1:96" ht="15.5">
      <c r="A20" s="275"/>
      <c r="B20" s="277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275"/>
      <c r="BO20" s="275"/>
      <c r="BP20" s="275"/>
      <c r="BQ20" s="275"/>
      <c r="BR20" s="275"/>
      <c r="BS20" s="275"/>
      <c r="BT20" s="275"/>
      <c r="BU20" s="275"/>
      <c r="BV20" s="275"/>
      <c r="BW20" s="275"/>
      <c r="BX20" s="275"/>
      <c r="BY20" s="275"/>
      <c r="BZ20" s="275"/>
      <c r="CA20" s="275"/>
      <c r="CB20" s="275"/>
      <c r="CC20" s="275"/>
      <c r="CD20" s="275"/>
      <c r="CE20" s="275"/>
      <c r="CF20" s="275"/>
      <c r="CG20" s="275"/>
      <c r="CH20" s="275"/>
      <c r="CI20" s="275"/>
      <c r="CJ20" s="275"/>
      <c r="CK20" s="275"/>
      <c r="CL20" s="275"/>
      <c r="CM20" s="275"/>
      <c r="CN20" s="275"/>
      <c r="CO20" s="275"/>
      <c r="CP20" s="275"/>
      <c r="CQ20" s="275"/>
      <c r="CR20" s="275"/>
    </row>
    <row r="21" spans="1:96" ht="15.5">
      <c r="A21" s="275" t="s">
        <v>766</v>
      </c>
      <c r="B21" s="277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275"/>
      <c r="AJ21" s="275"/>
      <c r="AK21" s="275"/>
      <c r="AL21" s="275"/>
      <c r="AM21" s="275"/>
      <c r="AN21" s="275"/>
      <c r="AO21" s="275"/>
      <c r="AP21" s="275"/>
      <c r="AQ21" s="275"/>
      <c r="AR21" s="275"/>
      <c r="AS21" s="275"/>
      <c r="AT21" s="275"/>
      <c r="AU21" s="275"/>
      <c r="AV21" s="275"/>
      <c r="AW21" s="275"/>
      <c r="AX21" s="275"/>
      <c r="AY21" s="275"/>
      <c r="AZ21" s="275"/>
      <c r="BA21" s="275"/>
      <c r="BB21" s="275"/>
      <c r="BC21" s="275"/>
      <c r="BD21" s="275"/>
      <c r="BE21" s="275"/>
      <c r="BF21" s="275"/>
      <c r="BG21" s="275"/>
      <c r="BH21" s="275"/>
      <c r="BI21" s="275"/>
      <c r="BJ21" s="275"/>
      <c r="BK21" s="275"/>
      <c r="BL21" s="275"/>
      <c r="BM21" s="275"/>
      <c r="BN21" s="275"/>
      <c r="BO21" s="275"/>
      <c r="BP21" s="275"/>
      <c r="BQ21" s="275"/>
      <c r="BR21" s="275"/>
      <c r="BS21" s="275"/>
      <c r="BT21" s="275"/>
      <c r="BU21" s="275"/>
      <c r="BV21" s="275"/>
      <c r="BW21" s="275"/>
      <c r="BX21" s="275"/>
      <c r="BY21" s="275"/>
      <c r="BZ21" s="275"/>
      <c r="CA21" s="275"/>
      <c r="CB21" s="275"/>
      <c r="CC21" s="275"/>
      <c r="CD21" s="275"/>
      <c r="CE21" s="275"/>
      <c r="CF21" s="275"/>
      <c r="CG21" s="275"/>
      <c r="CH21" s="275"/>
      <c r="CI21" s="275"/>
      <c r="CJ21" s="275"/>
      <c r="CK21" s="275"/>
      <c r="CL21" s="275"/>
      <c r="CM21" s="275"/>
      <c r="CN21" s="275"/>
      <c r="CO21" s="275"/>
      <c r="CP21" s="275"/>
      <c r="CQ21" s="275"/>
      <c r="CR21" s="275"/>
    </row>
    <row r="22" spans="1:96" ht="15.5">
      <c r="A22" s="275"/>
      <c r="B22" s="277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N22" s="275"/>
      <c r="AO22" s="275"/>
      <c r="AP22" s="275"/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275"/>
      <c r="BL22" s="275"/>
      <c r="BM22" s="275"/>
      <c r="BN22" s="275"/>
      <c r="BO22" s="275"/>
      <c r="BP22" s="275"/>
      <c r="BQ22" s="275"/>
      <c r="BR22" s="275"/>
      <c r="BS22" s="275"/>
      <c r="BT22" s="275"/>
      <c r="BU22" s="275"/>
      <c r="BV22" s="275"/>
      <c r="BW22" s="275"/>
      <c r="BX22" s="275"/>
      <c r="BY22" s="275"/>
      <c r="BZ22" s="275"/>
      <c r="CA22" s="275"/>
      <c r="CB22" s="275"/>
      <c r="CC22" s="275"/>
      <c r="CD22" s="275"/>
      <c r="CE22" s="275"/>
      <c r="CF22" s="275"/>
      <c r="CG22" s="275"/>
      <c r="CH22" s="275"/>
      <c r="CI22" s="275"/>
      <c r="CJ22" s="275"/>
      <c r="CK22" s="275"/>
      <c r="CL22" s="275"/>
      <c r="CM22" s="275"/>
      <c r="CN22" s="275"/>
      <c r="CO22" s="275"/>
      <c r="CP22" s="275"/>
      <c r="CQ22" s="275"/>
      <c r="CR22" s="275"/>
    </row>
    <row r="23" spans="1:96" ht="15.5">
      <c r="A23" s="275" t="s">
        <v>767</v>
      </c>
      <c r="B23" s="277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5"/>
      <c r="BW23" s="275"/>
      <c r="BX23" s="275"/>
      <c r="BY23" s="275"/>
      <c r="BZ23" s="275"/>
      <c r="CA23" s="275"/>
      <c r="CB23" s="275"/>
      <c r="CC23" s="275"/>
      <c r="CD23" s="275"/>
      <c r="CE23" s="275"/>
      <c r="CF23" s="275"/>
      <c r="CG23" s="275"/>
      <c r="CH23" s="275"/>
      <c r="CI23" s="275"/>
      <c r="CJ23" s="275"/>
      <c r="CK23" s="275"/>
      <c r="CL23" s="275"/>
      <c r="CM23" s="275"/>
      <c r="CN23" s="275"/>
      <c r="CO23" s="275"/>
      <c r="CP23" s="275"/>
      <c r="CQ23" s="275"/>
      <c r="CR23" s="275"/>
    </row>
    <row r="24" spans="1:96" ht="15.5">
      <c r="A24" s="275"/>
      <c r="B24" s="277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5"/>
      <c r="AJ24" s="275"/>
      <c r="AK24" s="275"/>
      <c r="AL24" s="275"/>
      <c r="AM24" s="275"/>
      <c r="AN24" s="275"/>
      <c r="AO24" s="275"/>
      <c r="AP24" s="275"/>
      <c r="AQ24" s="275"/>
      <c r="AR24" s="275"/>
      <c r="AS24" s="275"/>
      <c r="AT24" s="275"/>
      <c r="AU24" s="275"/>
      <c r="AV24" s="275"/>
      <c r="AW24" s="275"/>
      <c r="AX24" s="275"/>
      <c r="AY24" s="275"/>
      <c r="AZ24" s="275"/>
      <c r="BA24" s="275"/>
      <c r="BB24" s="275"/>
      <c r="BC24" s="275"/>
      <c r="BD24" s="275"/>
      <c r="BE24" s="275"/>
      <c r="BF24" s="275"/>
      <c r="BG24" s="275"/>
      <c r="BH24" s="275"/>
      <c r="BI24" s="275"/>
      <c r="BJ24" s="275"/>
      <c r="BK24" s="275"/>
      <c r="BL24" s="275"/>
      <c r="BM24" s="275"/>
      <c r="BN24" s="275"/>
      <c r="BO24" s="275"/>
      <c r="BP24" s="275"/>
      <c r="BQ24" s="275"/>
      <c r="BR24" s="275"/>
      <c r="BS24" s="275"/>
      <c r="BT24" s="275"/>
      <c r="BU24" s="275"/>
      <c r="BV24" s="275"/>
      <c r="BW24" s="275"/>
      <c r="BX24" s="275"/>
      <c r="BY24" s="275"/>
      <c r="BZ24" s="275"/>
      <c r="CA24" s="275"/>
      <c r="CB24" s="275"/>
      <c r="CC24" s="275"/>
      <c r="CD24" s="275"/>
      <c r="CE24" s="275"/>
      <c r="CF24" s="275"/>
      <c r="CG24" s="275"/>
      <c r="CH24" s="275"/>
      <c r="CI24" s="275"/>
      <c r="CJ24" s="275"/>
      <c r="CK24" s="275"/>
      <c r="CL24" s="275"/>
      <c r="CM24" s="275"/>
      <c r="CN24" s="275"/>
      <c r="CO24" s="275"/>
      <c r="CP24" s="275"/>
      <c r="CQ24" s="275"/>
      <c r="CR24" s="275"/>
    </row>
    <row r="25" spans="1:96" ht="15.5">
      <c r="A25" s="275" t="s">
        <v>768</v>
      </c>
      <c r="B25" s="277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5"/>
      <c r="AG25" s="275"/>
      <c r="AH25" s="275"/>
      <c r="AI25" s="275"/>
      <c r="AJ25" s="275"/>
      <c r="AK25" s="275"/>
      <c r="AL25" s="275"/>
      <c r="AM25" s="275"/>
      <c r="AN25" s="275"/>
      <c r="AO25" s="275"/>
      <c r="AP25" s="275"/>
      <c r="AQ25" s="275"/>
      <c r="AR25" s="275"/>
      <c r="AS25" s="275"/>
      <c r="AT25" s="275"/>
      <c r="AU25" s="275"/>
      <c r="AV25" s="275"/>
      <c r="AW25" s="275"/>
      <c r="AX25" s="275"/>
      <c r="AY25" s="275"/>
      <c r="AZ25" s="275"/>
      <c r="BA25" s="275"/>
      <c r="BB25" s="275"/>
      <c r="BC25" s="275"/>
      <c r="BD25" s="275"/>
      <c r="BE25" s="275"/>
      <c r="BF25" s="275"/>
      <c r="BG25" s="275"/>
      <c r="BH25" s="275"/>
      <c r="BI25" s="275"/>
      <c r="BJ25" s="275"/>
      <c r="BK25" s="275"/>
      <c r="BL25" s="275"/>
      <c r="BM25" s="275"/>
      <c r="BN25" s="275"/>
      <c r="BO25" s="275"/>
      <c r="BP25" s="275"/>
      <c r="BQ25" s="275"/>
      <c r="BR25" s="275"/>
      <c r="BS25" s="275"/>
      <c r="BT25" s="275"/>
      <c r="BU25" s="275"/>
      <c r="BV25" s="275"/>
      <c r="BW25" s="275"/>
      <c r="BX25" s="275"/>
      <c r="BY25" s="275"/>
      <c r="BZ25" s="275"/>
      <c r="CA25" s="275"/>
      <c r="CB25" s="275"/>
      <c r="CC25" s="275"/>
      <c r="CD25" s="275"/>
      <c r="CE25" s="275"/>
      <c r="CF25" s="275"/>
      <c r="CG25" s="275"/>
      <c r="CH25" s="275"/>
      <c r="CI25" s="275"/>
      <c r="CJ25" s="275"/>
      <c r="CK25" s="275"/>
      <c r="CL25" s="275"/>
      <c r="CM25" s="275"/>
      <c r="CN25" s="275"/>
      <c r="CO25" s="275"/>
      <c r="CP25" s="275"/>
      <c r="CQ25" s="275"/>
      <c r="CR25" s="275"/>
    </row>
    <row r="26" spans="1:96" ht="15.5">
      <c r="A26" s="275"/>
      <c r="B26" s="277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K26" s="275"/>
      <c r="AL26" s="275"/>
      <c r="AM26" s="275"/>
      <c r="AN26" s="275"/>
      <c r="AO26" s="275"/>
      <c r="AP26" s="275"/>
      <c r="AQ26" s="275"/>
      <c r="AR26" s="275"/>
      <c r="AS26" s="275"/>
      <c r="AT26" s="275"/>
      <c r="AU26" s="275"/>
      <c r="AV26" s="275"/>
      <c r="AW26" s="275"/>
      <c r="AX26" s="275"/>
      <c r="AY26" s="275"/>
      <c r="AZ26" s="275"/>
      <c r="BA26" s="275"/>
      <c r="BB26" s="275"/>
      <c r="BC26" s="275"/>
      <c r="BD26" s="275"/>
      <c r="BE26" s="275"/>
      <c r="BF26" s="275"/>
      <c r="BG26" s="275"/>
      <c r="BH26" s="275"/>
      <c r="BI26" s="275"/>
      <c r="BJ26" s="275"/>
      <c r="BK26" s="275"/>
      <c r="BL26" s="275"/>
      <c r="BM26" s="275"/>
      <c r="BN26" s="275"/>
      <c r="BO26" s="275"/>
      <c r="BP26" s="275"/>
      <c r="BQ26" s="275"/>
      <c r="BR26" s="275"/>
      <c r="BS26" s="275"/>
      <c r="BT26" s="275"/>
      <c r="BU26" s="275"/>
      <c r="BV26" s="275"/>
      <c r="BW26" s="275"/>
      <c r="BX26" s="275"/>
      <c r="BY26" s="275"/>
      <c r="BZ26" s="275"/>
      <c r="CA26" s="275"/>
      <c r="CB26" s="275"/>
      <c r="CC26" s="275"/>
      <c r="CD26" s="275"/>
      <c r="CE26" s="275"/>
      <c r="CF26" s="275"/>
      <c r="CG26" s="275"/>
      <c r="CH26" s="275"/>
      <c r="CI26" s="275"/>
      <c r="CJ26" s="275"/>
      <c r="CK26" s="275"/>
      <c r="CL26" s="275"/>
      <c r="CM26" s="275"/>
      <c r="CN26" s="275"/>
      <c r="CO26" s="275"/>
      <c r="CP26" s="275"/>
      <c r="CQ26" s="275"/>
      <c r="CR26" s="275"/>
    </row>
    <row r="27" spans="1:96" ht="15.5">
      <c r="A27" s="275"/>
      <c r="B27" s="277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5"/>
      <c r="AG27" s="275"/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5"/>
      <c r="BW27" s="275"/>
      <c r="BX27" s="275"/>
      <c r="BY27" s="275"/>
      <c r="BZ27" s="275"/>
      <c r="CA27" s="275"/>
      <c r="CB27" s="275"/>
      <c r="CC27" s="275"/>
      <c r="CD27" s="275"/>
      <c r="CE27" s="275"/>
      <c r="CF27" s="275"/>
      <c r="CG27" s="275"/>
      <c r="CH27" s="275"/>
      <c r="CI27" s="275"/>
      <c r="CJ27" s="275"/>
      <c r="CK27" s="275"/>
      <c r="CL27" s="275"/>
      <c r="CM27" s="275"/>
      <c r="CN27" s="275"/>
      <c r="CO27" s="275"/>
      <c r="CP27" s="275"/>
      <c r="CQ27" s="275"/>
      <c r="CR27" s="275"/>
    </row>
    <row r="28" spans="1:96" ht="15.5">
      <c r="A28" s="275"/>
      <c r="B28" s="277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  <c r="AH28" s="275"/>
      <c r="AI28" s="275"/>
      <c r="AJ28" s="275"/>
      <c r="AK28" s="275"/>
      <c r="AL28" s="275"/>
      <c r="AM28" s="275"/>
      <c r="AN28" s="275"/>
      <c r="AO28" s="275"/>
      <c r="AP28" s="275"/>
      <c r="AQ28" s="275"/>
      <c r="AR28" s="275"/>
      <c r="AS28" s="275"/>
      <c r="AT28" s="275"/>
      <c r="AU28" s="275"/>
      <c r="AV28" s="275"/>
      <c r="AW28" s="275"/>
      <c r="AX28" s="275"/>
      <c r="AY28" s="275"/>
      <c r="AZ28" s="275"/>
      <c r="BA28" s="275"/>
      <c r="BB28" s="275"/>
      <c r="BC28" s="275"/>
      <c r="BD28" s="275"/>
      <c r="BE28" s="275"/>
      <c r="BF28" s="275"/>
      <c r="BG28" s="275"/>
      <c r="BH28" s="275"/>
      <c r="BI28" s="275"/>
      <c r="BJ28" s="275"/>
      <c r="BK28" s="275"/>
      <c r="BL28" s="275"/>
      <c r="BM28" s="275"/>
      <c r="BN28" s="275"/>
      <c r="BO28" s="275"/>
      <c r="BP28" s="275"/>
      <c r="BQ28" s="275"/>
      <c r="BR28" s="275"/>
      <c r="BS28" s="275"/>
      <c r="BT28" s="275"/>
      <c r="BU28" s="275"/>
      <c r="BV28" s="275"/>
      <c r="BW28" s="275"/>
      <c r="BX28" s="275"/>
      <c r="BY28" s="275"/>
      <c r="BZ28" s="275"/>
      <c r="CA28" s="275"/>
      <c r="CB28" s="275"/>
      <c r="CC28" s="275"/>
      <c r="CD28" s="275"/>
      <c r="CE28" s="275"/>
      <c r="CF28" s="275"/>
      <c r="CG28" s="275"/>
      <c r="CH28" s="275"/>
      <c r="CI28" s="275"/>
      <c r="CJ28" s="275"/>
      <c r="CK28" s="275"/>
      <c r="CL28" s="275"/>
      <c r="CM28" s="275"/>
      <c r="CN28" s="275"/>
      <c r="CO28" s="275"/>
      <c r="CP28" s="275"/>
      <c r="CQ28" s="275"/>
      <c r="CR28" s="275"/>
    </row>
    <row r="29" spans="1:96" ht="15.5">
      <c r="A29" s="275" t="s">
        <v>776</v>
      </c>
      <c r="B29" s="277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5"/>
      <c r="BW29" s="275"/>
      <c r="BX29" s="275"/>
      <c r="BY29" s="275"/>
      <c r="BZ29" s="275"/>
      <c r="CA29" s="275"/>
      <c r="CB29" s="275"/>
      <c r="CC29" s="275"/>
      <c r="CD29" s="275"/>
      <c r="CE29" s="275"/>
      <c r="CF29" s="275"/>
      <c r="CG29" s="275"/>
      <c r="CH29" s="275"/>
      <c r="CI29" s="275"/>
      <c r="CJ29" s="275"/>
      <c r="CK29" s="275"/>
      <c r="CL29" s="275"/>
      <c r="CM29" s="275"/>
      <c r="CN29" s="275"/>
      <c r="CO29" s="275"/>
      <c r="CP29" s="275"/>
      <c r="CQ29" s="275"/>
      <c r="CR29" s="275"/>
    </row>
    <row r="30" spans="1:96" ht="15.5">
      <c r="A30" s="275"/>
      <c r="B30" s="277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  <c r="AH30" s="275"/>
      <c r="AI30" s="275"/>
      <c r="AJ30" s="275"/>
      <c r="AK30" s="275"/>
      <c r="AL30" s="275"/>
      <c r="AM30" s="275"/>
      <c r="AN30" s="275"/>
      <c r="AO30" s="275"/>
      <c r="AP30" s="275"/>
      <c r="AQ30" s="275"/>
      <c r="AR30" s="275"/>
      <c r="AS30" s="275"/>
      <c r="AT30" s="275"/>
      <c r="AU30" s="275"/>
      <c r="AV30" s="275"/>
      <c r="AW30" s="275"/>
      <c r="AX30" s="275"/>
      <c r="AY30" s="275"/>
      <c r="AZ30" s="275"/>
      <c r="BA30" s="275"/>
      <c r="BB30" s="275"/>
      <c r="BC30" s="275"/>
      <c r="BD30" s="275"/>
      <c r="BE30" s="275"/>
      <c r="BF30" s="275"/>
      <c r="BG30" s="275"/>
      <c r="BH30" s="275"/>
      <c r="BI30" s="275"/>
      <c r="BJ30" s="275"/>
      <c r="BK30" s="275"/>
      <c r="BL30" s="275"/>
      <c r="BM30" s="275"/>
      <c r="BN30" s="275"/>
      <c r="BO30" s="275"/>
      <c r="BP30" s="275"/>
      <c r="BQ30" s="275"/>
      <c r="BR30" s="275"/>
      <c r="BS30" s="275"/>
      <c r="BT30" s="275"/>
      <c r="BU30" s="275"/>
      <c r="BV30" s="275"/>
      <c r="BW30" s="275"/>
      <c r="BX30" s="275"/>
      <c r="BY30" s="275"/>
      <c r="BZ30" s="275"/>
      <c r="CA30" s="275"/>
      <c r="CB30" s="275"/>
      <c r="CC30" s="275"/>
      <c r="CD30" s="275"/>
      <c r="CE30" s="275"/>
      <c r="CF30" s="275"/>
      <c r="CG30" s="275"/>
      <c r="CH30" s="275"/>
      <c r="CI30" s="275"/>
      <c r="CJ30" s="275"/>
      <c r="CK30" s="275"/>
      <c r="CL30" s="275"/>
      <c r="CM30" s="275"/>
      <c r="CN30" s="275"/>
      <c r="CO30" s="275"/>
      <c r="CP30" s="275"/>
      <c r="CQ30" s="275"/>
      <c r="CR30" s="275"/>
    </row>
    <row r="31" spans="1:96" ht="15.5">
      <c r="A31" s="275" t="s">
        <v>777</v>
      </c>
      <c r="B31" s="277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5"/>
      <c r="BW31" s="275"/>
      <c r="BX31" s="275"/>
      <c r="BY31" s="275"/>
      <c r="BZ31" s="275"/>
      <c r="CA31" s="275"/>
      <c r="CB31" s="275"/>
      <c r="CC31" s="275"/>
      <c r="CD31" s="275"/>
      <c r="CE31" s="275"/>
      <c r="CF31" s="275"/>
      <c r="CG31" s="275"/>
      <c r="CH31" s="275"/>
      <c r="CI31" s="275"/>
      <c r="CJ31" s="275"/>
      <c r="CK31" s="275"/>
      <c r="CL31" s="275"/>
      <c r="CM31" s="275"/>
      <c r="CN31" s="275"/>
      <c r="CO31" s="275"/>
      <c r="CP31" s="275"/>
      <c r="CQ31" s="275"/>
      <c r="CR31" s="275"/>
    </row>
    <row r="32" spans="1:96" ht="15.5">
      <c r="A32" s="275"/>
      <c r="B32" s="277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  <c r="AL32" s="275"/>
      <c r="AM32" s="275"/>
      <c r="AN32" s="275"/>
      <c r="AO32" s="275"/>
      <c r="AP32" s="275"/>
      <c r="AQ32" s="275"/>
      <c r="AR32" s="275"/>
      <c r="AS32" s="275"/>
      <c r="AT32" s="275"/>
      <c r="AU32" s="275"/>
      <c r="AV32" s="275"/>
      <c r="AW32" s="275"/>
      <c r="AX32" s="275"/>
      <c r="AY32" s="275"/>
      <c r="AZ32" s="275"/>
      <c r="BA32" s="275"/>
      <c r="BB32" s="275"/>
      <c r="BC32" s="275"/>
      <c r="BD32" s="275"/>
      <c r="BE32" s="275"/>
      <c r="BF32" s="275"/>
      <c r="BG32" s="275"/>
      <c r="BH32" s="275"/>
      <c r="BI32" s="275"/>
      <c r="BJ32" s="275"/>
      <c r="BK32" s="275"/>
      <c r="BL32" s="275"/>
      <c r="BM32" s="275"/>
      <c r="BN32" s="275"/>
      <c r="BO32" s="275"/>
      <c r="BP32" s="275"/>
      <c r="BQ32" s="275"/>
      <c r="BR32" s="275"/>
      <c r="BS32" s="275"/>
      <c r="BT32" s="275"/>
      <c r="BU32" s="275"/>
      <c r="BV32" s="275"/>
      <c r="BW32" s="275"/>
      <c r="BX32" s="275"/>
      <c r="BY32" s="275"/>
      <c r="BZ32" s="275"/>
      <c r="CA32" s="275"/>
      <c r="CB32" s="275"/>
      <c r="CC32" s="275"/>
      <c r="CD32" s="275"/>
      <c r="CE32" s="275"/>
      <c r="CF32" s="275"/>
      <c r="CG32" s="275"/>
      <c r="CH32" s="275"/>
      <c r="CI32" s="275"/>
      <c r="CJ32" s="275"/>
      <c r="CK32" s="275"/>
      <c r="CL32" s="275"/>
      <c r="CM32" s="275"/>
      <c r="CN32" s="275"/>
      <c r="CO32" s="275"/>
      <c r="CP32" s="275"/>
      <c r="CQ32" s="275"/>
      <c r="CR32" s="275"/>
    </row>
    <row r="33" spans="1:96" ht="15.5">
      <c r="A33" s="275"/>
      <c r="B33" s="277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5"/>
      <c r="BW33" s="275"/>
      <c r="BX33" s="275"/>
      <c r="BY33" s="275"/>
      <c r="BZ33" s="275"/>
      <c r="CA33" s="275"/>
      <c r="CB33" s="275"/>
      <c r="CC33" s="275"/>
      <c r="CD33" s="275"/>
      <c r="CE33" s="275"/>
      <c r="CF33" s="275"/>
      <c r="CG33" s="275"/>
      <c r="CH33" s="275"/>
      <c r="CI33" s="275"/>
      <c r="CJ33" s="275"/>
      <c r="CK33" s="275"/>
      <c r="CL33" s="275"/>
      <c r="CM33" s="275"/>
      <c r="CN33" s="275"/>
      <c r="CO33" s="275"/>
      <c r="CP33" s="275"/>
      <c r="CQ33" s="275"/>
      <c r="CR33" s="275"/>
    </row>
    <row r="34" spans="1:96" ht="15.5">
      <c r="A34" s="275"/>
      <c r="B34" s="277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/>
      <c r="AK34" s="275"/>
      <c r="AL34" s="275"/>
      <c r="AM34" s="275"/>
      <c r="AN34" s="275"/>
      <c r="AO34" s="275"/>
      <c r="AP34" s="275"/>
      <c r="AQ34" s="275"/>
      <c r="AR34" s="275"/>
      <c r="AS34" s="275"/>
      <c r="AT34" s="275"/>
      <c r="AU34" s="275"/>
      <c r="AV34" s="275"/>
      <c r="AW34" s="275"/>
      <c r="AX34" s="275"/>
      <c r="AY34" s="275"/>
      <c r="AZ34" s="275"/>
      <c r="BA34" s="275"/>
      <c r="BB34" s="275"/>
      <c r="BC34" s="275"/>
      <c r="BD34" s="275"/>
      <c r="BE34" s="275"/>
      <c r="BF34" s="275"/>
      <c r="BG34" s="275"/>
      <c r="BH34" s="275"/>
      <c r="BI34" s="275"/>
      <c r="BJ34" s="275"/>
      <c r="BK34" s="275"/>
      <c r="BL34" s="275"/>
      <c r="BM34" s="275"/>
      <c r="BN34" s="275"/>
      <c r="BO34" s="275"/>
      <c r="BP34" s="275"/>
      <c r="BQ34" s="275"/>
      <c r="BR34" s="275"/>
      <c r="BS34" s="275"/>
      <c r="BT34" s="275"/>
      <c r="BU34" s="275"/>
      <c r="BV34" s="275"/>
      <c r="BW34" s="275"/>
      <c r="BX34" s="275"/>
      <c r="BY34" s="275"/>
      <c r="BZ34" s="275"/>
      <c r="CA34" s="275"/>
      <c r="CB34" s="275"/>
      <c r="CC34" s="275"/>
      <c r="CD34" s="275"/>
      <c r="CE34" s="275"/>
      <c r="CF34" s="275"/>
      <c r="CG34" s="275"/>
      <c r="CH34" s="275"/>
      <c r="CI34" s="275"/>
      <c r="CJ34" s="275"/>
      <c r="CK34" s="275"/>
      <c r="CL34" s="275"/>
      <c r="CM34" s="275"/>
      <c r="CN34" s="275"/>
      <c r="CO34" s="275"/>
      <c r="CP34" s="275"/>
      <c r="CQ34" s="275"/>
      <c r="CR34" s="275"/>
    </row>
    <row r="35" spans="1:96" ht="15.5">
      <c r="A35" s="275" t="s">
        <v>778</v>
      </c>
      <c r="B35" s="277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75"/>
      <c r="AW35" s="275"/>
      <c r="AX35" s="275"/>
      <c r="AY35" s="275"/>
      <c r="AZ35" s="275"/>
      <c r="BA35" s="275"/>
      <c r="BB35" s="275"/>
      <c r="BC35" s="275"/>
      <c r="BD35" s="275"/>
      <c r="BE35" s="275"/>
      <c r="BF35" s="275"/>
      <c r="BG35" s="275"/>
      <c r="BH35" s="275"/>
      <c r="BI35" s="275"/>
      <c r="BJ35" s="275"/>
      <c r="BK35" s="275"/>
      <c r="BL35" s="275"/>
      <c r="BM35" s="275"/>
      <c r="BN35" s="275"/>
      <c r="BO35" s="275"/>
      <c r="BP35" s="275"/>
      <c r="BQ35" s="275"/>
      <c r="BR35" s="275"/>
      <c r="BS35" s="275"/>
      <c r="BT35" s="275"/>
      <c r="BU35" s="275"/>
      <c r="BV35" s="275"/>
      <c r="BW35" s="275"/>
      <c r="BX35" s="275"/>
      <c r="BY35" s="275"/>
      <c r="BZ35" s="275"/>
      <c r="CA35" s="275"/>
      <c r="CB35" s="275"/>
      <c r="CC35" s="275"/>
      <c r="CD35" s="275"/>
      <c r="CE35" s="275"/>
      <c r="CF35" s="275"/>
      <c r="CG35" s="275"/>
      <c r="CH35" s="275"/>
      <c r="CI35" s="275"/>
      <c r="CJ35" s="275"/>
      <c r="CK35" s="275"/>
      <c r="CL35" s="275"/>
      <c r="CM35" s="275"/>
      <c r="CN35" s="275"/>
      <c r="CO35" s="275"/>
      <c r="CP35" s="275"/>
      <c r="CQ35" s="275"/>
      <c r="CR35" s="275"/>
    </row>
    <row r="36" spans="1:96" ht="15.5">
      <c r="A36" s="275"/>
      <c r="B36" s="277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  <c r="AA36" s="275"/>
      <c r="AB36" s="275"/>
      <c r="AC36" s="275"/>
      <c r="AD36" s="275"/>
      <c r="AE36" s="275"/>
      <c r="AF36" s="275"/>
      <c r="AG36" s="275"/>
      <c r="AH36" s="275"/>
      <c r="AI36" s="275"/>
      <c r="AJ36" s="275"/>
      <c r="AK36" s="275"/>
      <c r="AL36" s="275"/>
      <c r="AM36" s="275"/>
      <c r="AN36" s="275"/>
      <c r="AO36" s="275"/>
      <c r="AP36" s="275"/>
      <c r="AQ36" s="275"/>
      <c r="AR36" s="275"/>
      <c r="AS36" s="275"/>
      <c r="AT36" s="275"/>
      <c r="AU36" s="275"/>
      <c r="AV36" s="275"/>
      <c r="AW36" s="275"/>
      <c r="AX36" s="275"/>
      <c r="AY36" s="275"/>
      <c r="AZ36" s="275"/>
      <c r="BA36" s="275"/>
      <c r="BB36" s="275"/>
      <c r="BC36" s="275"/>
      <c r="BD36" s="275"/>
      <c r="BE36" s="275"/>
      <c r="BF36" s="275"/>
      <c r="BG36" s="275"/>
      <c r="BH36" s="275"/>
      <c r="BI36" s="275"/>
      <c r="BJ36" s="275"/>
      <c r="BK36" s="275"/>
      <c r="BL36" s="275"/>
      <c r="BM36" s="275"/>
      <c r="BN36" s="275"/>
      <c r="BO36" s="275"/>
      <c r="BP36" s="275"/>
      <c r="BQ36" s="275"/>
      <c r="BR36" s="275"/>
      <c r="BS36" s="275"/>
      <c r="BT36" s="275"/>
      <c r="BU36" s="275"/>
      <c r="BV36" s="275"/>
      <c r="BW36" s="275"/>
      <c r="BX36" s="275"/>
      <c r="BY36" s="275"/>
      <c r="BZ36" s="275"/>
      <c r="CA36" s="275"/>
      <c r="CB36" s="275"/>
      <c r="CC36" s="275"/>
      <c r="CD36" s="275"/>
      <c r="CE36" s="275"/>
      <c r="CF36" s="275"/>
      <c r="CG36" s="275"/>
      <c r="CH36" s="275"/>
      <c r="CI36" s="275"/>
      <c r="CJ36" s="275"/>
      <c r="CK36" s="275"/>
      <c r="CL36" s="275"/>
      <c r="CM36" s="275"/>
      <c r="CN36" s="275"/>
      <c r="CO36" s="275"/>
      <c r="CP36" s="275"/>
      <c r="CQ36" s="275"/>
      <c r="CR36" s="275"/>
    </row>
    <row r="37" spans="1:96" ht="15.5">
      <c r="A37" s="275" t="s">
        <v>779</v>
      </c>
      <c r="B37" s="277"/>
      <c r="C37" s="275"/>
      <c r="D37" s="275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275"/>
      <c r="AA37" s="275"/>
      <c r="AB37" s="275"/>
      <c r="AC37" s="275"/>
      <c r="AD37" s="275"/>
      <c r="AE37" s="275"/>
      <c r="AF37" s="275"/>
      <c r="AG37" s="275"/>
      <c r="AH37" s="275"/>
      <c r="AI37" s="275"/>
      <c r="AJ37" s="275"/>
      <c r="AK37" s="275"/>
      <c r="AL37" s="275"/>
      <c r="AM37" s="275"/>
      <c r="AN37" s="275"/>
      <c r="AO37" s="275"/>
      <c r="AP37" s="275"/>
      <c r="AQ37" s="275"/>
      <c r="AR37" s="275"/>
      <c r="AS37" s="275"/>
      <c r="AT37" s="275"/>
      <c r="AU37" s="275"/>
      <c r="AV37" s="275"/>
      <c r="AW37" s="275"/>
      <c r="AX37" s="275"/>
      <c r="AY37" s="275"/>
      <c r="AZ37" s="275"/>
      <c r="BA37" s="275"/>
      <c r="BB37" s="275"/>
      <c r="BC37" s="275"/>
      <c r="BD37" s="275"/>
      <c r="BE37" s="275"/>
      <c r="BF37" s="275"/>
      <c r="BG37" s="275"/>
      <c r="BH37" s="275"/>
      <c r="BI37" s="275"/>
      <c r="BJ37" s="275"/>
      <c r="BK37" s="275"/>
      <c r="BL37" s="275"/>
      <c r="BM37" s="275"/>
      <c r="BN37" s="275"/>
      <c r="BO37" s="275"/>
      <c r="BP37" s="275"/>
      <c r="BQ37" s="275"/>
      <c r="BR37" s="275"/>
      <c r="BS37" s="275"/>
      <c r="BT37" s="275"/>
      <c r="BU37" s="275"/>
      <c r="BV37" s="275"/>
      <c r="BW37" s="275"/>
      <c r="BX37" s="275"/>
      <c r="BY37" s="275"/>
      <c r="BZ37" s="275"/>
      <c r="CA37" s="275"/>
      <c r="CB37" s="275"/>
      <c r="CC37" s="275"/>
      <c r="CD37" s="275"/>
      <c r="CE37" s="275"/>
      <c r="CF37" s="275"/>
      <c r="CG37" s="275"/>
      <c r="CH37" s="275"/>
      <c r="CI37" s="275"/>
      <c r="CJ37" s="275"/>
      <c r="CK37" s="275"/>
      <c r="CL37" s="275"/>
      <c r="CM37" s="275"/>
      <c r="CN37" s="275"/>
      <c r="CO37" s="275"/>
      <c r="CP37" s="275"/>
      <c r="CQ37" s="275"/>
      <c r="CR37" s="275"/>
    </row>
    <row r="38" spans="1:96" ht="15.5">
      <c r="A38" s="277"/>
      <c r="B38" s="277"/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5"/>
      <c r="AI38" s="275"/>
      <c r="AJ38" s="275"/>
      <c r="AK38" s="275"/>
      <c r="AL38" s="275"/>
      <c r="AM38" s="275"/>
      <c r="AN38" s="275"/>
      <c r="AO38" s="275"/>
      <c r="AP38" s="275"/>
      <c r="AQ38" s="275"/>
      <c r="AR38" s="275"/>
      <c r="AS38" s="275"/>
      <c r="AT38" s="275"/>
      <c r="AU38" s="275"/>
      <c r="AV38" s="275"/>
      <c r="AW38" s="275"/>
      <c r="AX38" s="275"/>
      <c r="AY38" s="275"/>
      <c r="AZ38" s="275"/>
      <c r="BA38" s="275"/>
      <c r="BB38" s="275"/>
      <c r="BC38" s="275"/>
      <c r="BD38" s="275"/>
      <c r="BE38" s="275"/>
      <c r="BF38" s="275"/>
      <c r="BG38" s="275"/>
      <c r="BH38" s="275"/>
      <c r="BI38" s="275"/>
      <c r="BJ38" s="275"/>
      <c r="BK38" s="275"/>
      <c r="BL38" s="275"/>
      <c r="BM38" s="275"/>
      <c r="BN38" s="275"/>
      <c r="BO38" s="275"/>
      <c r="BP38" s="275"/>
      <c r="BQ38" s="275"/>
      <c r="BR38" s="275"/>
      <c r="BS38" s="275"/>
      <c r="BT38" s="275"/>
      <c r="BU38" s="275"/>
      <c r="BV38" s="275"/>
      <c r="BW38" s="275"/>
      <c r="BX38" s="275"/>
      <c r="BY38" s="275"/>
      <c r="BZ38" s="275"/>
      <c r="CA38" s="275"/>
      <c r="CB38" s="275"/>
      <c r="CC38" s="275"/>
      <c r="CD38" s="275"/>
      <c r="CE38" s="275"/>
      <c r="CF38" s="275"/>
      <c r="CG38" s="275"/>
      <c r="CH38" s="275"/>
      <c r="CI38" s="275"/>
      <c r="CJ38" s="275"/>
      <c r="CK38" s="275"/>
      <c r="CL38" s="275"/>
      <c r="CM38" s="275"/>
      <c r="CN38" s="275"/>
      <c r="CO38" s="275"/>
      <c r="CP38" s="275"/>
      <c r="CQ38" s="275"/>
      <c r="CR38" s="275"/>
    </row>
    <row r="39" spans="1:96" ht="15.5">
      <c r="A39" s="277"/>
      <c r="B39" s="277"/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275"/>
      <c r="AK39" s="275"/>
      <c r="AL39" s="275"/>
      <c r="AM39" s="275"/>
      <c r="AN39" s="275"/>
      <c r="AO39" s="275"/>
      <c r="AP39" s="275"/>
      <c r="AQ39" s="275"/>
      <c r="AR39" s="275"/>
      <c r="AS39" s="275"/>
      <c r="AT39" s="275"/>
      <c r="AU39" s="275"/>
      <c r="AV39" s="275"/>
      <c r="AW39" s="275"/>
      <c r="AX39" s="275"/>
      <c r="AY39" s="275"/>
      <c r="AZ39" s="275"/>
      <c r="BA39" s="275"/>
      <c r="BB39" s="275"/>
      <c r="BC39" s="275"/>
      <c r="BD39" s="275"/>
      <c r="BE39" s="275"/>
      <c r="BF39" s="275"/>
      <c r="BG39" s="275"/>
      <c r="BH39" s="275"/>
      <c r="BI39" s="275"/>
      <c r="BJ39" s="275"/>
      <c r="BK39" s="275"/>
      <c r="BL39" s="275"/>
      <c r="BM39" s="275"/>
      <c r="BN39" s="275"/>
      <c r="BO39" s="275"/>
      <c r="BP39" s="275"/>
      <c r="BQ39" s="275"/>
      <c r="BR39" s="275"/>
      <c r="BS39" s="275"/>
      <c r="BT39" s="275"/>
      <c r="BU39" s="275"/>
      <c r="BV39" s="275"/>
      <c r="BW39" s="275"/>
      <c r="BX39" s="275"/>
      <c r="BY39" s="275"/>
      <c r="BZ39" s="275"/>
      <c r="CA39" s="275"/>
      <c r="CB39" s="275"/>
      <c r="CC39" s="275"/>
      <c r="CD39" s="275"/>
      <c r="CE39" s="275"/>
      <c r="CF39" s="275"/>
      <c r="CG39" s="275"/>
      <c r="CH39" s="275"/>
      <c r="CI39" s="275"/>
      <c r="CJ39" s="275"/>
      <c r="CK39" s="275"/>
      <c r="CL39" s="275"/>
      <c r="CM39" s="275"/>
      <c r="CN39" s="275"/>
      <c r="CO39" s="275"/>
      <c r="CP39" s="275"/>
      <c r="CQ39" s="275"/>
      <c r="CR39" s="275"/>
    </row>
    <row r="40" spans="1:96" ht="15.5">
      <c r="A40" s="277"/>
      <c r="B40" s="277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5"/>
      <c r="AM40" s="275"/>
      <c r="AN40" s="275"/>
      <c r="AO40" s="275"/>
      <c r="AP40" s="275"/>
      <c r="AQ40" s="275"/>
      <c r="AR40" s="275"/>
      <c r="AS40" s="275"/>
      <c r="AT40" s="275"/>
      <c r="AU40" s="275"/>
      <c r="AV40" s="275"/>
      <c r="AW40" s="275"/>
      <c r="AX40" s="275"/>
      <c r="AY40" s="275"/>
      <c r="AZ40" s="275"/>
      <c r="BA40" s="275"/>
      <c r="BB40" s="275"/>
      <c r="BC40" s="275"/>
      <c r="BD40" s="275"/>
      <c r="BE40" s="275"/>
      <c r="BF40" s="275"/>
      <c r="BG40" s="275"/>
      <c r="BH40" s="275"/>
      <c r="BI40" s="275"/>
      <c r="BJ40" s="275"/>
      <c r="BK40" s="275"/>
      <c r="BL40" s="275"/>
      <c r="BM40" s="275"/>
      <c r="BN40" s="275"/>
      <c r="BO40" s="275"/>
      <c r="BP40" s="275"/>
      <c r="BQ40" s="275"/>
      <c r="BR40" s="275"/>
      <c r="BS40" s="275"/>
      <c r="BT40" s="275"/>
      <c r="BU40" s="275"/>
      <c r="BV40" s="275"/>
      <c r="BW40" s="275"/>
      <c r="BX40" s="275"/>
      <c r="BY40" s="275"/>
      <c r="BZ40" s="275"/>
      <c r="CA40" s="275"/>
      <c r="CB40" s="275"/>
      <c r="CC40" s="275"/>
      <c r="CD40" s="275"/>
      <c r="CE40" s="275"/>
      <c r="CF40" s="275"/>
      <c r="CG40" s="275"/>
      <c r="CH40" s="275"/>
      <c r="CI40" s="275"/>
      <c r="CJ40" s="275"/>
      <c r="CK40" s="275"/>
      <c r="CL40" s="275"/>
      <c r="CM40" s="275"/>
      <c r="CN40" s="275"/>
      <c r="CO40" s="275"/>
      <c r="CP40" s="275"/>
      <c r="CQ40" s="275"/>
      <c r="CR40" s="275"/>
    </row>
    <row r="41" spans="1:96" ht="15.5">
      <c r="A41" s="277"/>
      <c r="B41" s="277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5"/>
      <c r="AO41" s="275"/>
      <c r="AP41" s="275"/>
      <c r="AQ41" s="275"/>
      <c r="AR41" s="275"/>
      <c r="AS41" s="275"/>
      <c r="AT41" s="275"/>
      <c r="AU41" s="275"/>
      <c r="AV41" s="275"/>
      <c r="AW41" s="275"/>
      <c r="AX41" s="275"/>
      <c r="AY41" s="275"/>
      <c r="AZ41" s="275"/>
      <c r="BA41" s="275"/>
      <c r="BB41" s="275"/>
      <c r="BC41" s="275"/>
      <c r="BD41" s="275"/>
      <c r="BE41" s="275"/>
      <c r="BF41" s="275"/>
      <c r="BG41" s="275"/>
      <c r="BH41" s="275"/>
      <c r="BI41" s="275"/>
      <c r="BJ41" s="275"/>
      <c r="BK41" s="275"/>
      <c r="BL41" s="275"/>
      <c r="BM41" s="275"/>
      <c r="BN41" s="275"/>
      <c r="BO41" s="275"/>
      <c r="BP41" s="275"/>
      <c r="BQ41" s="275"/>
      <c r="BR41" s="275"/>
      <c r="BS41" s="275"/>
      <c r="BT41" s="275"/>
      <c r="BU41" s="275"/>
      <c r="BV41" s="275"/>
      <c r="BW41" s="275"/>
      <c r="BX41" s="275"/>
      <c r="BY41" s="275"/>
      <c r="BZ41" s="275"/>
      <c r="CA41" s="275"/>
      <c r="CB41" s="275"/>
      <c r="CC41" s="275"/>
      <c r="CD41" s="275"/>
      <c r="CE41" s="275"/>
      <c r="CF41" s="275"/>
      <c r="CG41" s="275"/>
      <c r="CH41" s="275"/>
      <c r="CI41" s="275"/>
      <c r="CJ41" s="275"/>
      <c r="CK41" s="275"/>
      <c r="CL41" s="275"/>
      <c r="CM41" s="275"/>
      <c r="CN41" s="275"/>
      <c r="CO41" s="275"/>
      <c r="CP41" s="275"/>
      <c r="CQ41" s="275"/>
      <c r="CR41" s="275"/>
    </row>
    <row r="42" spans="1:96" ht="15.5">
      <c r="A42" s="277"/>
      <c r="B42" s="277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  <c r="AM42" s="275"/>
      <c r="AN42" s="275"/>
      <c r="AO42" s="275"/>
      <c r="AP42" s="275"/>
      <c r="AQ42" s="275"/>
      <c r="AR42" s="275"/>
      <c r="AS42" s="275"/>
      <c r="AT42" s="275"/>
      <c r="AU42" s="275"/>
      <c r="AV42" s="275"/>
      <c r="AW42" s="275"/>
      <c r="AX42" s="275"/>
      <c r="AY42" s="275"/>
      <c r="AZ42" s="275"/>
      <c r="BA42" s="275"/>
      <c r="BB42" s="275"/>
      <c r="BC42" s="275"/>
      <c r="BD42" s="275"/>
      <c r="BE42" s="275"/>
      <c r="BF42" s="275"/>
      <c r="BG42" s="275"/>
      <c r="BH42" s="275"/>
      <c r="BI42" s="275"/>
      <c r="BJ42" s="275"/>
      <c r="BK42" s="275"/>
      <c r="BL42" s="275"/>
      <c r="BM42" s="275"/>
      <c r="BN42" s="275"/>
      <c r="BO42" s="275"/>
      <c r="BP42" s="275"/>
      <c r="BQ42" s="275"/>
      <c r="BR42" s="275"/>
      <c r="BS42" s="275"/>
      <c r="BT42" s="275"/>
      <c r="BU42" s="275"/>
      <c r="BV42" s="275"/>
      <c r="BW42" s="275"/>
      <c r="BX42" s="275"/>
      <c r="BY42" s="275"/>
      <c r="BZ42" s="275"/>
      <c r="CA42" s="275"/>
      <c r="CB42" s="275"/>
      <c r="CC42" s="275"/>
      <c r="CD42" s="275"/>
      <c r="CE42" s="275"/>
      <c r="CF42" s="275"/>
      <c r="CG42" s="275"/>
      <c r="CH42" s="275"/>
      <c r="CI42" s="275"/>
      <c r="CJ42" s="275"/>
      <c r="CK42" s="275"/>
      <c r="CL42" s="275"/>
      <c r="CM42" s="275"/>
      <c r="CN42" s="275"/>
      <c r="CO42" s="275"/>
      <c r="CP42" s="275"/>
      <c r="CQ42" s="275"/>
      <c r="CR42" s="275"/>
    </row>
    <row r="43" spans="1:96" ht="15.5">
      <c r="A43" s="277"/>
      <c r="B43" s="277"/>
      <c r="C43" s="275"/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5"/>
      <c r="AK43" s="275"/>
      <c r="AL43" s="275"/>
      <c r="AM43" s="275"/>
      <c r="AN43" s="275"/>
      <c r="AO43" s="275"/>
      <c r="AP43" s="275"/>
      <c r="AQ43" s="275"/>
      <c r="AR43" s="275"/>
      <c r="AS43" s="275"/>
      <c r="AT43" s="275"/>
      <c r="AU43" s="275"/>
      <c r="AV43" s="275"/>
      <c r="AW43" s="275"/>
      <c r="AX43" s="275"/>
      <c r="AY43" s="275"/>
      <c r="AZ43" s="275"/>
      <c r="BA43" s="275"/>
      <c r="BB43" s="275"/>
      <c r="BC43" s="275"/>
      <c r="BD43" s="275"/>
      <c r="BE43" s="275"/>
      <c r="BF43" s="275"/>
      <c r="BG43" s="275"/>
      <c r="BH43" s="275"/>
      <c r="BI43" s="275"/>
      <c r="BJ43" s="275"/>
      <c r="BK43" s="275"/>
      <c r="BL43" s="275"/>
      <c r="BM43" s="275"/>
      <c r="BN43" s="275"/>
      <c r="BO43" s="275"/>
      <c r="BP43" s="275"/>
      <c r="BQ43" s="275"/>
      <c r="BR43" s="275"/>
      <c r="BS43" s="275"/>
      <c r="BT43" s="275"/>
      <c r="BU43" s="275"/>
      <c r="BV43" s="275"/>
      <c r="BW43" s="275"/>
      <c r="BX43" s="275"/>
      <c r="BY43" s="275"/>
      <c r="BZ43" s="275"/>
      <c r="CA43" s="275"/>
      <c r="CB43" s="275"/>
      <c r="CC43" s="275"/>
      <c r="CD43" s="275"/>
      <c r="CE43" s="275"/>
      <c r="CF43" s="275"/>
      <c r="CG43" s="275"/>
      <c r="CH43" s="275"/>
      <c r="CI43" s="275"/>
      <c r="CJ43" s="275"/>
      <c r="CK43" s="275"/>
      <c r="CL43" s="275"/>
      <c r="CM43" s="275"/>
      <c r="CN43" s="275"/>
      <c r="CO43" s="275"/>
      <c r="CP43" s="275"/>
      <c r="CQ43" s="275"/>
      <c r="CR43" s="275"/>
    </row>
    <row r="44" spans="1:96" ht="15.5">
      <c r="A44" s="277"/>
      <c r="B44" s="277"/>
      <c r="C44" s="275"/>
      <c r="D44" s="275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  <c r="AI44" s="275"/>
      <c r="AJ44" s="275"/>
      <c r="AK44" s="275"/>
      <c r="AL44" s="275"/>
      <c r="AM44" s="275"/>
      <c r="AN44" s="275"/>
      <c r="AO44" s="275"/>
      <c r="AP44" s="275"/>
      <c r="AQ44" s="275"/>
      <c r="AR44" s="275"/>
      <c r="AS44" s="275"/>
      <c r="AT44" s="275"/>
      <c r="AU44" s="275"/>
      <c r="AV44" s="275"/>
      <c r="AW44" s="275"/>
      <c r="AX44" s="275"/>
      <c r="AY44" s="275"/>
      <c r="AZ44" s="275"/>
      <c r="BA44" s="275"/>
      <c r="BB44" s="275"/>
      <c r="BC44" s="275"/>
      <c r="BD44" s="275"/>
      <c r="BE44" s="275"/>
      <c r="BF44" s="275"/>
      <c r="BG44" s="275"/>
      <c r="BH44" s="275"/>
      <c r="BI44" s="275"/>
      <c r="BJ44" s="275"/>
      <c r="BK44" s="275"/>
      <c r="BL44" s="275"/>
      <c r="BM44" s="275"/>
      <c r="BN44" s="275"/>
      <c r="BO44" s="275"/>
      <c r="BP44" s="275"/>
      <c r="BQ44" s="275"/>
      <c r="BR44" s="275"/>
      <c r="BS44" s="275"/>
      <c r="BT44" s="275"/>
      <c r="BU44" s="275"/>
      <c r="BV44" s="275"/>
      <c r="BW44" s="275"/>
      <c r="BX44" s="275"/>
      <c r="BY44" s="275"/>
      <c r="BZ44" s="275"/>
      <c r="CA44" s="275"/>
      <c r="CB44" s="275"/>
      <c r="CC44" s="275"/>
      <c r="CD44" s="275"/>
      <c r="CE44" s="275"/>
      <c r="CF44" s="275"/>
      <c r="CG44" s="275"/>
      <c r="CH44" s="275"/>
      <c r="CI44" s="275"/>
      <c r="CJ44" s="275"/>
      <c r="CK44" s="275"/>
      <c r="CL44" s="275"/>
      <c r="CM44" s="275"/>
      <c r="CN44" s="275"/>
      <c r="CO44" s="275"/>
      <c r="CP44" s="275"/>
      <c r="CQ44" s="275"/>
      <c r="CR44" s="275"/>
    </row>
    <row r="45" spans="1:96" ht="15.5">
      <c r="A45" s="277"/>
      <c r="B45" s="277"/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275"/>
      <c r="AQ45" s="275"/>
      <c r="AR45" s="275"/>
      <c r="AS45" s="275"/>
      <c r="AT45" s="275"/>
      <c r="AU45" s="275"/>
      <c r="AV45" s="275"/>
      <c r="AW45" s="275"/>
      <c r="AX45" s="275"/>
      <c r="AY45" s="275"/>
      <c r="AZ45" s="275"/>
      <c r="BA45" s="275"/>
      <c r="BB45" s="275"/>
      <c r="BC45" s="275"/>
      <c r="BD45" s="275"/>
      <c r="BE45" s="275"/>
      <c r="BF45" s="275"/>
      <c r="BG45" s="275"/>
      <c r="BH45" s="275"/>
      <c r="BI45" s="275"/>
      <c r="BJ45" s="275"/>
      <c r="BK45" s="275"/>
      <c r="BL45" s="275"/>
      <c r="BM45" s="275"/>
      <c r="BN45" s="275"/>
      <c r="BO45" s="275"/>
      <c r="BP45" s="275"/>
      <c r="BQ45" s="275"/>
      <c r="BR45" s="275"/>
      <c r="BS45" s="275"/>
      <c r="BT45" s="275"/>
      <c r="BU45" s="275"/>
      <c r="BV45" s="275"/>
      <c r="BW45" s="275"/>
      <c r="BX45" s="275"/>
      <c r="BY45" s="275"/>
      <c r="BZ45" s="275"/>
      <c r="CA45" s="275"/>
      <c r="CB45" s="275"/>
      <c r="CC45" s="275"/>
      <c r="CD45" s="275"/>
      <c r="CE45" s="275"/>
      <c r="CF45" s="275"/>
      <c r="CG45" s="275"/>
      <c r="CH45" s="275"/>
      <c r="CI45" s="275"/>
      <c r="CJ45" s="275"/>
      <c r="CK45" s="275"/>
      <c r="CL45" s="275"/>
      <c r="CM45" s="275"/>
      <c r="CN45" s="275"/>
      <c r="CO45" s="275"/>
      <c r="CP45" s="275"/>
      <c r="CQ45" s="275"/>
      <c r="CR45" s="275"/>
    </row>
    <row r="46" spans="1:96" ht="15.5">
      <c r="A46" s="277"/>
      <c r="B46" s="277"/>
      <c r="C46" s="275"/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5"/>
      <c r="AQ46" s="275"/>
      <c r="AR46" s="275"/>
      <c r="AS46" s="275"/>
      <c r="AT46" s="275"/>
      <c r="AU46" s="275"/>
      <c r="AV46" s="275"/>
      <c r="AW46" s="275"/>
      <c r="AX46" s="275"/>
      <c r="AY46" s="275"/>
      <c r="AZ46" s="275"/>
      <c r="BA46" s="275"/>
      <c r="BB46" s="275"/>
      <c r="BC46" s="275"/>
      <c r="BD46" s="275"/>
      <c r="BE46" s="275"/>
      <c r="BF46" s="275"/>
      <c r="BG46" s="275"/>
      <c r="BH46" s="275"/>
      <c r="BI46" s="275"/>
      <c r="BJ46" s="275"/>
      <c r="BK46" s="275"/>
      <c r="BL46" s="275"/>
      <c r="BM46" s="275"/>
      <c r="BN46" s="275"/>
      <c r="BO46" s="275"/>
      <c r="BP46" s="275"/>
      <c r="BQ46" s="275"/>
      <c r="BR46" s="275"/>
      <c r="BS46" s="275"/>
      <c r="BT46" s="275"/>
      <c r="BU46" s="275"/>
      <c r="BV46" s="275"/>
      <c r="BW46" s="275"/>
      <c r="BX46" s="275"/>
      <c r="BY46" s="275"/>
      <c r="BZ46" s="275"/>
      <c r="CA46" s="275"/>
      <c r="CB46" s="275"/>
      <c r="CC46" s="275"/>
      <c r="CD46" s="275"/>
      <c r="CE46" s="275"/>
      <c r="CF46" s="275"/>
      <c r="CG46" s="275"/>
      <c r="CH46" s="275"/>
      <c r="CI46" s="275"/>
      <c r="CJ46" s="275"/>
      <c r="CK46" s="275"/>
      <c r="CL46" s="275"/>
      <c r="CM46" s="275"/>
      <c r="CN46" s="275"/>
      <c r="CO46" s="275"/>
      <c r="CP46" s="275"/>
      <c r="CQ46" s="275"/>
      <c r="CR46" s="275"/>
    </row>
    <row r="47" spans="1:96" ht="15.5">
      <c r="A47" s="277"/>
      <c r="B47" s="277"/>
      <c r="C47" s="275"/>
      <c r="D47" s="275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75"/>
      <c r="AG47" s="275"/>
      <c r="AH47" s="275"/>
      <c r="AI47" s="275"/>
      <c r="AJ47" s="275"/>
      <c r="AK47" s="275"/>
      <c r="AL47" s="275"/>
      <c r="AM47" s="275"/>
      <c r="AN47" s="275"/>
      <c r="AO47" s="275"/>
      <c r="AP47" s="275"/>
      <c r="AQ47" s="275"/>
      <c r="AR47" s="275"/>
      <c r="AS47" s="275"/>
      <c r="AT47" s="275"/>
      <c r="AU47" s="275"/>
      <c r="AV47" s="275"/>
      <c r="AW47" s="275"/>
      <c r="AX47" s="275"/>
      <c r="AY47" s="275"/>
      <c r="AZ47" s="275"/>
      <c r="BA47" s="275"/>
      <c r="BB47" s="275"/>
      <c r="BC47" s="275"/>
      <c r="BD47" s="275"/>
      <c r="BE47" s="275"/>
      <c r="BF47" s="275"/>
      <c r="BG47" s="275"/>
      <c r="BH47" s="275"/>
      <c r="BI47" s="275"/>
      <c r="BJ47" s="275"/>
      <c r="BK47" s="275"/>
      <c r="BL47" s="275"/>
      <c r="BM47" s="275"/>
      <c r="BN47" s="275"/>
      <c r="BO47" s="275"/>
      <c r="BP47" s="275"/>
      <c r="BQ47" s="275"/>
      <c r="BR47" s="275"/>
      <c r="BS47" s="275"/>
      <c r="BT47" s="275"/>
      <c r="BU47" s="275"/>
      <c r="BV47" s="275"/>
      <c r="BW47" s="275"/>
      <c r="BX47" s="275"/>
      <c r="BY47" s="275"/>
      <c r="BZ47" s="275"/>
      <c r="CA47" s="275"/>
      <c r="CB47" s="275"/>
      <c r="CC47" s="275"/>
      <c r="CD47" s="275"/>
      <c r="CE47" s="275"/>
      <c r="CF47" s="275"/>
      <c r="CG47" s="275"/>
      <c r="CH47" s="275"/>
      <c r="CI47" s="275"/>
      <c r="CJ47" s="275"/>
      <c r="CK47" s="275"/>
      <c r="CL47" s="275"/>
      <c r="CM47" s="275"/>
      <c r="CN47" s="275"/>
      <c r="CO47" s="275"/>
      <c r="CP47" s="275"/>
      <c r="CQ47" s="275"/>
      <c r="CR47" s="275"/>
    </row>
    <row r="48" spans="1:96" ht="15.5">
      <c r="A48" s="277"/>
      <c r="B48" s="277"/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275"/>
      <c r="AG48" s="275"/>
      <c r="AH48" s="275"/>
      <c r="AI48" s="275"/>
      <c r="AJ48" s="275"/>
      <c r="AK48" s="275"/>
      <c r="AL48" s="275"/>
      <c r="AM48" s="275"/>
      <c r="AN48" s="275"/>
      <c r="AO48" s="275"/>
      <c r="AP48" s="275"/>
      <c r="AQ48" s="275"/>
      <c r="AR48" s="275"/>
      <c r="AS48" s="275"/>
      <c r="AT48" s="275"/>
      <c r="AU48" s="275"/>
      <c r="AV48" s="275"/>
      <c r="AW48" s="275"/>
      <c r="AX48" s="275"/>
      <c r="AY48" s="275"/>
      <c r="AZ48" s="275"/>
      <c r="BA48" s="275"/>
      <c r="BB48" s="275"/>
      <c r="BC48" s="275"/>
      <c r="BD48" s="275"/>
      <c r="BE48" s="275"/>
      <c r="BF48" s="275"/>
      <c r="BG48" s="275"/>
      <c r="BH48" s="275"/>
      <c r="BI48" s="275"/>
      <c r="BJ48" s="275"/>
      <c r="BK48" s="275"/>
      <c r="BL48" s="275"/>
      <c r="BM48" s="275"/>
      <c r="BN48" s="275"/>
      <c r="BO48" s="275"/>
      <c r="BP48" s="275"/>
      <c r="BQ48" s="275"/>
      <c r="BR48" s="275"/>
      <c r="BS48" s="275"/>
      <c r="BT48" s="275"/>
      <c r="BU48" s="275"/>
      <c r="BV48" s="275"/>
      <c r="BW48" s="275"/>
      <c r="BX48" s="275"/>
      <c r="BY48" s="275"/>
      <c r="BZ48" s="275"/>
      <c r="CA48" s="275"/>
      <c r="CB48" s="275"/>
      <c r="CC48" s="275"/>
      <c r="CD48" s="275"/>
      <c r="CE48" s="275"/>
      <c r="CF48" s="275"/>
      <c r="CG48" s="275"/>
      <c r="CH48" s="275"/>
      <c r="CI48" s="275"/>
      <c r="CJ48" s="275"/>
      <c r="CK48" s="275"/>
      <c r="CL48" s="275"/>
      <c r="CM48" s="275"/>
      <c r="CN48" s="275"/>
      <c r="CO48" s="275"/>
      <c r="CP48" s="275"/>
      <c r="CQ48" s="275"/>
      <c r="CR48" s="275"/>
    </row>
    <row r="49" spans="1:96" ht="15.5">
      <c r="A49" s="277"/>
      <c r="B49" s="277"/>
      <c r="C49" s="275"/>
      <c r="D49" s="275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  <c r="Z49" s="275"/>
      <c r="AA49" s="275"/>
      <c r="AB49" s="275"/>
      <c r="AC49" s="275"/>
      <c r="AD49" s="275"/>
      <c r="AE49" s="275"/>
      <c r="AF49" s="275"/>
      <c r="AG49" s="275"/>
      <c r="AH49" s="275"/>
      <c r="AI49" s="275"/>
      <c r="AJ49" s="275"/>
      <c r="AK49" s="275"/>
      <c r="AL49" s="275"/>
      <c r="AM49" s="275"/>
      <c r="AN49" s="275"/>
      <c r="AO49" s="275"/>
      <c r="AP49" s="275"/>
      <c r="AQ49" s="275"/>
      <c r="AR49" s="275"/>
      <c r="AS49" s="275"/>
      <c r="AT49" s="275"/>
      <c r="AU49" s="275"/>
      <c r="AV49" s="275"/>
      <c r="AW49" s="275"/>
      <c r="AX49" s="275"/>
      <c r="AY49" s="275"/>
      <c r="AZ49" s="275"/>
      <c r="BA49" s="275"/>
      <c r="BB49" s="275"/>
      <c r="BC49" s="275"/>
      <c r="BD49" s="275"/>
      <c r="BE49" s="275"/>
      <c r="BF49" s="275"/>
      <c r="BG49" s="275"/>
      <c r="BH49" s="275"/>
      <c r="BI49" s="275"/>
      <c r="BJ49" s="275"/>
      <c r="BK49" s="275"/>
      <c r="BL49" s="275"/>
      <c r="BM49" s="275"/>
      <c r="BN49" s="275"/>
      <c r="BO49" s="275"/>
      <c r="BP49" s="275"/>
      <c r="BQ49" s="275"/>
      <c r="BR49" s="275"/>
      <c r="BS49" s="275"/>
      <c r="BT49" s="275"/>
      <c r="BU49" s="275"/>
      <c r="BV49" s="275"/>
      <c r="BW49" s="275"/>
      <c r="BX49" s="275"/>
      <c r="BY49" s="275"/>
      <c r="BZ49" s="275"/>
      <c r="CA49" s="275"/>
      <c r="CB49" s="275"/>
      <c r="CC49" s="275"/>
      <c r="CD49" s="275"/>
      <c r="CE49" s="275"/>
      <c r="CF49" s="275"/>
      <c r="CG49" s="275"/>
      <c r="CH49" s="275"/>
      <c r="CI49" s="275"/>
      <c r="CJ49" s="275"/>
      <c r="CK49" s="275"/>
      <c r="CL49" s="275"/>
      <c r="CM49" s="275"/>
      <c r="CN49" s="275"/>
      <c r="CO49" s="275"/>
      <c r="CP49" s="275"/>
      <c r="CQ49" s="275"/>
      <c r="CR49" s="275"/>
    </row>
    <row r="50" spans="1:96" ht="13">
      <c r="A50" s="273"/>
      <c r="B50" s="273"/>
    </row>
    <row r="51" spans="1:96" ht="13">
      <c r="A51" s="273"/>
      <c r="B51" s="273"/>
    </row>
    <row r="52" spans="1:96" ht="13">
      <c r="A52" s="273"/>
      <c r="B52" s="273"/>
    </row>
    <row r="53" spans="1:96" ht="13">
      <c r="A53" s="273"/>
      <c r="B53" s="273"/>
    </row>
    <row r="54" spans="1:96" ht="13">
      <c r="A54" s="273"/>
      <c r="B54" s="273"/>
    </row>
    <row r="55" spans="1:96" ht="13">
      <c r="A55" s="273"/>
      <c r="B55" s="273"/>
    </row>
    <row r="56" spans="1:96" ht="13">
      <c r="A56" s="273"/>
      <c r="B56" s="273"/>
    </row>
    <row r="57" spans="1:96" ht="13">
      <c r="A57" s="273"/>
      <c r="B57" s="273"/>
    </row>
    <row r="58" spans="1:96" ht="13">
      <c r="A58" s="273"/>
    </row>
    <row r="59" spans="1:96" ht="13">
      <c r="A59" s="273"/>
    </row>
    <row r="60" spans="1:96" ht="13">
      <c r="A60" s="273"/>
    </row>
    <row r="61" spans="1:96" ht="13">
      <c r="A61" s="273"/>
    </row>
    <row r="62" spans="1:96" ht="13">
      <c r="A62" s="273"/>
    </row>
    <row r="63" spans="1:96" ht="13">
      <c r="A63" s="273"/>
    </row>
    <row r="64" spans="1:96" ht="13">
      <c r="A64" s="273"/>
    </row>
    <row r="65" spans="1:1" ht="13">
      <c r="A65" s="273"/>
    </row>
    <row r="66" spans="1:1" ht="13">
      <c r="A66" s="273"/>
    </row>
    <row r="67" spans="1:1" ht="13">
      <c r="A67" s="273"/>
    </row>
    <row r="68" spans="1:1" ht="13">
      <c r="A68" s="273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184EB0BB67C64F921F746B94790A22" ma:contentTypeVersion="3" ma:contentTypeDescription="Vytvoří nový dokument" ma:contentTypeScope="" ma:versionID="356d8aa01448f1d8baef9f30f0ec37db">
  <xsd:schema xmlns:xsd="http://www.w3.org/2001/XMLSchema" xmlns:xs="http://www.w3.org/2001/XMLSchema" xmlns:p="http://schemas.microsoft.com/office/2006/metadata/properties" xmlns:ns2="b0cd5a69-f3c3-451e-afa9-6ad47d67848c" targetNamespace="http://schemas.microsoft.com/office/2006/metadata/properties" ma:root="true" ma:fieldsID="e5cd81c6b32a74ecb072f30dc0ea7273" ns2:_="">
    <xsd:import namespace="b0cd5a69-f3c3-451e-afa9-6ad47d6784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d5a69-f3c3-451e-afa9-6ad47d6784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1F3DB5-31D1-4C4C-A363-77350B628410}"/>
</file>

<file path=customXml/itemProps2.xml><?xml version="1.0" encoding="utf-8"?>
<ds:datastoreItem xmlns:ds="http://schemas.openxmlformats.org/officeDocument/2006/customXml" ds:itemID="{80DD5368-B388-43A8-8506-C9E5FF653368}"/>
</file>

<file path=customXml/itemProps3.xml><?xml version="1.0" encoding="utf-8"?>
<ds:datastoreItem xmlns:ds="http://schemas.openxmlformats.org/officeDocument/2006/customXml" ds:itemID="{7F5D3684-E9D6-4B65-8067-C40E830DF4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Rekapitulace stavby</vt:lpstr>
      <vt:lpstr>N - Nábytek</vt:lpstr>
      <vt:lpstr>S - Sportovní vybavení</vt:lpstr>
      <vt:lpstr>Pokyny pro vyplnění</vt:lpstr>
      <vt:lpstr>Příloha č.1</vt:lpstr>
      <vt:lpstr>Příloha č.2</vt:lpstr>
      <vt:lpstr>Příloha č.3 </vt:lpstr>
      <vt:lpstr>'N - Nábytek'!Názvy_tisku</vt:lpstr>
      <vt:lpstr>'Rekapitulace stavby'!Názvy_tisku</vt:lpstr>
      <vt:lpstr>'S - Sportovní vybavení'!Názvy_tisku</vt:lpstr>
      <vt:lpstr>'N - Nábytek'!Oblast_tisku</vt:lpstr>
      <vt:lpstr>'Pokyny pro vyplnění'!Oblast_tisku</vt:lpstr>
      <vt:lpstr>'Rekapitulace stavby'!Oblast_tisku</vt:lpstr>
      <vt:lpstr>'S - Sportovní vybavení'!Oblast_tisku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Škrabal</dc:creator>
  <cp:lastModifiedBy>Martin Škrabal</cp:lastModifiedBy>
  <dcterms:created xsi:type="dcterms:W3CDTF">2024-12-17T11:29:18Z</dcterms:created>
  <dcterms:modified xsi:type="dcterms:W3CDTF">2024-12-17T11:31:37Z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0x0101009C184EB0BB67C64F921F746B94790A22</vt:lpwstr>
  </property>
</Properties>
</file>